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120" windowWidth="19320" windowHeight="9345" tabRatio="824" activeTab="1"/>
  </bookViews>
  <sheets>
    <sheet name="A1" sheetId="6" r:id="rId1"/>
    <sheet name="A2" sheetId="1" r:id="rId2"/>
    <sheet name="A3" sheetId="29" r:id="rId3"/>
    <sheet name="A4" sheetId="30" r:id="rId4"/>
    <sheet name="A5a" sheetId="44" r:id="rId5"/>
    <sheet name="A5b" sheetId="45" r:id="rId6"/>
    <sheet name="A6" sheetId="38" r:id="rId7"/>
    <sheet name="A7" sheetId="40" r:id="rId8"/>
  </sheets>
  <externalReferences>
    <externalReference r:id="rId9"/>
  </externalReferences>
  <definedNames>
    <definedName name="_xlnm.Print_Area" localSheetId="0">'A1'!$A$1:$G$69</definedName>
    <definedName name="_xlnm.Print_Area" localSheetId="1">'A2'!$A$1:$J$68</definedName>
    <definedName name="_xlnm.Print_Area" localSheetId="2">'A3'!$A$1:$J$61</definedName>
    <definedName name="_xlnm.Print_Area" localSheetId="3">'A4'!$A$1:$G$69</definedName>
    <definedName name="_xlnm.Print_Area" localSheetId="4">A5a!$A$1:$H$62</definedName>
    <definedName name="_xlnm.Print_Area" localSheetId="5">A5b!$A$1:$H$62</definedName>
    <definedName name="_xlnm.Print_Area" localSheetId="6">'A6'!$A$1:$L$51</definedName>
    <definedName name="_xlnm.Print_Area" localSheetId="7">'A7'!$A$1:$G$76</definedName>
    <definedName name="_xlnm.Print_Titles" localSheetId="0">'A1'!$A:$A,'A1'!$3:$5</definedName>
    <definedName name="_xlnm.Print_Titles" localSheetId="1">'A2'!$A:$A,'A2'!$2:$4</definedName>
    <definedName name="_xlnm.Print_Titles" localSheetId="2">'A3'!$A:$A,'A3'!$2:$4</definedName>
    <definedName name="_xlnm.Print_Titles" localSheetId="3">'A4'!$A:$A,'A4'!$3:$5</definedName>
    <definedName name="_xlnm.Print_Titles" localSheetId="4">A5a!$A:$A,A5a!$2:$4</definedName>
    <definedName name="_xlnm.Print_Titles" localSheetId="5">A5b!$A:$A,A5b!$2:$4</definedName>
    <definedName name="_xlnm.Print_Titles" localSheetId="6">'A6'!$A:$A,'A6'!$3:$5</definedName>
    <definedName name="_xlnm.Print_Titles" localSheetId="7">'A7'!$A:$A,'A7'!$2:$3</definedName>
  </definedNames>
  <calcPr calcId="125725"/>
</workbook>
</file>

<file path=xl/calcChain.xml><?xml version="1.0" encoding="utf-8"?>
<calcChain xmlns="http://schemas.openxmlformats.org/spreadsheetml/2006/main">
  <c r="C44" i="6"/>
  <c r="G42" i="45" l="1"/>
  <c r="F42"/>
  <c r="E42"/>
  <c r="D42"/>
  <c r="C42"/>
  <c r="B42"/>
  <c r="G41"/>
  <c r="F41"/>
  <c r="E41"/>
  <c r="D41"/>
  <c r="C41"/>
  <c r="B41"/>
  <c r="G40"/>
  <c r="F40"/>
  <c r="E40"/>
  <c r="D40"/>
  <c r="C40"/>
  <c r="B40"/>
  <c r="G39"/>
  <c r="F39"/>
  <c r="E39"/>
  <c r="D39"/>
  <c r="C39"/>
  <c r="B39"/>
  <c r="G38"/>
  <c r="F38"/>
  <c r="E38"/>
  <c r="D38"/>
  <c r="C38"/>
  <c r="B38"/>
  <c r="G37"/>
  <c r="F37"/>
  <c r="E37"/>
  <c r="D37"/>
  <c r="C37"/>
  <c r="B37"/>
  <c r="G36"/>
  <c r="F36"/>
  <c r="E36"/>
  <c r="D36"/>
  <c r="C36"/>
  <c r="B36"/>
  <c r="G35"/>
  <c r="F35"/>
  <c r="E35"/>
  <c r="D35"/>
  <c r="C35"/>
  <c r="B35"/>
  <c r="G34"/>
  <c r="F34"/>
  <c r="E34"/>
  <c r="D34"/>
  <c r="C34"/>
  <c r="B34"/>
  <c r="G33"/>
  <c r="F33"/>
  <c r="E33"/>
  <c r="D33"/>
  <c r="C33"/>
  <c r="B33"/>
  <c r="G32"/>
  <c r="F32"/>
  <c r="E32"/>
  <c r="D32"/>
  <c r="C32"/>
  <c r="B32"/>
  <c r="G31"/>
  <c r="F31"/>
  <c r="E31"/>
  <c r="D31"/>
  <c r="C31"/>
  <c r="B31"/>
  <c r="G30"/>
  <c r="F30"/>
  <c r="E30"/>
  <c r="D30"/>
  <c r="C30"/>
  <c r="B30"/>
  <c r="G29"/>
  <c r="F29"/>
  <c r="E29"/>
  <c r="D29"/>
  <c r="C29"/>
  <c r="B29"/>
  <c r="G28"/>
  <c r="F28"/>
  <c r="E28"/>
  <c r="D28"/>
  <c r="C28"/>
  <c r="B28"/>
  <c r="G27"/>
  <c r="F27"/>
  <c r="E27"/>
  <c r="D27"/>
  <c r="C27"/>
  <c r="B27"/>
  <c r="G26"/>
  <c r="F26"/>
  <c r="E26"/>
  <c r="D26"/>
  <c r="C26"/>
  <c r="B26"/>
  <c r="G25"/>
  <c r="F25"/>
  <c r="E25"/>
  <c r="D25"/>
  <c r="C25"/>
  <c r="B25"/>
  <c r="G24"/>
  <c r="F24"/>
  <c r="E24"/>
  <c r="D24"/>
  <c r="C24"/>
  <c r="B24"/>
  <c r="G23"/>
  <c r="F23"/>
  <c r="E23"/>
  <c r="D23"/>
  <c r="C23"/>
  <c r="B23"/>
  <c r="G22"/>
  <c r="F22"/>
  <c r="E22"/>
  <c r="D22"/>
  <c r="C22"/>
  <c r="B22"/>
  <c r="G21"/>
  <c r="F21"/>
  <c r="E21"/>
  <c r="D21"/>
  <c r="C21"/>
  <c r="B21"/>
  <c r="G20"/>
  <c r="F20"/>
  <c r="E20"/>
  <c r="D20"/>
  <c r="C20"/>
  <c r="B20"/>
  <c r="G19"/>
  <c r="F19"/>
  <c r="E19"/>
  <c r="D19"/>
  <c r="C19"/>
  <c r="B19"/>
  <c r="G18"/>
  <c r="F18"/>
  <c r="E18"/>
  <c r="D18"/>
  <c r="C18"/>
  <c r="B18"/>
  <c r="G17"/>
  <c r="F17"/>
  <c r="E17"/>
  <c r="D17"/>
  <c r="C17"/>
  <c r="B17"/>
  <c r="G16"/>
  <c r="F16"/>
  <c r="E16"/>
  <c r="D16"/>
  <c r="C16"/>
  <c r="B16"/>
  <c r="G15"/>
  <c r="F15"/>
  <c r="E15"/>
  <c r="D15"/>
  <c r="C15"/>
  <c r="B15"/>
  <c r="G14"/>
  <c r="F14"/>
  <c r="E14"/>
  <c r="D14"/>
  <c r="C14"/>
  <c r="B14"/>
  <c r="G13"/>
  <c r="F13"/>
  <c r="E13"/>
  <c r="D13"/>
  <c r="C13"/>
  <c r="B13"/>
  <c r="G12"/>
  <c r="F12"/>
  <c r="E12"/>
  <c r="D12"/>
  <c r="C12"/>
  <c r="B12"/>
  <c r="G11"/>
  <c r="F11"/>
  <c r="E11"/>
  <c r="D11"/>
  <c r="C11"/>
  <c r="B11"/>
  <c r="G10"/>
  <c r="F10"/>
  <c r="E10"/>
  <c r="D10"/>
  <c r="C10"/>
  <c r="B10"/>
  <c r="G9"/>
  <c r="F9"/>
  <c r="E9"/>
  <c r="D9"/>
  <c r="C9"/>
  <c r="B9"/>
  <c r="G8"/>
  <c r="F8"/>
  <c r="E8"/>
  <c r="D8"/>
  <c r="C8"/>
  <c r="B8"/>
  <c r="G7"/>
  <c r="F7"/>
  <c r="E7"/>
  <c r="D7"/>
  <c r="C7"/>
  <c r="B7"/>
  <c r="G6"/>
  <c r="F6"/>
  <c r="E6"/>
  <c r="D6"/>
  <c r="C6"/>
  <c r="B6"/>
  <c r="G5"/>
  <c r="F5"/>
  <c r="E5"/>
  <c r="D5"/>
  <c r="C5"/>
  <c r="B5"/>
  <c r="G56" i="44"/>
  <c r="F56"/>
  <c r="E56"/>
  <c r="C56"/>
  <c r="G55"/>
  <c r="F55"/>
  <c r="E55"/>
  <c r="C55"/>
  <c r="G54"/>
  <c r="F54"/>
  <c r="E54"/>
  <c r="C54"/>
  <c r="G53"/>
  <c r="F53"/>
  <c r="E53"/>
  <c r="C53"/>
  <c r="G52"/>
  <c r="F52"/>
  <c r="E52"/>
  <c r="C52"/>
  <c r="G51"/>
  <c r="F51"/>
  <c r="E51"/>
  <c r="C51"/>
  <c r="G50"/>
  <c r="F50"/>
  <c r="E50"/>
  <c r="C50"/>
  <c r="G49"/>
  <c r="F49"/>
  <c r="E49"/>
  <c r="C49"/>
  <c r="G48"/>
  <c r="F48"/>
  <c r="E48"/>
  <c r="C48"/>
  <c r="G47"/>
  <c r="F47"/>
  <c r="E47"/>
  <c r="C47"/>
  <c r="G46"/>
  <c r="F46"/>
  <c r="E46"/>
  <c r="C46"/>
  <c r="G45"/>
  <c r="F45"/>
  <c r="E45"/>
  <c r="C45"/>
  <c r="G44"/>
  <c r="F44"/>
  <c r="E44"/>
  <c r="C44"/>
  <c r="D42"/>
  <c r="B42"/>
  <c r="D41"/>
  <c r="B41"/>
  <c r="H41" s="1"/>
  <c r="D40"/>
  <c r="B40"/>
  <c r="H40" s="1"/>
  <c r="D39"/>
  <c r="B39"/>
  <c r="D38"/>
  <c r="B38"/>
  <c r="H38" s="1"/>
  <c r="D37"/>
  <c r="B37"/>
  <c r="H37" s="1"/>
  <c r="D36"/>
  <c r="B36"/>
  <c r="H36" s="1"/>
  <c r="D35"/>
  <c r="B35"/>
  <c r="H35" s="1"/>
  <c r="D34"/>
  <c r="B34"/>
  <c r="H34" s="1"/>
  <c r="D33"/>
  <c r="B33"/>
  <c r="H33" s="1"/>
  <c r="D32"/>
  <c r="B32"/>
  <c r="D31"/>
  <c r="B31"/>
  <c r="H31" s="1"/>
  <c r="D30"/>
  <c r="B30"/>
  <c r="H30" s="1"/>
  <c r="D29"/>
  <c r="B29"/>
  <c r="H29" s="1"/>
  <c r="D28"/>
  <c r="B28"/>
  <c r="H28" s="1"/>
  <c r="D27"/>
  <c r="B27"/>
  <c r="H27" s="1"/>
  <c r="D26"/>
  <c r="B26"/>
  <c r="H26" s="1"/>
  <c r="D25"/>
  <c r="B25"/>
  <c r="H25" s="1"/>
  <c r="D24"/>
  <c r="B24"/>
  <c r="H24" s="1"/>
  <c r="D23"/>
  <c r="B23"/>
  <c r="H23" s="1"/>
  <c r="D22"/>
  <c r="B22"/>
  <c r="H22" s="1"/>
  <c r="D21"/>
  <c r="B21"/>
  <c r="D20"/>
  <c r="B20"/>
  <c r="H20" s="1"/>
  <c r="D19"/>
  <c r="B19"/>
  <c r="H19" s="1"/>
  <c r="D18"/>
  <c r="B18"/>
  <c r="H18" s="1"/>
  <c r="D17"/>
  <c r="B17"/>
  <c r="H17" s="1"/>
  <c r="D16"/>
  <c r="B16"/>
  <c r="H16" s="1"/>
  <c r="D15"/>
  <c r="B15"/>
  <c r="H15" s="1"/>
  <c r="D14"/>
  <c r="B14"/>
  <c r="H14" s="1"/>
  <c r="D13"/>
  <c r="B13"/>
  <c r="D12"/>
  <c r="B12"/>
  <c r="H12" s="1"/>
  <c r="D11"/>
  <c r="B11"/>
  <c r="D10"/>
  <c r="B10"/>
  <c r="H10" s="1"/>
  <c r="D9"/>
  <c r="B9"/>
  <c r="H9" s="1"/>
  <c r="D8"/>
  <c r="B8"/>
  <c r="H8" s="1"/>
  <c r="D7"/>
  <c r="B7"/>
  <c r="H7" s="1"/>
  <c r="D6"/>
  <c r="B6"/>
  <c r="H6" s="1"/>
  <c r="D5"/>
  <c r="B5"/>
  <c r="H5" s="1"/>
  <c r="E7" i="6"/>
  <c r="E8"/>
  <c r="E9"/>
  <c r="E10"/>
  <c r="E11"/>
  <c r="E12"/>
  <c r="E13"/>
  <c r="E14"/>
  <c r="E15"/>
  <c r="E16"/>
  <c r="E17"/>
  <c r="E18"/>
  <c r="E19"/>
  <c r="E20"/>
  <c r="E21"/>
  <c r="E22"/>
  <c r="E23"/>
  <c r="E24"/>
  <c r="E25"/>
  <c r="E26"/>
  <c r="E27"/>
  <c r="E28"/>
  <c r="E29"/>
  <c r="E30"/>
  <c r="E31"/>
  <c r="E32"/>
  <c r="E33"/>
  <c r="E34"/>
  <c r="E35"/>
  <c r="E36"/>
  <c r="E37"/>
  <c r="E38"/>
  <c r="E39"/>
  <c r="E40"/>
  <c r="E41"/>
  <c r="E42"/>
  <c r="E43"/>
  <c r="E44"/>
  <c r="E6"/>
  <c r="E43" i="1"/>
  <c r="B52" i="44" l="1"/>
  <c r="H11"/>
  <c r="B45"/>
  <c r="H13"/>
  <c r="B53"/>
  <c r="H21"/>
  <c r="B55"/>
  <c r="H32"/>
  <c r="B48"/>
  <c r="H39"/>
  <c r="B56"/>
  <c r="H42"/>
  <c r="D52"/>
  <c r="D45"/>
  <c r="D53"/>
  <c r="D55"/>
  <c r="D48"/>
  <c r="D56"/>
  <c r="J5" i="29"/>
  <c r="E5" i="1" s="1"/>
  <c r="H5" i="45"/>
  <c r="J6" i="29"/>
  <c r="E6" i="1" s="1"/>
  <c r="H6" i="45"/>
  <c r="J7" i="29"/>
  <c r="E7" i="1" s="1"/>
  <c r="H7" i="45"/>
  <c r="J8" i="29"/>
  <c r="E8" i="1" s="1"/>
  <c r="H8" i="45"/>
  <c r="J9" i="29"/>
  <c r="E9" i="1" s="1"/>
  <c r="H9" i="45"/>
  <c r="J10" i="29"/>
  <c r="E10" i="1" s="1"/>
  <c r="H10" i="45"/>
  <c r="H11"/>
  <c r="J12" i="29"/>
  <c r="E12" i="1" s="1"/>
  <c r="H12" i="45"/>
  <c r="H13"/>
  <c r="J14" i="29"/>
  <c r="E14" i="1" s="1"/>
  <c r="H14" i="45"/>
  <c r="J15" i="29"/>
  <c r="E15" i="1" s="1"/>
  <c r="H15" i="45"/>
  <c r="J16" i="29"/>
  <c r="E16" i="1" s="1"/>
  <c r="H16" i="45"/>
  <c r="J17" i="29"/>
  <c r="E17" i="1" s="1"/>
  <c r="H17" i="45"/>
  <c r="J18" i="29"/>
  <c r="E18" i="1" s="1"/>
  <c r="H18" i="45"/>
  <c r="J19" i="29"/>
  <c r="E19" i="1" s="1"/>
  <c r="H19" i="45"/>
  <c r="J20" i="29"/>
  <c r="E20" i="1" s="1"/>
  <c r="H20" i="45"/>
  <c r="H21"/>
  <c r="J22" i="29"/>
  <c r="E22" i="1" s="1"/>
  <c r="H22" i="45"/>
  <c r="J23" i="29"/>
  <c r="E23" i="1" s="1"/>
  <c r="H23" i="45"/>
  <c r="J24" i="29"/>
  <c r="E24" i="1" s="1"/>
  <c r="H24" i="45"/>
  <c r="J25" i="29"/>
  <c r="E25" i="1" s="1"/>
  <c r="H25" i="45"/>
  <c r="J26" i="29"/>
  <c r="E26" i="1" s="1"/>
  <c r="H26" i="45"/>
  <c r="J27" i="29"/>
  <c r="E27" i="1" s="1"/>
  <c r="H27" i="45"/>
  <c r="J28" i="29"/>
  <c r="E28" i="1" s="1"/>
  <c r="H28" i="45"/>
  <c r="J29" i="29"/>
  <c r="E29" i="1" s="1"/>
  <c r="H29" i="45"/>
  <c r="J30" i="29"/>
  <c r="E30" i="1" s="1"/>
  <c r="H30" i="45"/>
  <c r="J31" i="29"/>
  <c r="E31" i="1" s="1"/>
  <c r="H31" i="45"/>
  <c r="H32"/>
  <c r="J33" i="29"/>
  <c r="E33" i="1" s="1"/>
  <c r="H33" i="45"/>
  <c r="J34" i="29"/>
  <c r="E34" i="1" s="1"/>
  <c r="H34" i="45"/>
  <c r="J35" i="29"/>
  <c r="E35" i="1" s="1"/>
  <c r="H35" i="45"/>
  <c r="J36" i="29"/>
  <c r="E36" i="1" s="1"/>
  <c r="H36" i="45"/>
  <c r="J37" i="29"/>
  <c r="E37" i="1" s="1"/>
  <c r="H37" i="45"/>
  <c r="J38" i="29"/>
  <c r="E38" i="1" s="1"/>
  <c r="H38" i="45"/>
  <c r="H39"/>
  <c r="J40" i="29"/>
  <c r="E40" i="1" s="1"/>
  <c r="H40" i="45"/>
  <c r="J41" i="29"/>
  <c r="E41" i="1" s="1"/>
  <c r="H41" i="45"/>
  <c r="H42"/>
  <c r="B52"/>
  <c r="C52"/>
  <c r="D52"/>
  <c r="E52"/>
  <c r="F52"/>
  <c r="G52"/>
  <c r="B45"/>
  <c r="C45"/>
  <c r="D45"/>
  <c r="E45"/>
  <c r="F45"/>
  <c r="G45"/>
  <c r="B53"/>
  <c r="C53"/>
  <c r="D53"/>
  <c r="E53"/>
  <c r="F53"/>
  <c r="G53"/>
  <c r="B55"/>
  <c r="C55"/>
  <c r="D55"/>
  <c r="E55"/>
  <c r="F55"/>
  <c r="G55"/>
  <c r="B48"/>
  <c r="C48"/>
  <c r="D48"/>
  <c r="E48"/>
  <c r="F48"/>
  <c r="G48"/>
  <c r="B56"/>
  <c r="C56"/>
  <c r="D56"/>
  <c r="E56"/>
  <c r="F56"/>
  <c r="G56"/>
  <c r="J42" i="29"/>
  <c r="E42" i="1" s="1"/>
  <c r="J39" i="29"/>
  <c r="E39" i="1" s="1"/>
  <c r="J32" i="29"/>
  <c r="E32" i="1" s="1"/>
  <c r="J21" i="29"/>
  <c r="E21" i="1" s="1"/>
  <c r="J13" i="29"/>
  <c r="E13" i="1" s="1"/>
  <c r="J11" i="29"/>
  <c r="E11" i="1" s="1"/>
  <c r="H52" i="44"/>
  <c r="H45"/>
  <c r="H48"/>
  <c r="B44"/>
  <c r="D44"/>
  <c r="B46"/>
  <c r="D46"/>
  <c r="B47"/>
  <c r="D47"/>
  <c r="B49"/>
  <c r="D49"/>
  <c r="B50"/>
  <c r="D50"/>
  <c r="B51"/>
  <c r="D51"/>
  <c r="B54"/>
  <c r="D54"/>
  <c r="B44" i="45"/>
  <c r="C44"/>
  <c r="D44"/>
  <c r="E44"/>
  <c r="F44"/>
  <c r="G44"/>
  <c r="B46"/>
  <c r="C46"/>
  <c r="D46"/>
  <c r="E46"/>
  <c r="F46"/>
  <c r="G46"/>
  <c r="B47"/>
  <c r="C47"/>
  <c r="D47"/>
  <c r="E47"/>
  <c r="F47"/>
  <c r="G47"/>
  <c r="B49"/>
  <c r="C49"/>
  <c r="D49"/>
  <c r="E49"/>
  <c r="F49"/>
  <c r="G49"/>
  <c r="B50"/>
  <c r="C50"/>
  <c r="D50"/>
  <c r="E50"/>
  <c r="F50"/>
  <c r="G50"/>
  <c r="B51"/>
  <c r="C51"/>
  <c r="D51"/>
  <c r="E51"/>
  <c r="F51"/>
  <c r="G51"/>
  <c r="B54"/>
  <c r="C54"/>
  <c r="D54"/>
  <c r="E54"/>
  <c r="F54"/>
  <c r="G54"/>
  <c r="C43" i="6" l="1"/>
  <c r="H44" i="45"/>
  <c r="H49"/>
  <c r="H51"/>
  <c r="H54"/>
  <c r="H56"/>
  <c r="C42" i="6"/>
  <c r="C41"/>
  <c r="C40"/>
  <c r="H48" i="45"/>
  <c r="C39" i="6"/>
  <c r="C38"/>
  <c r="C37"/>
  <c r="C36"/>
  <c r="C35"/>
  <c r="C34"/>
  <c r="C33"/>
  <c r="H47" i="45"/>
  <c r="H50"/>
  <c r="H55"/>
  <c r="C32" i="6"/>
  <c r="C31"/>
  <c r="C30"/>
  <c r="C29"/>
  <c r="C28"/>
  <c r="C27"/>
  <c r="C26"/>
  <c r="C25"/>
  <c r="C24"/>
  <c r="C23"/>
  <c r="C22"/>
  <c r="H46" i="45"/>
  <c r="H53"/>
  <c r="C21" i="6"/>
  <c r="C20"/>
  <c r="C19"/>
  <c r="C18"/>
  <c r="C17"/>
  <c r="C16"/>
  <c r="C15"/>
  <c r="C14"/>
  <c r="H45" i="45"/>
  <c r="C13" i="6"/>
  <c r="C12"/>
  <c r="H52" i="45"/>
  <c r="C11" i="6"/>
  <c r="C10"/>
  <c r="C9"/>
  <c r="C8"/>
  <c r="C7"/>
  <c r="C6"/>
  <c r="H56" i="44"/>
  <c r="H54"/>
  <c r="H51"/>
  <c r="H49"/>
  <c r="H44"/>
  <c r="H55"/>
  <c r="H50"/>
  <c r="H47"/>
  <c r="H53"/>
  <c r="H46"/>
  <c r="D6" i="1" l="1"/>
  <c r="D5" i="40" s="1"/>
  <c r="D7" i="1"/>
  <c r="D6" i="40" s="1"/>
  <c r="D8" i="1"/>
  <c r="D7" i="40" s="1"/>
  <c r="D9" i="1"/>
  <c r="D8" i="40" s="1"/>
  <c r="D10" i="1"/>
  <c r="D9" i="40" s="1"/>
  <c r="D11" i="1"/>
  <c r="D10" i="40" s="1"/>
  <c r="D12" i="1"/>
  <c r="D11" i="40" s="1"/>
  <c r="D13" i="1"/>
  <c r="D12" i="40" s="1"/>
  <c r="D14" i="1"/>
  <c r="D13" i="40" s="1"/>
  <c r="D15" i="1"/>
  <c r="D14" i="40" s="1"/>
  <c r="D16" i="1"/>
  <c r="D15" i="40" s="1"/>
  <c r="D17" i="1"/>
  <c r="D16" i="40" s="1"/>
  <c r="D18" i="1"/>
  <c r="D17" i="40" s="1"/>
  <c r="D19" i="1"/>
  <c r="D18" i="40" s="1"/>
  <c r="D20" i="1"/>
  <c r="D19" i="40" s="1"/>
  <c r="D21" i="1"/>
  <c r="D20" i="40" s="1"/>
  <c r="D22" i="1"/>
  <c r="D21" i="40" s="1"/>
  <c r="D23" i="1"/>
  <c r="D22" i="40" s="1"/>
  <c r="D24" i="1"/>
  <c r="D23" i="40" s="1"/>
  <c r="D25" i="1"/>
  <c r="D24" i="40" s="1"/>
  <c r="D26" i="1"/>
  <c r="D25" i="40" s="1"/>
  <c r="D27" i="1"/>
  <c r="D26" i="40" s="1"/>
  <c r="D28" i="1"/>
  <c r="D27" i="40" s="1"/>
  <c r="D29" i="1"/>
  <c r="D28" i="40" s="1"/>
  <c r="D30" i="1"/>
  <c r="D29" i="40" s="1"/>
  <c r="D31" i="1"/>
  <c r="D30" i="40" s="1"/>
  <c r="D32" i="1"/>
  <c r="D31" i="40" s="1"/>
  <c r="D33" i="1"/>
  <c r="D32" i="40" s="1"/>
  <c r="D34" i="1"/>
  <c r="D33" i="40" s="1"/>
  <c r="D35" i="1"/>
  <c r="D34" i="40" s="1"/>
  <c r="D36" i="1"/>
  <c r="D35" i="40" s="1"/>
  <c r="D37" i="1"/>
  <c r="D36" i="40" s="1"/>
  <c r="D38" i="1"/>
  <c r="D37" i="40" s="1"/>
  <c r="D39" i="1"/>
  <c r="D38" i="40" s="1"/>
  <c r="D40" i="1"/>
  <c r="D39" i="40" s="1"/>
  <c r="D41" i="1"/>
  <c r="D40" i="40" s="1"/>
  <c r="D42" i="1"/>
  <c r="D41" i="40" s="1"/>
  <c r="D43" i="1"/>
  <c r="D42" i="40" s="1"/>
  <c r="D5" i="1"/>
  <c r="D4" i="40" s="1"/>
  <c r="I5" i="1" l="1"/>
  <c r="I43"/>
  <c r="I42"/>
  <c r="I41"/>
  <c r="I40"/>
  <c r="I39"/>
  <c r="I38"/>
  <c r="I37"/>
  <c r="I36"/>
  <c r="I35"/>
  <c r="I34"/>
  <c r="I33"/>
  <c r="I32"/>
  <c r="I31"/>
  <c r="I30"/>
  <c r="I29"/>
  <c r="I28"/>
  <c r="I27"/>
  <c r="I26"/>
  <c r="I25"/>
  <c r="I24"/>
  <c r="I23"/>
  <c r="I22"/>
  <c r="I21"/>
  <c r="I20"/>
  <c r="I19"/>
  <c r="I18"/>
  <c r="I17"/>
  <c r="I16"/>
  <c r="I15"/>
  <c r="I14"/>
  <c r="I13"/>
  <c r="I12"/>
  <c r="I11"/>
  <c r="I10"/>
  <c r="I9"/>
  <c r="I8"/>
  <c r="I7"/>
  <c r="I6"/>
  <c r="E45" i="29" l="1"/>
  <c r="E46"/>
  <c r="E47"/>
  <c r="E48"/>
  <c r="E49"/>
  <c r="E50"/>
  <c r="E51"/>
  <c r="E52"/>
  <c r="E53"/>
  <c r="E54"/>
  <c r="E55"/>
  <c r="E56"/>
  <c r="E57"/>
  <c r="G30" i="1" l="1"/>
  <c r="H30" s="1"/>
  <c r="G5"/>
  <c r="H5" s="1"/>
  <c r="J5" l="1"/>
  <c r="E4" i="40"/>
  <c r="J51" i="29"/>
  <c r="E12" i="40"/>
  <c r="J13" i="1"/>
  <c r="J47" i="29"/>
  <c r="J46"/>
  <c r="E10" i="40"/>
  <c r="J11" i="1"/>
  <c r="J54" i="29"/>
  <c r="J53"/>
  <c r="G32" i="1"/>
  <c r="H32" s="1"/>
  <c r="E42" i="40" l="1"/>
  <c r="J57" i="29"/>
  <c r="J43" i="1"/>
  <c r="J50" i="29"/>
  <c r="J52"/>
  <c r="J45"/>
  <c r="J55"/>
  <c r="E29" i="40"/>
  <c r="J30" i="1"/>
  <c r="E5" i="40"/>
  <c r="J6" i="1"/>
  <c r="E6" i="40"/>
  <c r="J7" i="1"/>
  <c r="E7" i="40"/>
  <c r="J8" i="1"/>
  <c r="E8" i="40"/>
  <c r="J9" i="1"/>
  <c r="E9" i="40"/>
  <c r="J10" i="1"/>
  <c r="E11" i="40"/>
  <c r="J12" i="1"/>
  <c r="E13" i="40"/>
  <c r="J14" i="1"/>
  <c r="E14" i="40"/>
  <c r="J15" i="1"/>
  <c r="E15" i="40"/>
  <c r="J16" i="1"/>
  <c r="E16" i="40"/>
  <c r="J17" i="1"/>
  <c r="E17" i="40"/>
  <c r="J18" i="1"/>
  <c r="E18" i="40"/>
  <c r="J19" i="1"/>
  <c r="E19" i="40"/>
  <c r="J20" i="1"/>
  <c r="E20" i="40"/>
  <c r="J21" i="1"/>
  <c r="E21" i="40"/>
  <c r="J22" i="1"/>
  <c r="E22" i="40"/>
  <c r="J23" i="1"/>
  <c r="E23" i="40"/>
  <c r="J24" i="1"/>
  <c r="E24" i="40"/>
  <c r="J25" i="1"/>
  <c r="E25" i="40"/>
  <c r="J26" i="1"/>
  <c r="J27"/>
  <c r="E26" i="40"/>
  <c r="E27"/>
  <c r="J28" i="1"/>
  <c r="E28" i="40"/>
  <c r="J29" i="1"/>
  <c r="E30" i="40"/>
  <c r="J31" i="1"/>
  <c r="E31" i="40"/>
  <c r="J32" i="1"/>
  <c r="J48" i="29"/>
  <c r="J56"/>
  <c r="E32" i="40"/>
  <c r="J33" i="1"/>
  <c r="E33" i="40"/>
  <c r="J34" i="1"/>
  <c r="E34" i="40"/>
  <c r="J35" i="1"/>
  <c r="E35" i="40"/>
  <c r="J36" i="1"/>
  <c r="E36" i="40"/>
  <c r="J37" i="1"/>
  <c r="E37" i="40"/>
  <c r="J38" i="1"/>
  <c r="E38" i="40"/>
  <c r="J39" i="1"/>
  <c r="J49" i="29"/>
  <c r="E39" i="40"/>
  <c r="J40" i="1"/>
  <c r="E40" i="40"/>
  <c r="J41" i="1"/>
  <c r="E41" i="40"/>
  <c r="J42" i="1"/>
  <c r="B55" i="30"/>
  <c r="B55" i="29"/>
  <c r="B55" i="6"/>
  <c r="C55" i="30"/>
  <c r="G55"/>
  <c r="C55" i="29"/>
  <c r="D55"/>
  <c r="F55"/>
  <c r="G55"/>
  <c r="H55"/>
  <c r="C55" i="1"/>
  <c r="F55"/>
  <c r="C55" i="6"/>
  <c r="B56" i="30"/>
  <c r="B56" i="29"/>
  <c r="B56" i="1"/>
  <c r="B56" i="6"/>
  <c r="E45" i="38" l="1"/>
  <c r="F45"/>
  <c r="G45"/>
  <c r="H45"/>
  <c r="I45"/>
  <c r="J45"/>
  <c r="K45"/>
  <c r="L45"/>
  <c r="E46"/>
  <c r="F46"/>
  <c r="G46"/>
  <c r="H46"/>
  <c r="I46"/>
  <c r="J46"/>
  <c r="K46"/>
  <c r="L46"/>
  <c r="E47"/>
  <c r="F47"/>
  <c r="G47"/>
  <c r="H47"/>
  <c r="I47"/>
  <c r="J47"/>
  <c r="K47"/>
  <c r="L47"/>
  <c r="D47"/>
  <c r="D46"/>
  <c r="D45"/>
  <c r="C45"/>
  <c r="C46"/>
  <c r="C47"/>
  <c r="B7"/>
  <c r="B8"/>
  <c r="B9"/>
  <c r="B10"/>
  <c r="B11"/>
  <c r="B12"/>
  <c r="B13"/>
  <c r="B14"/>
  <c r="B15"/>
  <c r="B16"/>
  <c r="B17"/>
  <c r="B18"/>
  <c r="B19"/>
  <c r="B20"/>
  <c r="B21"/>
  <c r="B22"/>
  <c r="B23"/>
  <c r="B24"/>
  <c r="B25"/>
  <c r="B26"/>
  <c r="B27"/>
  <c r="B28"/>
  <c r="B29"/>
  <c r="B30"/>
  <c r="B31"/>
  <c r="B32"/>
  <c r="B33"/>
  <c r="B34"/>
  <c r="B35"/>
  <c r="B36"/>
  <c r="B37"/>
  <c r="B38"/>
  <c r="B39"/>
  <c r="B40"/>
  <c r="B41"/>
  <c r="B42"/>
  <c r="B43"/>
  <c r="B6"/>
  <c r="B45" s="1"/>
  <c r="C46" i="30"/>
  <c r="C47"/>
  <c r="C48"/>
  <c r="C49"/>
  <c r="C50"/>
  <c r="C51"/>
  <c r="G5" i="40"/>
  <c r="G6"/>
  <c r="G7"/>
  <c r="G8"/>
  <c r="G9"/>
  <c r="G10"/>
  <c r="G11"/>
  <c r="G12"/>
  <c r="G13"/>
  <c r="G14"/>
  <c r="G15"/>
  <c r="G16"/>
  <c r="G17"/>
  <c r="G18"/>
  <c r="G19"/>
  <c r="G20"/>
  <c r="G21"/>
  <c r="G22"/>
  <c r="G23"/>
  <c r="G24"/>
  <c r="G25"/>
  <c r="G26"/>
  <c r="G53" s="1"/>
  <c r="G27"/>
  <c r="G28"/>
  <c r="G29"/>
  <c r="G30"/>
  <c r="G31"/>
  <c r="G32"/>
  <c r="G33"/>
  <c r="G34"/>
  <c r="G35"/>
  <c r="G36"/>
  <c r="G37"/>
  <c r="G38"/>
  <c r="G39"/>
  <c r="G40"/>
  <c r="G41"/>
  <c r="G42"/>
  <c r="G55" s="1"/>
  <c r="G4"/>
  <c r="E53"/>
  <c r="E55"/>
  <c r="C5"/>
  <c r="C6"/>
  <c r="C7"/>
  <c r="C8"/>
  <c r="C9"/>
  <c r="C10"/>
  <c r="C11"/>
  <c r="C12"/>
  <c r="C13"/>
  <c r="C14"/>
  <c r="C15"/>
  <c r="C16"/>
  <c r="C17"/>
  <c r="C18"/>
  <c r="C19"/>
  <c r="C20"/>
  <c r="C21"/>
  <c r="C22"/>
  <c r="C23"/>
  <c r="C24"/>
  <c r="C25"/>
  <c r="C26"/>
  <c r="C53" s="1"/>
  <c r="C27"/>
  <c r="C28"/>
  <c r="C29"/>
  <c r="C30"/>
  <c r="C31"/>
  <c r="C32"/>
  <c r="C33"/>
  <c r="C34"/>
  <c r="C35"/>
  <c r="C36"/>
  <c r="C37"/>
  <c r="C38"/>
  <c r="C39"/>
  <c r="C40"/>
  <c r="C41"/>
  <c r="C42"/>
  <c r="C55" s="1"/>
  <c r="C4"/>
  <c r="G54"/>
  <c r="E54"/>
  <c r="C54"/>
  <c r="G52"/>
  <c r="E52"/>
  <c r="C52"/>
  <c r="G51"/>
  <c r="E51"/>
  <c r="C51"/>
  <c r="G50"/>
  <c r="E50"/>
  <c r="C50"/>
  <c r="G49"/>
  <c r="E49"/>
  <c r="C49"/>
  <c r="G48"/>
  <c r="E48"/>
  <c r="C48"/>
  <c r="G47"/>
  <c r="E47"/>
  <c r="C47"/>
  <c r="G46"/>
  <c r="E46"/>
  <c r="C46"/>
  <c r="G45"/>
  <c r="E45"/>
  <c r="C45"/>
  <c r="G44"/>
  <c r="E44"/>
  <c r="C44"/>
  <c r="G6" i="6"/>
  <c r="B4" i="40" l="1"/>
  <c r="B47" i="38"/>
  <c r="B46"/>
  <c r="E49" i="6"/>
  <c r="E50"/>
  <c r="E48" l="1"/>
  <c r="E55"/>
  <c r="E46"/>
  <c r="E47"/>
  <c r="E54"/>
  <c r="E58"/>
  <c r="E57"/>
  <c r="E56"/>
  <c r="E53"/>
  <c r="E52"/>
  <c r="E51"/>
  <c r="B46" i="30"/>
  <c r="C58"/>
  <c r="B58"/>
  <c r="C57"/>
  <c r="B57"/>
  <c r="C56"/>
  <c r="C54"/>
  <c r="B54"/>
  <c r="C53"/>
  <c r="B53"/>
  <c r="C52"/>
  <c r="B52"/>
  <c r="B51"/>
  <c r="B50"/>
  <c r="B49"/>
  <c r="B48"/>
  <c r="B47"/>
  <c r="G50"/>
  <c r="G57"/>
  <c r="G47"/>
  <c r="G54"/>
  <c r="C46" i="6"/>
  <c r="C47"/>
  <c r="C48"/>
  <c r="C49"/>
  <c r="C50"/>
  <c r="C51"/>
  <c r="C52"/>
  <c r="C53"/>
  <c r="C54"/>
  <c r="C56"/>
  <c r="C57"/>
  <c r="C58"/>
  <c r="B58"/>
  <c r="B57"/>
  <c r="B54"/>
  <c r="B53"/>
  <c r="B52"/>
  <c r="B51"/>
  <c r="B50"/>
  <c r="B49"/>
  <c r="B48"/>
  <c r="B47"/>
  <c r="B46"/>
  <c r="B45" i="29"/>
  <c r="C45"/>
  <c r="D45"/>
  <c r="F45"/>
  <c r="G45"/>
  <c r="H45"/>
  <c r="I45"/>
  <c r="C46"/>
  <c r="D46"/>
  <c r="F46"/>
  <c r="G46"/>
  <c r="H46"/>
  <c r="I46"/>
  <c r="C47"/>
  <c r="D47"/>
  <c r="F47"/>
  <c r="G47"/>
  <c r="H47"/>
  <c r="I47"/>
  <c r="C48"/>
  <c r="D48"/>
  <c r="F48"/>
  <c r="G48"/>
  <c r="H48"/>
  <c r="I48"/>
  <c r="C49"/>
  <c r="D49"/>
  <c r="F49"/>
  <c r="G49"/>
  <c r="H49"/>
  <c r="I49"/>
  <c r="C50"/>
  <c r="D50"/>
  <c r="F50"/>
  <c r="G50"/>
  <c r="H50"/>
  <c r="I50"/>
  <c r="C51"/>
  <c r="D51"/>
  <c r="F51"/>
  <c r="G51"/>
  <c r="H51"/>
  <c r="I51"/>
  <c r="C52"/>
  <c r="D52"/>
  <c r="F52"/>
  <c r="G52"/>
  <c r="H52"/>
  <c r="I52"/>
  <c r="C53"/>
  <c r="D53"/>
  <c r="F53"/>
  <c r="G53"/>
  <c r="H53"/>
  <c r="I53"/>
  <c r="C54"/>
  <c r="D54"/>
  <c r="F54"/>
  <c r="G54"/>
  <c r="H54"/>
  <c r="I54"/>
  <c r="I55"/>
  <c r="C56"/>
  <c r="D56"/>
  <c r="F56"/>
  <c r="G56"/>
  <c r="H56"/>
  <c r="I56"/>
  <c r="C57"/>
  <c r="D57"/>
  <c r="F57"/>
  <c r="G57"/>
  <c r="H57"/>
  <c r="I57"/>
  <c r="B57"/>
  <c r="B54"/>
  <c r="B53"/>
  <c r="B52"/>
  <c r="B51"/>
  <c r="B50"/>
  <c r="B49"/>
  <c r="B48"/>
  <c r="B47"/>
  <c r="B46"/>
  <c r="B51" i="1"/>
  <c r="C53"/>
  <c r="F53"/>
  <c r="C54"/>
  <c r="F54"/>
  <c r="C56"/>
  <c r="F56"/>
  <c r="C57"/>
  <c r="F57"/>
  <c r="B57"/>
  <c r="G6"/>
  <c r="H6" s="1"/>
  <c r="G7"/>
  <c r="H7" s="1"/>
  <c r="G8"/>
  <c r="H8" s="1"/>
  <c r="G9"/>
  <c r="H9" s="1"/>
  <c r="G10"/>
  <c r="H10" s="1"/>
  <c r="G11"/>
  <c r="H11" s="1"/>
  <c r="G12"/>
  <c r="H12" s="1"/>
  <c r="G13"/>
  <c r="H13" s="1"/>
  <c r="G14"/>
  <c r="H14" s="1"/>
  <c r="G15"/>
  <c r="H15" s="1"/>
  <c r="G16"/>
  <c r="H16" s="1"/>
  <c r="G17"/>
  <c r="H17" s="1"/>
  <c r="G18"/>
  <c r="H18" s="1"/>
  <c r="G19"/>
  <c r="H19" s="1"/>
  <c r="G20"/>
  <c r="H20" s="1"/>
  <c r="G21"/>
  <c r="H21" s="1"/>
  <c r="G22"/>
  <c r="H22" s="1"/>
  <c r="G23"/>
  <c r="H23" s="1"/>
  <c r="G24"/>
  <c r="H24" s="1"/>
  <c r="G25"/>
  <c r="H25" s="1"/>
  <c r="G26"/>
  <c r="H26" s="1"/>
  <c r="G27"/>
  <c r="H27" s="1"/>
  <c r="G28"/>
  <c r="H28" s="1"/>
  <c r="G29"/>
  <c r="H29" s="1"/>
  <c r="G31"/>
  <c r="H31" s="1"/>
  <c r="G56"/>
  <c r="G33"/>
  <c r="H33" s="1"/>
  <c r="G34"/>
  <c r="H34" s="1"/>
  <c r="G35"/>
  <c r="H35" s="1"/>
  <c r="G36"/>
  <c r="H36" s="1"/>
  <c r="G37"/>
  <c r="H37" s="1"/>
  <c r="G38"/>
  <c r="H38" s="1"/>
  <c r="G39"/>
  <c r="H39" s="1"/>
  <c r="G40"/>
  <c r="H40" s="1"/>
  <c r="G41"/>
  <c r="H41" s="1"/>
  <c r="G42"/>
  <c r="H42" s="1"/>
  <c r="G43"/>
  <c r="H43" s="1"/>
  <c r="E56"/>
  <c r="G55" l="1"/>
  <c r="G54"/>
  <c r="J55"/>
  <c r="J56"/>
  <c r="J54"/>
  <c r="G48" i="30"/>
  <c r="G49"/>
  <c r="G52"/>
  <c r="G53" i="1"/>
  <c r="J53"/>
  <c r="J57"/>
  <c r="G57"/>
  <c r="E57"/>
  <c r="C51" l="1"/>
  <c r="F51"/>
  <c r="C45"/>
  <c r="F45"/>
  <c r="C46"/>
  <c r="F46"/>
  <c r="C47"/>
  <c r="F47"/>
  <c r="C48"/>
  <c r="F48"/>
  <c r="C49"/>
  <c r="F49"/>
  <c r="C50"/>
  <c r="F50"/>
  <c r="C52"/>
  <c r="F52"/>
  <c r="B48"/>
  <c r="B45" l="1"/>
  <c r="B52" l="1"/>
  <c r="B50"/>
  <c r="J45" l="1"/>
  <c r="J50"/>
  <c r="J52"/>
  <c r="J49"/>
  <c r="J51"/>
  <c r="J48"/>
  <c r="J47"/>
  <c r="J46"/>
  <c r="G44" i="6"/>
  <c r="B42" i="40" l="1"/>
  <c r="F44" i="6"/>
  <c r="B44" i="40"/>
  <c r="B57" s="1"/>
  <c r="D44" i="6"/>
  <c r="F42" i="40" l="1"/>
  <c r="E57"/>
  <c r="G57"/>
  <c r="B49" i="1" l="1"/>
  <c r="G45" l="1"/>
  <c r="G46"/>
  <c r="G47"/>
  <c r="F41" i="6"/>
  <c r="F42"/>
  <c r="F43"/>
  <c r="G43" l="1"/>
  <c r="B41" i="40" s="1"/>
  <c r="G42" i="6"/>
  <c r="B40" i="40" s="1"/>
  <c r="G41" i="6"/>
  <c r="B39" i="40" s="1"/>
  <c r="G49" i="1"/>
  <c r="G50"/>
  <c r="G51"/>
  <c r="G48"/>
  <c r="G52"/>
  <c r="D44" i="40"/>
  <c r="D57" s="1"/>
  <c r="H57" i="1" l="1"/>
  <c r="D57"/>
  <c r="D54" i="40"/>
  <c r="D50"/>
  <c r="D47"/>
  <c r="D55"/>
  <c r="D51"/>
  <c r="D48"/>
  <c r="D49"/>
  <c r="D56" i="1"/>
  <c r="D45"/>
  <c r="G7" i="6"/>
  <c r="B5" i="40" s="1"/>
  <c r="G8" i="6"/>
  <c r="B6" i="40" s="1"/>
  <c r="G9" i="6"/>
  <c r="B7" i="40" s="1"/>
  <c r="G21" i="6"/>
  <c r="B19" i="40" s="1"/>
  <c r="G24" i="6"/>
  <c r="B22" i="40" s="1"/>
  <c r="G25" i="6"/>
  <c r="B23" i="40" s="1"/>
  <c r="G26" i="6"/>
  <c r="B24" i="40" s="1"/>
  <c r="G27" i="6"/>
  <c r="B25" i="40" s="1"/>
  <c r="G28" i="6"/>
  <c r="G30"/>
  <c r="B28" i="40" s="1"/>
  <c r="G31" i="6"/>
  <c r="B29" i="40" s="1"/>
  <c r="G32" i="6"/>
  <c r="B30" i="40" s="1"/>
  <c r="D51" i="1"/>
  <c r="D48"/>
  <c r="D52"/>
  <c r="G34" i="6"/>
  <c r="B32" i="40" s="1"/>
  <c r="G35" i="6"/>
  <c r="B33" i="40" s="1"/>
  <c r="G36" i="6"/>
  <c r="B34" i="40" s="1"/>
  <c r="G38" i="6"/>
  <c r="B36" i="40" s="1"/>
  <c r="D49" i="1"/>
  <c r="D50"/>
  <c r="D41" i="6"/>
  <c r="D42"/>
  <c r="D43"/>
  <c r="F8"/>
  <c r="F9"/>
  <c r="F10"/>
  <c r="F11"/>
  <c r="F12"/>
  <c r="F15"/>
  <c r="F16"/>
  <c r="F17"/>
  <c r="F18"/>
  <c r="F19"/>
  <c r="F20"/>
  <c r="F21"/>
  <c r="F24"/>
  <c r="F25"/>
  <c r="F26"/>
  <c r="F27"/>
  <c r="F28"/>
  <c r="F30"/>
  <c r="F31"/>
  <c r="F32"/>
  <c r="F34"/>
  <c r="F35"/>
  <c r="F36"/>
  <c r="F38"/>
  <c r="F37"/>
  <c r="F7"/>
  <c r="F13"/>
  <c r="F23"/>
  <c r="F29"/>
  <c r="F39"/>
  <c r="H56" i="1" l="1"/>
  <c r="F40" i="6"/>
  <c r="F33"/>
  <c r="F22"/>
  <c r="F55" s="1"/>
  <c r="F14"/>
  <c r="F6"/>
  <c r="F46" s="1"/>
  <c r="F41" i="40"/>
  <c r="F40"/>
  <c r="F39"/>
  <c r="G58" i="6"/>
  <c r="B26" i="40"/>
  <c r="I56" i="1"/>
  <c r="I54"/>
  <c r="F47" i="6"/>
  <c r="F58"/>
  <c r="I57" i="1"/>
  <c r="I53"/>
  <c r="I55"/>
  <c r="I52"/>
  <c r="I49"/>
  <c r="I50"/>
  <c r="H49"/>
  <c r="H50"/>
  <c r="G39" i="6"/>
  <c r="B37" i="40" s="1"/>
  <c r="I51" i="1"/>
  <c r="I48"/>
  <c r="H51"/>
  <c r="H48"/>
  <c r="H52"/>
  <c r="G29" i="6"/>
  <c r="B27" i="40" s="1"/>
  <c r="G23" i="6"/>
  <c r="B21" i="40" s="1"/>
  <c r="I47" i="1"/>
  <c r="G22" i="6"/>
  <c r="B20" i="40" s="1"/>
  <c r="I46" i="1"/>
  <c r="I45"/>
  <c r="H45"/>
  <c r="G37" i="6"/>
  <c r="B35" i="40" s="1"/>
  <c r="D6" i="6"/>
  <c r="D40"/>
  <c r="D33"/>
  <c r="G40"/>
  <c r="B38" i="40" s="1"/>
  <c r="G33" i="6"/>
  <c r="B31" i="40" s="1"/>
  <c r="B55" s="1"/>
  <c r="F4" l="1"/>
  <c r="B68"/>
  <c r="F31"/>
  <c r="F55" s="1"/>
  <c r="F38"/>
  <c r="E68"/>
  <c r="G68"/>
  <c r="B54"/>
  <c r="B67" s="1"/>
  <c r="B50"/>
  <c r="B63" s="1"/>
  <c r="B47"/>
  <c r="B60" s="1"/>
  <c r="B51"/>
  <c r="B64" s="1"/>
  <c r="B48"/>
  <c r="B61" s="1"/>
  <c r="B49"/>
  <c r="B62" s="1"/>
  <c r="F51"/>
  <c r="F48"/>
  <c r="F49"/>
  <c r="D46" i="6"/>
  <c r="F44" i="40"/>
  <c r="G46" i="6"/>
  <c r="G49"/>
  <c r="G52"/>
  <c r="G57"/>
  <c r="G53"/>
  <c r="G50"/>
  <c r="G51"/>
  <c r="D52"/>
  <c r="D53"/>
  <c r="D50"/>
  <c r="D51"/>
  <c r="F54"/>
  <c r="F56"/>
  <c r="F48"/>
  <c r="F49"/>
  <c r="F52"/>
  <c r="F57"/>
  <c r="F53"/>
  <c r="F50"/>
  <c r="F51"/>
  <c r="E45" i="1"/>
  <c r="E51"/>
  <c r="E48"/>
  <c r="E52"/>
  <c r="E49"/>
  <c r="E50"/>
  <c r="D7" i="6"/>
  <c r="D8"/>
  <c r="D9"/>
  <c r="D21"/>
  <c r="D22"/>
  <c r="D23"/>
  <c r="D24"/>
  <c r="D25"/>
  <c r="D26"/>
  <c r="D27"/>
  <c r="D28"/>
  <c r="D29"/>
  <c r="D30"/>
  <c r="D31"/>
  <c r="D32"/>
  <c r="D34"/>
  <c r="D35"/>
  <c r="D36"/>
  <c r="D37"/>
  <c r="D38"/>
  <c r="D39"/>
  <c r="F57" i="40" l="1"/>
  <c r="F62"/>
  <c r="F61"/>
  <c r="F64"/>
  <c r="D68"/>
  <c r="F37"/>
  <c r="F36"/>
  <c r="F35"/>
  <c r="F34"/>
  <c r="F33"/>
  <c r="F32"/>
  <c r="F30"/>
  <c r="F29"/>
  <c r="F28"/>
  <c r="F27"/>
  <c r="F26"/>
  <c r="F25"/>
  <c r="F24"/>
  <c r="F23"/>
  <c r="F22"/>
  <c r="F21"/>
  <c r="F20"/>
  <c r="F19"/>
  <c r="F7"/>
  <c r="F6"/>
  <c r="F5"/>
  <c r="D62"/>
  <c r="E62"/>
  <c r="G62"/>
  <c r="D61"/>
  <c r="E61"/>
  <c r="G61"/>
  <c r="D64"/>
  <c r="E64"/>
  <c r="G64"/>
  <c r="D60"/>
  <c r="E60"/>
  <c r="G60"/>
  <c r="D63"/>
  <c r="E63"/>
  <c r="G63"/>
  <c r="D67"/>
  <c r="E67"/>
  <c r="G67"/>
  <c r="F47"/>
  <c r="F50"/>
  <c r="F54"/>
  <c r="D58" i="6"/>
  <c r="D57"/>
  <c r="D49"/>
  <c r="F67" i="40" l="1"/>
  <c r="F63"/>
  <c r="F60"/>
  <c r="F68"/>
  <c r="B55" i="1" l="1"/>
  <c r="B54"/>
  <c r="B53"/>
  <c r="B47"/>
  <c r="B46"/>
  <c r="G10" i="6"/>
  <c r="B8" i="40"/>
  <c r="G11" i="6"/>
  <c r="B9" i="40"/>
  <c r="G13" i="6"/>
  <c r="B11" i="40"/>
  <c r="G15" i="6"/>
  <c r="B13" i="40"/>
  <c r="G16" i="6"/>
  <c r="B14" i="40"/>
  <c r="G17" i="6"/>
  <c r="B15" i="40"/>
  <c r="G18" i="6"/>
  <c r="B16" i="40"/>
  <c r="G19" i="6"/>
  <c r="B17" i="40"/>
  <c r="G20" i="6"/>
  <c r="B18" i="40"/>
  <c r="D20" i="6"/>
  <c r="F18" i="40"/>
  <c r="D19" i="6"/>
  <c r="F17" i="40"/>
  <c r="D18" i="6"/>
  <c r="F16" i="40"/>
  <c r="D17" i="6"/>
  <c r="F15" i="40"/>
  <c r="D16" i="6"/>
  <c r="F14" i="40"/>
  <c r="D15" i="6"/>
  <c r="F13" i="40"/>
  <c r="D13" i="6"/>
  <c r="F11" i="40"/>
  <c r="D11" i="6"/>
  <c r="F9" i="40"/>
  <c r="D10" i="6"/>
  <c r="F8" i="40"/>
  <c r="D46" i="1"/>
  <c r="D45" i="40"/>
  <c r="D46"/>
  <c r="G14" i="6"/>
  <c r="G48" s="1"/>
  <c r="B12" i="40"/>
  <c r="B45" s="1"/>
  <c r="B58" s="1"/>
  <c r="B46"/>
  <c r="B59"/>
  <c r="D55" i="1"/>
  <c r="D52" i="40"/>
  <c r="D53"/>
  <c r="G12" i="6"/>
  <c r="G55" s="1"/>
  <c r="B10" i="40"/>
  <c r="B52" s="1"/>
  <c r="B65" s="1"/>
  <c r="B53"/>
  <c r="B66"/>
  <c r="E54" i="1"/>
  <c r="D12" i="6"/>
  <c r="F10" i="40"/>
  <c r="F52" s="1"/>
  <c r="F53"/>
  <c r="F66"/>
  <c r="D14" i="6"/>
  <c r="E46" i="1"/>
  <c r="F65" i="40" l="1"/>
  <c r="D66"/>
  <c r="D59"/>
  <c r="D55" i="6"/>
  <c r="D47"/>
  <c r="D48"/>
  <c r="F12" i="40"/>
  <c r="E65"/>
  <c r="G65"/>
  <c r="E58"/>
  <c r="G58"/>
  <c r="D65"/>
  <c r="D58"/>
  <c r="E47" i="1"/>
  <c r="G66" i="40"/>
  <c r="E66"/>
  <c r="G59"/>
  <c r="E59"/>
  <c r="D56" i="6"/>
  <c r="D54"/>
  <c r="H47" i="1"/>
  <c r="H46"/>
  <c r="G47" i="6"/>
  <c r="H53" i="1"/>
  <c r="H55"/>
  <c r="D47"/>
  <c r="D54"/>
  <c r="D53"/>
  <c r="H54"/>
  <c r="G54" i="6"/>
  <c r="G56"/>
  <c r="E53" i="1"/>
  <c r="E55"/>
  <c r="F45" i="40" l="1"/>
  <c r="F46"/>
  <c r="F59" l="1"/>
  <c r="F58"/>
</calcChain>
</file>

<file path=xl/sharedStrings.xml><?xml version="1.0" encoding="utf-8"?>
<sst xmlns="http://schemas.openxmlformats.org/spreadsheetml/2006/main" count="458" uniqueCount="155">
  <si>
    <t>GDP</t>
  </si>
  <si>
    <t xml:space="preserve"> GDP per hour worked</t>
  </si>
  <si>
    <t>billions of hours</t>
  </si>
  <si>
    <t>billions of current dollars</t>
  </si>
  <si>
    <t>[1]</t>
  </si>
  <si>
    <t>[2]</t>
  </si>
  <si>
    <t>[4]</t>
  </si>
  <si>
    <t>[5]</t>
  </si>
  <si>
    <t>[6]</t>
  </si>
  <si>
    <t>CAGR</t>
  </si>
  <si>
    <t>1973-81</t>
  </si>
  <si>
    <t>1981-89</t>
  </si>
  <si>
    <t>2000-07</t>
  </si>
  <si>
    <t>Sources</t>
  </si>
  <si>
    <t>Real compensation per hour worked, CPI-U adjusted</t>
  </si>
  <si>
    <t>GDP per hour worked, chained 2000 dollars</t>
  </si>
  <si>
    <t>[3]</t>
  </si>
  <si>
    <t>[7]</t>
  </si>
  <si>
    <t>2000-11</t>
  </si>
  <si>
    <t>2007-11</t>
  </si>
  <si>
    <t>1973-11</t>
  </si>
  <si>
    <t>[8]</t>
  </si>
  <si>
    <t>Real GDP per hour worked</t>
  </si>
  <si>
    <t>[9]</t>
  </si>
  <si>
    <t>chained 2011 dollars per hour</t>
  </si>
  <si>
    <t>1989-00</t>
  </si>
  <si>
    <t>1973-00</t>
  </si>
  <si>
    <t>billions of chained 2011 dollars</t>
  </si>
  <si>
    <t>chained 2011 dollars</t>
  </si>
  <si>
    <t>Personal consumption expenditures</t>
  </si>
  <si>
    <t>Gross private domestic investment</t>
  </si>
  <si>
    <t>Government consumption expenditures and gross investment</t>
  </si>
  <si>
    <t>Gross domestic product</t>
  </si>
  <si>
    <t>Exports</t>
  </si>
  <si>
    <t>Imports</t>
  </si>
  <si>
    <t>1973-79</t>
  </si>
  <si>
    <t>1979-89</t>
  </si>
  <si>
    <t>1995-00</t>
  </si>
  <si>
    <t>1979-11</t>
  </si>
  <si>
    <t>1995-11</t>
  </si>
  <si>
    <t>current dollars per hour</t>
  </si>
  <si>
    <t>Note</t>
  </si>
  <si>
    <t>All data reflects the whole economy.</t>
  </si>
  <si>
    <t>Appendix Table 2: Labour Productivity and Real Wages, United States, 1960-2011</t>
  </si>
  <si>
    <t>[6] Appendix Table 2.</t>
  </si>
  <si>
    <t>[1] For private, nonagricultural industries and for production or nonsupervisory workers</t>
  </si>
  <si>
    <t>[2] For private, nonagricultural industries and for production or nonsupervisory workers</t>
  </si>
  <si>
    <t>Wages and Salaries</t>
  </si>
  <si>
    <t>…</t>
  </si>
  <si>
    <t>Index of Total compensation</t>
  </si>
  <si>
    <t>Index of Wages and Salaries</t>
  </si>
  <si>
    <t>Index of Benefits</t>
  </si>
  <si>
    <t>[1-2] Economic Report of the President 2012: Table B-47</t>
  </si>
  <si>
    <t>[6] Economic Report of the President 2012: Table B-49</t>
  </si>
  <si>
    <t>[3-5] Economic Report of the President 2012: Table B-48</t>
  </si>
  <si>
    <t>[6] Wages and salaries of employees plus employers’ contributions for social insurance and private benefit plans. Also includes an estimate of wages, salaries, and supplemental payments for the self-employed.</t>
  </si>
  <si>
    <t>[5] BEA NIPA Table 1.1.5. "Gross Domestic Product" (1973-2011).</t>
  </si>
  <si>
    <t>[6] Based on Appendix Table 3.</t>
  </si>
  <si>
    <t>Total hourly compensation</t>
  </si>
  <si>
    <t>Total Benefits</t>
  </si>
  <si>
    <t>Labour's share of GDP</t>
  </si>
  <si>
    <t>per cent</t>
  </si>
  <si>
    <t>Real Consumer Wage</t>
  </si>
  <si>
    <t>Employer Costs for Employee Benefits</t>
  </si>
  <si>
    <t>Average nominal hourly earnings</t>
  </si>
  <si>
    <t>Average nominal weekly earnings</t>
  </si>
  <si>
    <t>Nominal compensation per hour for the business sector</t>
  </si>
  <si>
    <t>Appendix Table 6: Decomposition of GDI, United States, 1973-2011</t>
  </si>
  <si>
    <t xml:space="preserve">    Gross domestic income</t>
  </si>
  <si>
    <t>Taxes on production and imports</t>
  </si>
  <si>
    <t>Net operating surplus</t>
  </si>
  <si>
    <t>Paid Compensation of Employees</t>
  </si>
  <si>
    <t>Per cent of GDI</t>
  </si>
  <si>
    <t>Wage and salary accruals</t>
  </si>
  <si>
    <t>Supplements to wages and salaries</t>
  </si>
  <si>
    <t>Consumption</t>
  </si>
  <si>
    <t>Private</t>
  </si>
  <si>
    <t>Government</t>
  </si>
  <si>
    <t>Subsidies</t>
  </si>
  <si>
    <t>[3-5] For total private industries. Data on North American Industry Classification System (NAICS) basis available beginning with 2001 and on an SIC basis for years before 2001. Based on values for December of that year, not seasonally adjusted.</t>
  </si>
  <si>
    <t>Average real compensation / Median real compensation</t>
  </si>
  <si>
    <t>Median real compensation / Median real wage</t>
  </si>
  <si>
    <t>current dollars per week</t>
  </si>
  <si>
    <t>Index: 2005 = 100</t>
  </si>
  <si>
    <t>Appendix Table 4: Nominal Wage and Salary Measures, United States, 1973-2011</t>
  </si>
  <si>
    <t>[2] Appendix Table 1</t>
  </si>
  <si>
    <t>[1] Appendix Table 1</t>
  </si>
  <si>
    <t>[3] Based on Appendix Table 2</t>
  </si>
  <si>
    <t>[4] Based on Appendix Table 3</t>
  </si>
  <si>
    <t>[5] Based on Appendix Table 1</t>
  </si>
  <si>
    <t>[6] Based on Appendix Table 1</t>
  </si>
  <si>
    <t>Labour Productivity (2011 dollars per hour)</t>
  </si>
  <si>
    <t>Real Median Hourly Wage (2011 dollars per hour)</t>
  </si>
  <si>
    <t>Corporate profits with inventory valuation and capital consumption adjustments, domestic industries</t>
  </si>
  <si>
    <t>Other</t>
  </si>
  <si>
    <t>Gross domestic income</t>
  </si>
  <si>
    <t>[1] BEA NIPA Table 1.1.4</t>
  </si>
  <si>
    <t>[2-11] BEA NIPA Table 1.10</t>
  </si>
  <si>
    <t>[10]</t>
  </si>
  <si>
    <t>[11]</t>
  </si>
  <si>
    <t>Per cent change</t>
  </si>
  <si>
    <t>Percentage point change</t>
  </si>
  <si>
    <t>1973-10</t>
  </si>
  <si>
    <t>2000-10</t>
  </si>
  <si>
    <t>Appendix Table 7: Decomposition of the Gap between Productivity and Median Real Wages, United States, 1973-2011</t>
  </si>
  <si>
    <t>% of Gap</t>
  </si>
  <si>
    <t>1979-95</t>
  </si>
  <si>
    <t>All items</t>
  </si>
  <si>
    <t>Medical benefits</t>
  </si>
  <si>
    <t>CPI-U-RS</t>
  </si>
  <si>
    <t>Pension</t>
  </si>
  <si>
    <t>Social Insurance</t>
  </si>
  <si>
    <t>Health insurance</t>
  </si>
  <si>
    <t>2007-10</t>
  </si>
  <si>
    <t>1979-10</t>
  </si>
  <si>
    <t>1995-10</t>
  </si>
  <si>
    <t>2011 dollars per hour</t>
  </si>
  <si>
    <t>constant 2011 dollars</t>
  </si>
  <si>
    <t>constant 2011 dollars per hour</t>
  </si>
  <si>
    <t>[1] Unpublishe data from the Economic Policy Institute from CPS microdata.</t>
  </si>
  <si>
    <t>[3] Appendix Table 2.</t>
  </si>
  <si>
    <t>[4] Appendix Tables 2 and 3.</t>
  </si>
  <si>
    <t>[5] Appendix Table 2.</t>
  </si>
  <si>
    <t>[1-8] BEA NIPA Table 1.1.4 and 2.3.4. "Price Indexes for Gross Domestic Product" (1973-2011).</t>
  </si>
  <si>
    <t>[1] BEA NIPA Table 6.11.</t>
  </si>
  <si>
    <t>[1-6] Based on Appendix Table 5a and Appendix Table 3</t>
  </si>
  <si>
    <t>Appendix Table 5a: Decomposition of Average Nominal Hourly Compensation, United States, 1973-2010</t>
  </si>
  <si>
    <r>
      <t xml:space="preserve">Labour's terms of trade using the implicit price index
</t>
    </r>
    <r>
      <rPr>
        <sz val="11"/>
        <color theme="1"/>
        <rFont val="Calibri"/>
        <family val="2"/>
        <scheme val="minor"/>
      </rPr>
      <t>(GDP / implicit price index)</t>
    </r>
  </si>
  <si>
    <t>Real average hourly compensation</t>
  </si>
  <si>
    <t>Labour share of GDP</t>
  </si>
  <si>
    <t>Real median hourly wage</t>
  </si>
  <si>
    <t>Real median hourly compensation</t>
  </si>
  <si>
    <t>Implicit Price Index</t>
  </si>
  <si>
    <t>Implicit price deflator /
GDP deflator</t>
  </si>
  <si>
    <t>Appendix Table 5b: Decomposition of Average Real Hourly Compensation in 2011 dollars, United States, 1973-2010</t>
  </si>
  <si>
    <t>Total nominal ompensation</t>
  </si>
  <si>
    <t>[3]=[2]*[1]</t>
  </si>
  <si>
    <t>[7]=[6]/[1]</t>
  </si>
  <si>
    <t>[8]=[5]/[3]*100</t>
  </si>
  <si>
    <t>Hours worked for all jobs</t>
  </si>
  <si>
    <t>Average nominal hourly compensation for all jobs</t>
  </si>
  <si>
    <t>[1] Unpublished BLS data.</t>
  </si>
  <si>
    <t>[2] Unpublished BLS data.</t>
  </si>
  <si>
    <t>[4] Based on Appendix Table 3.</t>
  </si>
  <si>
    <t>[9] Based on Appendix Table 3.</t>
  </si>
  <si>
    <t>[9] Based on Appendix Tables 5a and 5b.</t>
  </si>
  <si>
    <t>[2] Unpublished data from the Economic Policy Institute from CPS microdata.</t>
  </si>
  <si>
    <t>GDP / Labour Compensation</t>
  </si>
  <si>
    <t>Gap (CAGR of [1] - CAGR of [2])</t>
  </si>
  <si>
    <t>Real average product compensation</t>
  </si>
  <si>
    <t>Compensation / Wages</t>
  </si>
  <si>
    <t>[7]=[1]/[2]</t>
  </si>
  <si>
    <t>ratio</t>
  </si>
  <si>
    <t>Appendix Table 3: Price Indexes (2011=100), United States, 1973-2011</t>
  </si>
  <si>
    <t>Appendix Table 1: Reconciling the Gap Between Real Median Hourly Wage and Labour Productivity, United States, 1973-2011</t>
  </si>
</sst>
</file>

<file path=xl/styles.xml><?xml version="1.0" encoding="utf-8"?>
<styleSheet xmlns="http://schemas.openxmlformats.org/spreadsheetml/2006/main">
  <numFmts count="3">
    <numFmt numFmtId="164" formatCode="0.0000"/>
    <numFmt numFmtId="165" formatCode="#,##0.0"/>
    <numFmt numFmtId="166" formatCode="0.000"/>
  </numFmts>
  <fonts count="13">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theme="0"/>
      <name val="Calibri"/>
      <family val="2"/>
      <scheme val="minor"/>
    </font>
    <font>
      <sz val="10"/>
      <name val="Arial"/>
      <family val="2"/>
    </font>
    <font>
      <sz val="10"/>
      <name val="Times New Roman"/>
      <family val="1"/>
    </font>
    <font>
      <sz val="10"/>
      <name val="Helvetica"/>
      <family val="2"/>
    </font>
    <font>
      <sz val="11"/>
      <color indexed="8"/>
      <name val="Calibri"/>
      <family val="2"/>
    </font>
    <font>
      <sz val="10"/>
      <name val="."/>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indexed="64"/>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9">
    <xf numFmtId="0" fontId="0" fillId="0" borderId="0"/>
    <xf numFmtId="0" fontId="8" fillId="0" borderId="0" applyFont="0" applyFill="0" applyBorder="0" applyAlignment="0" applyProtection="0"/>
    <xf numFmtId="0" fontId="9" fillId="0" borderId="0">
      <alignment horizontal="center"/>
    </xf>
    <xf numFmtId="0" fontId="9" fillId="0" borderId="0">
      <alignment horizontal="center"/>
    </xf>
    <xf numFmtId="0" fontId="9" fillId="0" borderId="0">
      <alignment horizontal="center"/>
    </xf>
    <xf numFmtId="165" fontId="10" fillId="0" borderId="0">
      <alignment horizontal="right" vertical="center"/>
    </xf>
    <xf numFmtId="0" fontId="8" fillId="0" borderId="0"/>
    <xf numFmtId="0" fontId="11" fillId="0" borderId="0"/>
    <xf numFmtId="0" fontId="11" fillId="0" borderId="0"/>
  </cellStyleXfs>
  <cellXfs count="254">
    <xf numFmtId="0" fontId="0" fillId="0" borderId="0" xfId="0"/>
    <xf numFmtId="0" fontId="3" fillId="0" borderId="0" xfId="0" applyFont="1"/>
    <xf numFmtId="0" fontId="0" fillId="0" borderId="0" xfId="0" applyAlignment="1">
      <alignment horizontal="center"/>
    </xf>
    <xf numFmtId="4" fontId="4" fillId="0" borderId="0" xfId="0" applyNumberFormat="1" applyFont="1" applyAlignment="1">
      <alignment horizontal="center"/>
    </xf>
    <xf numFmtId="2" fontId="0" fillId="0" borderId="0" xfId="0" applyNumberFormat="1"/>
    <xf numFmtId="0" fontId="4" fillId="0" borderId="0" xfId="0" applyFont="1" applyAlignment="1">
      <alignment horizontal="right"/>
    </xf>
    <xf numFmtId="0" fontId="5" fillId="0" borderId="0" xfId="0" applyFont="1" applyAlignment="1">
      <alignment horizontal="left"/>
    </xf>
    <xf numFmtId="0" fontId="4"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4" fillId="0" borderId="0" xfId="0" applyFont="1" applyAlignment="1"/>
    <xf numFmtId="0" fontId="0" fillId="0" borderId="0" xfId="0" applyAlignment="1">
      <alignment horizontal="left"/>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0" xfId="0" applyFont="1" applyFill="1" applyBorder="1" applyAlignment="1">
      <alignment horizontal="center"/>
    </xf>
    <xf numFmtId="0" fontId="4" fillId="3" borderId="8" xfId="0" applyFont="1" applyFill="1" applyBorder="1" applyAlignment="1">
      <alignment horizontal="center"/>
    </xf>
    <xf numFmtId="0" fontId="0" fillId="3" borderId="8" xfId="0" applyFill="1" applyBorder="1" applyAlignment="1">
      <alignment horizontal="center"/>
    </xf>
    <xf numFmtId="0" fontId="0" fillId="3" borderId="8" xfId="0" applyFill="1" applyBorder="1" applyAlignment="1">
      <alignment horizontal="center" wrapText="1"/>
    </xf>
    <xf numFmtId="4" fontId="4" fillId="4" borderId="12" xfId="0" applyNumberFormat="1" applyFont="1" applyFill="1" applyBorder="1" applyAlignment="1">
      <alignment horizontal="center"/>
    </xf>
    <xf numFmtId="4" fontId="4" fillId="4" borderId="9" xfId="0" applyNumberFormat="1" applyFont="1" applyFill="1" applyBorder="1" applyAlignment="1">
      <alignment horizontal="center"/>
    </xf>
    <xf numFmtId="4" fontId="0" fillId="4" borderId="9" xfId="0" applyNumberFormat="1" applyFill="1" applyBorder="1" applyAlignment="1">
      <alignment horizontal="center"/>
    </xf>
    <xf numFmtId="4" fontId="0" fillId="4" borderId="10" xfId="0" applyNumberFormat="1" applyFill="1" applyBorder="1" applyAlignment="1">
      <alignment horizontal="center"/>
    </xf>
    <xf numFmtId="0" fontId="0" fillId="4" borderId="0" xfId="0" applyFill="1" applyAlignment="1">
      <alignment horizontal="center"/>
    </xf>
    <xf numFmtId="4" fontId="4" fillId="4" borderId="4" xfId="0" applyNumberFormat="1" applyFont="1" applyFill="1" applyBorder="1" applyAlignment="1">
      <alignment horizontal="center"/>
    </xf>
    <xf numFmtId="4" fontId="4" fillId="4" borderId="0" xfId="0" applyNumberFormat="1" applyFont="1" applyFill="1" applyBorder="1" applyAlignment="1">
      <alignment horizontal="center"/>
    </xf>
    <xf numFmtId="3" fontId="4" fillId="4" borderId="0" xfId="0" applyNumberFormat="1" applyFont="1" applyFill="1" applyBorder="1" applyAlignment="1">
      <alignment horizontal="center"/>
    </xf>
    <xf numFmtId="4" fontId="0" fillId="4" borderId="0" xfId="0" applyNumberFormat="1" applyFill="1" applyBorder="1" applyAlignment="1">
      <alignment horizontal="center"/>
    </xf>
    <xf numFmtId="4" fontId="0" fillId="4" borderId="5" xfId="0" applyNumberFormat="1" applyFill="1" applyBorder="1" applyAlignment="1">
      <alignment horizontal="center"/>
    </xf>
    <xf numFmtId="0" fontId="0" fillId="4" borderId="0" xfId="0" applyFill="1"/>
    <xf numFmtId="165" fontId="4" fillId="4" borderId="9" xfId="0" applyNumberFormat="1" applyFont="1" applyFill="1" applyBorder="1" applyAlignment="1">
      <alignment horizontal="center"/>
    </xf>
    <xf numFmtId="165" fontId="4" fillId="4" borderId="0" xfId="0" applyNumberFormat="1" applyFont="1" applyFill="1" applyBorder="1" applyAlignment="1">
      <alignment horizontal="center"/>
    </xf>
    <xf numFmtId="0" fontId="0" fillId="2" borderId="0" xfId="0" applyFill="1"/>
    <xf numFmtId="0" fontId="4" fillId="5" borderId="5" xfId="0" applyFont="1" applyFill="1" applyBorder="1"/>
    <xf numFmtId="0" fontId="5" fillId="5" borderId="5" xfId="0" applyFont="1" applyFill="1" applyBorder="1" applyAlignment="1">
      <alignment horizontal="center"/>
    </xf>
    <xf numFmtId="0" fontId="5" fillId="5" borderId="6" xfId="0" applyFont="1" applyFill="1" applyBorder="1" applyAlignment="1">
      <alignment horizontal="center"/>
    </xf>
    <xf numFmtId="4" fontId="4" fillId="0" borderId="0" xfId="0" applyNumberFormat="1" applyFont="1" applyFill="1" applyBorder="1" applyAlignment="1">
      <alignment horizontal="center"/>
    </xf>
    <xf numFmtId="3" fontId="4" fillId="0" borderId="0" xfId="0" applyNumberFormat="1" applyFont="1" applyFill="1" applyBorder="1" applyAlignment="1">
      <alignment horizontal="center"/>
    </xf>
    <xf numFmtId="4" fontId="0" fillId="0" borderId="0" xfId="0" applyNumberFormat="1" applyFill="1" applyBorder="1" applyAlignment="1">
      <alignment horizontal="center"/>
    </xf>
    <xf numFmtId="165" fontId="4" fillId="0" borderId="0" xfId="0" applyNumberFormat="1" applyFont="1" applyFill="1" applyBorder="1" applyAlignment="1">
      <alignment horizontal="center"/>
    </xf>
    <xf numFmtId="4" fontId="0" fillId="0" borderId="9" xfId="0" applyNumberFormat="1" applyFill="1" applyBorder="1" applyAlignment="1">
      <alignment horizontal="center"/>
    </xf>
    <xf numFmtId="4" fontId="0" fillId="0" borderId="5" xfId="0" applyNumberFormat="1" applyFill="1" applyBorder="1" applyAlignment="1">
      <alignment horizontal="center"/>
    </xf>
    <xf numFmtId="4" fontId="4" fillId="0" borderId="4" xfId="0" applyNumberFormat="1" applyFont="1" applyFill="1" applyBorder="1" applyAlignment="1">
      <alignment horizontal="center"/>
    </xf>
    <xf numFmtId="0" fontId="5" fillId="0" borderId="12" xfId="0" applyFont="1" applyFill="1" applyBorder="1" applyAlignment="1">
      <alignment horizontal="right"/>
    </xf>
    <xf numFmtId="0" fontId="0" fillId="0" borderId="9" xfId="0" applyFill="1" applyBorder="1"/>
    <xf numFmtId="0" fontId="0" fillId="0" borderId="10" xfId="0" applyFill="1" applyBorder="1"/>
    <xf numFmtId="4" fontId="4" fillId="4" borderId="5" xfId="0" applyNumberFormat="1" applyFont="1" applyFill="1" applyBorder="1" applyAlignment="1">
      <alignment horizontal="center"/>
    </xf>
    <xf numFmtId="4" fontId="4" fillId="0" borderId="5" xfId="0" applyNumberFormat="1" applyFont="1" applyFill="1" applyBorder="1" applyAlignment="1">
      <alignment horizontal="center"/>
    </xf>
    <xf numFmtId="4" fontId="4" fillId="4" borderId="13" xfId="0" applyNumberFormat="1" applyFont="1" applyFill="1" applyBorder="1" applyAlignment="1">
      <alignment horizontal="center"/>
    </xf>
    <xf numFmtId="4" fontId="4" fillId="4" borderId="7" xfId="0" applyNumberFormat="1" applyFont="1" applyFill="1" applyBorder="1" applyAlignment="1">
      <alignment horizontal="center"/>
    </xf>
    <xf numFmtId="4" fontId="4" fillId="4" borderId="6" xfId="0" applyNumberFormat="1" applyFont="1" applyFill="1" applyBorder="1" applyAlignment="1">
      <alignment horizontal="center"/>
    </xf>
    <xf numFmtId="4" fontId="0" fillId="0" borderId="0" xfId="0" applyNumberFormat="1" applyFont="1" applyFill="1" applyBorder="1" applyAlignment="1">
      <alignment horizontal="center"/>
    </xf>
    <xf numFmtId="4" fontId="0" fillId="4" borderId="0" xfId="0" applyNumberFormat="1" applyFont="1" applyFill="1" applyBorder="1" applyAlignment="1">
      <alignment horizontal="center"/>
    </xf>
    <xf numFmtId="2" fontId="0" fillId="4" borderId="0" xfId="0" applyNumberFormat="1" applyFill="1"/>
    <xf numFmtId="2" fontId="4" fillId="4" borderId="12" xfId="0" applyNumberFormat="1" applyFont="1" applyFill="1" applyBorder="1" applyAlignment="1">
      <alignment horizontal="center"/>
    </xf>
    <xf numFmtId="2" fontId="4" fillId="0" borderId="4" xfId="0" applyNumberFormat="1" applyFont="1" applyFill="1" applyBorder="1" applyAlignment="1">
      <alignment horizontal="center"/>
    </xf>
    <xf numFmtId="2" fontId="4" fillId="4" borderId="4" xfId="0" applyNumberFormat="1" applyFont="1" applyFill="1" applyBorder="1" applyAlignment="1">
      <alignment horizontal="center"/>
    </xf>
    <xf numFmtId="0" fontId="4" fillId="0" borderId="15" xfId="0" applyFont="1" applyFill="1" applyBorder="1" applyAlignment="1">
      <alignment horizontal="right"/>
    </xf>
    <xf numFmtId="0" fontId="5" fillId="0" borderId="8" xfId="0" applyFont="1" applyFill="1" applyBorder="1" applyAlignment="1">
      <alignment horizontal="right"/>
    </xf>
    <xf numFmtId="0" fontId="4" fillId="0" borderId="0" xfId="0" applyFont="1" applyFill="1" applyBorder="1" applyAlignment="1">
      <alignment horizontal="right"/>
    </xf>
    <xf numFmtId="0" fontId="6" fillId="0" borderId="0" xfId="0" applyFont="1" applyFill="1" applyAlignment="1">
      <alignment horizontal="center"/>
    </xf>
    <xf numFmtId="165" fontId="4" fillId="4" borderId="12" xfId="0" applyNumberFormat="1" applyFont="1" applyFill="1" applyBorder="1" applyAlignment="1">
      <alignment horizontal="center"/>
    </xf>
    <xf numFmtId="165" fontId="0" fillId="4" borderId="9" xfId="0" applyNumberFormat="1" applyFill="1" applyBorder="1" applyAlignment="1">
      <alignment horizontal="center"/>
    </xf>
    <xf numFmtId="165" fontId="4" fillId="0" borderId="4" xfId="0" applyNumberFormat="1" applyFont="1" applyFill="1" applyBorder="1" applyAlignment="1">
      <alignment horizontal="center"/>
    </xf>
    <xf numFmtId="165" fontId="0" fillId="0" borderId="0" xfId="0" applyNumberFormat="1" applyFill="1" applyBorder="1" applyAlignment="1">
      <alignment horizontal="center"/>
    </xf>
    <xf numFmtId="165" fontId="0" fillId="0" borderId="0" xfId="0" applyNumberFormat="1" applyFont="1" applyFill="1" applyBorder="1" applyAlignment="1">
      <alignment horizontal="center"/>
    </xf>
    <xf numFmtId="165" fontId="4" fillId="4" borderId="4" xfId="0" applyNumberFormat="1" applyFont="1" applyFill="1" applyBorder="1" applyAlignment="1">
      <alignment horizontal="center"/>
    </xf>
    <xf numFmtId="165" fontId="0" fillId="4" borderId="0" xfId="0" applyNumberFormat="1" applyFill="1" applyBorder="1" applyAlignment="1">
      <alignment horizontal="center"/>
    </xf>
    <xf numFmtId="165" fontId="0" fillId="4" borderId="0" xfId="0" applyNumberFormat="1" applyFont="1" applyFill="1" applyBorder="1" applyAlignment="1">
      <alignment horizontal="center"/>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0" xfId="0" applyFont="1" applyAlignment="1">
      <alignment horizontal="left" wrapText="1"/>
    </xf>
    <xf numFmtId="0" fontId="1" fillId="3" borderId="2" xfId="0" applyFont="1" applyFill="1" applyBorder="1" applyAlignment="1">
      <alignment horizontal="center" vertical="center" wrapText="1"/>
    </xf>
    <xf numFmtId="2" fontId="0" fillId="0" borderId="5" xfId="0" applyNumberFormat="1" applyFill="1" applyBorder="1" applyAlignment="1">
      <alignment horizontal="center"/>
    </xf>
    <xf numFmtId="2" fontId="4" fillId="4" borderId="13" xfId="0" applyNumberFormat="1" applyFont="1" applyFill="1" applyBorder="1" applyAlignment="1">
      <alignment horizontal="center"/>
    </xf>
    <xf numFmtId="4" fontId="0" fillId="4" borderId="7" xfId="0" applyNumberFormat="1" applyFont="1" applyFill="1" applyBorder="1" applyAlignment="1">
      <alignment horizontal="center"/>
    </xf>
    <xf numFmtId="165" fontId="4" fillId="4" borderId="7" xfId="0" applyNumberFormat="1" applyFont="1" applyFill="1" applyBorder="1" applyAlignment="1">
      <alignment horizontal="center"/>
    </xf>
    <xf numFmtId="4" fontId="0" fillId="4" borderId="6" xfId="0" applyNumberFormat="1" applyFill="1" applyBorder="1" applyAlignment="1">
      <alignment horizontal="center"/>
    </xf>
    <xf numFmtId="4" fontId="0" fillId="0" borderId="10" xfId="0" applyNumberFormat="1" applyFill="1" applyBorder="1" applyAlignment="1">
      <alignment horizontal="center"/>
    </xf>
    <xf numFmtId="4" fontId="4" fillId="0" borderId="12" xfId="0" applyNumberFormat="1" applyFont="1" applyFill="1" applyBorder="1" applyAlignment="1">
      <alignment horizontal="center"/>
    </xf>
    <xf numFmtId="4" fontId="4" fillId="0" borderId="9" xfId="0" applyNumberFormat="1" applyFont="1" applyFill="1" applyBorder="1" applyAlignment="1">
      <alignment horizontal="center"/>
    </xf>
    <xf numFmtId="4" fontId="4" fillId="0" borderId="9" xfId="0" applyNumberFormat="1" applyFont="1" applyFill="1" applyBorder="1"/>
    <xf numFmtId="0" fontId="4" fillId="4" borderId="8" xfId="0" applyFont="1" applyFill="1" applyBorder="1" applyAlignment="1">
      <alignment horizontal="right"/>
    </xf>
    <xf numFmtId="3" fontId="4" fillId="4" borderId="9" xfId="0" applyNumberFormat="1" applyFont="1" applyFill="1" applyBorder="1" applyAlignment="1">
      <alignment horizontal="center"/>
    </xf>
    <xf numFmtId="0" fontId="4" fillId="4" borderId="15" xfId="0" applyFont="1" applyFill="1" applyBorder="1" applyAlignment="1">
      <alignment horizontal="right"/>
    </xf>
    <xf numFmtId="0" fontId="4" fillId="4" borderId="11" xfId="0" applyFont="1" applyFill="1" applyBorder="1" applyAlignment="1">
      <alignment horizontal="right"/>
    </xf>
    <xf numFmtId="3" fontId="4" fillId="4" borderId="7" xfId="0" applyNumberFormat="1" applyFont="1" applyFill="1" applyBorder="1" applyAlignment="1">
      <alignment horizontal="center"/>
    </xf>
    <xf numFmtId="4" fontId="0" fillId="4" borderId="0" xfId="0" applyNumberFormat="1" applyFill="1"/>
    <xf numFmtId="0" fontId="0" fillId="0" borderId="0" xfId="0" applyFill="1" applyAlignment="1">
      <alignment horizontal="center"/>
    </xf>
    <xf numFmtId="164" fontId="0" fillId="0" borderId="0" xfId="0" applyNumberFormat="1" applyFill="1" applyAlignment="1">
      <alignment horizontal="center"/>
    </xf>
    <xf numFmtId="0" fontId="0" fillId="0" borderId="0" xfId="0" applyFill="1"/>
    <xf numFmtId="4" fontId="0" fillId="0" borderId="0" xfId="0" applyNumberFormat="1" applyFill="1"/>
    <xf numFmtId="0" fontId="4" fillId="0" borderId="0" xfId="0" applyFont="1" applyFill="1" applyAlignment="1">
      <alignment horizontal="right"/>
    </xf>
    <xf numFmtId="4" fontId="4" fillId="0" borderId="0" xfId="0" applyNumberFormat="1" applyFont="1" applyFill="1" applyAlignment="1">
      <alignment horizontal="center"/>
    </xf>
    <xf numFmtId="0" fontId="0" fillId="3" borderId="5" xfId="0" applyFill="1" applyBorder="1" applyAlignment="1">
      <alignment horizontal="center"/>
    </xf>
    <xf numFmtId="3" fontId="4" fillId="4" borderId="9" xfId="0" applyNumberFormat="1" applyFont="1" applyFill="1" applyBorder="1" applyAlignment="1">
      <alignment horizontal="center" vertical="center"/>
    </xf>
    <xf numFmtId="4" fontId="4" fillId="4" borderId="10" xfId="0" applyNumberFormat="1" applyFont="1" applyFill="1" applyBorder="1" applyAlignment="1">
      <alignment horizontal="center"/>
    </xf>
    <xf numFmtId="3" fontId="4" fillId="0" borderId="0" xfId="0" applyNumberFormat="1" applyFont="1" applyFill="1" applyBorder="1" applyAlignment="1">
      <alignment horizontal="center" vertical="center"/>
    </xf>
    <xf numFmtId="3" fontId="4" fillId="4" borderId="0"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4" fontId="4" fillId="0" borderId="10" xfId="0" applyNumberFormat="1" applyFont="1" applyFill="1" applyBorder="1" applyAlignment="1">
      <alignment horizontal="center"/>
    </xf>
    <xf numFmtId="0" fontId="5" fillId="0" borderId="0" xfId="0" applyFont="1" applyFill="1" applyAlignment="1">
      <alignment horizontal="left"/>
    </xf>
    <xf numFmtId="0" fontId="0" fillId="0" borderId="12" xfId="0" applyFill="1" applyBorder="1"/>
    <xf numFmtId="165" fontId="0" fillId="0" borderId="5" xfId="0" applyNumberFormat="1" applyFont="1" applyFill="1" applyBorder="1" applyAlignment="1">
      <alignment horizontal="center"/>
    </xf>
    <xf numFmtId="165" fontId="0" fillId="4" borderId="10" xfId="0" applyNumberFormat="1" applyFont="1" applyFill="1" applyBorder="1" applyAlignment="1">
      <alignment horizontal="center"/>
    </xf>
    <xf numFmtId="165" fontId="0" fillId="4" borderId="5" xfId="0" applyNumberFormat="1" applyFont="1" applyFill="1" applyBorder="1" applyAlignment="1">
      <alignment horizontal="center"/>
    </xf>
    <xf numFmtId="165" fontId="4" fillId="4" borderId="13" xfId="0" applyNumberFormat="1" applyFont="1" applyFill="1" applyBorder="1" applyAlignment="1">
      <alignment horizontal="center"/>
    </xf>
    <xf numFmtId="165" fontId="0" fillId="4" borderId="7" xfId="0" applyNumberFormat="1" applyFont="1" applyFill="1" applyBorder="1" applyAlignment="1">
      <alignment horizontal="center"/>
    </xf>
    <xf numFmtId="165" fontId="0" fillId="4" borderId="7" xfId="0" applyNumberFormat="1" applyFill="1" applyBorder="1" applyAlignment="1">
      <alignment horizontal="center"/>
    </xf>
    <xf numFmtId="165" fontId="0" fillId="4" borderId="6" xfId="0" applyNumberFormat="1" applyFont="1" applyFill="1" applyBorder="1" applyAlignment="1">
      <alignment horizontal="center"/>
    </xf>
    <xf numFmtId="0" fontId="1" fillId="0" borderId="0" xfId="0" applyFont="1" applyAlignment="1">
      <alignment horizontal="left"/>
    </xf>
    <xf numFmtId="0" fontId="0" fillId="0" borderId="0" xfId="0" applyAlignment="1">
      <alignment horizontal="center"/>
    </xf>
    <xf numFmtId="4" fontId="0" fillId="0" borderId="5" xfId="0" applyNumberFormat="1" applyFont="1" applyFill="1" applyBorder="1" applyAlignment="1">
      <alignment horizontal="center"/>
    </xf>
    <xf numFmtId="4" fontId="0" fillId="4" borderId="5" xfId="0" applyNumberFormat="1" applyFont="1" applyFill="1" applyBorder="1" applyAlignment="1">
      <alignment horizontal="center"/>
    </xf>
    <xf numFmtId="4" fontId="0" fillId="4" borderId="6" xfId="0" applyNumberFormat="1" applyFont="1" applyFill="1" applyBorder="1" applyAlignment="1">
      <alignment horizontal="center"/>
    </xf>
    <xf numFmtId="0" fontId="0" fillId="3" borderId="1" xfId="0" applyFill="1" applyBorder="1" applyAlignment="1">
      <alignment horizontal="center" vertical="center" wrapText="1"/>
    </xf>
    <xf numFmtId="0" fontId="0" fillId="3" borderId="1" xfId="0" applyFill="1" applyBorder="1" applyAlignment="1">
      <alignment horizontal="center"/>
    </xf>
    <xf numFmtId="0" fontId="1" fillId="3" borderId="11" xfId="0" applyFont="1" applyFill="1" applyBorder="1" applyAlignment="1">
      <alignment horizontal="center" vertical="center" wrapText="1"/>
    </xf>
    <xf numFmtId="0" fontId="4" fillId="5" borderId="0" xfId="0" applyFont="1" applyFill="1" applyBorder="1"/>
    <xf numFmtId="2" fontId="0" fillId="4" borderId="9" xfId="0" applyNumberFormat="1" applyFill="1" applyBorder="1" applyAlignment="1">
      <alignment horizontal="center"/>
    </xf>
    <xf numFmtId="2" fontId="0" fillId="4" borderId="10" xfId="0" applyNumberFormat="1" applyFill="1" applyBorder="1" applyAlignment="1">
      <alignment horizontal="center"/>
    </xf>
    <xf numFmtId="2" fontId="0" fillId="0" borderId="0" xfId="0" applyNumberFormat="1" applyFill="1" applyBorder="1" applyAlignment="1">
      <alignment horizontal="center"/>
    </xf>
    <xf numFmtId="2" fontId="0" fillId="4" borderId="0" xfId="0" applyNumberFormat="1" applyFill="1" applyBorder="1" applyAlignment="1">
      <alignment horizontal="center"/>
    </xf>
    <xf numFmtId="2" fontId="0" fillId="4" borderId="5" xfId="0" applyNumberFormat="1" applyFill="1" applyBorder="1" applyAlignment="1">
      <alignment horizontal="center"/>
    </xf>
    <xf numFmtId="2" fontId="0" fillId="0" borderId="0" xfId="0" applyNumberFormat="1" applyFont="1" applyFill="1" applyBorder="1" applyAlignment="1">
      <alignment horizontal="center"/>
    </xf>
    <xf numFmtId="2" fontId="0" fillId="4" borderId="0" xfId="0" applyNumberFormat="1" applyFont="1" applyFill="1" applyBorder="1" applyAlignment="1">
      <alignment horizontal="center"/>
    </xf>
    <xf numFmtId="2" fontId="4" fillId="0" borderId="13" xfId="0" applyNumberFormat="1" applyFont="1" applyFill="1" applyBorder="1" applyAlignment="1">
      <alignment horizontal="center"/>
    </xf>
    <xf numFmtId="2" fontId="0" fillId="0" borderId="7" xfId="0" applyNumberFormat="1" applyFont="1" applyFill="1" applyBorder="1" applyAlignment="1">
      <alignment horizontal="center"/>
    </xf>
    <xf numFmtId="2" fontId="0" fillId="0" borderId="7" xfId="0" applyNumberFormat="1" applyFill="1" applyBorder="1" applyAlignment="1">
      <alignment horizontal="center"/>
    </xf>
    <xf numFmtId="2" fontId="0" fillId="0" borderId="6" xfId="0" applyNumberFormat="1" applyFill="1" applyBorder="1" applyAlignment="1">
      <alignment horizontal="center"/>
    </xf>
    <xf numFmtId="0" fontId="5" fillId="5" borderId="0" xfId="0" applyFont="1" applyFill="1" applyBorder="1" applyAlignment="1">
      <alignment horizontal="center"/>
    </xf>
    <xf numFmtId="0" fontId="5" fillId="5" borderId="7" xfId="0" applyFont="1" applyFill="1" applyBorder="1" applyAlignment="1">
      <alignment horizontal="center"/>
    </xf>
    <xf numFmtId="0" fontId="4" fillId="0" borderId="11" xfId="0" applyFont="1" applyFill="1" applyBorder="1" applyAlignment="1">
      <alignment horizontal="right"/>
    </xf>
    <xf numFmtId="0" fontId="5" fillId="4" borderId="15" xfId="0" applyFont="1" applyFill="1" applyBorder="1" applyAlignment="1">
      <alignment horizontal="right"/>
    </xf>
    <xf numFmtId="4" fontId="5" fillId="4" borderId="4" xfId="0" applyNumberFormat="1" applyFont="1" applyFill="1" applyBorder="1" applyAlignment="1">
      <alignment horizontal="center"/>
    </xf>
    <xf numFmtId="4" fontId="5" fillId="4" borderId="0" xfId="0" applyNumberFormat="1" applyFont="1" applyFill="1" applyBorder="1" applyAlignment="1">
      <alignment horizontal="center"/>
    </xf>
    <xf numFmtId="4" fontId="5" fillId="4" borderId="5" xfId="0" applyNumberFormat="1" applyFont="1" applyFill="1" applyBorder="1" applyAlignment="1">
      <alignment horizontal="center"/>
    </xf>
    <xf numFmtId="0" fontId="5" fillId="0" borderId="15" xfId="0" applyFont="1" applyFill="1" applyBorder="1" applyAlignment="1">
      <alignment horizontal="right"/>
    </xf>
    <xf numFmtId="4" fontId="5" fillId="0" borderId="4" xfId="0" applyNumberFormat="1" applyFont="1" applyFill="1" applyBorder="1" applyAlignment="1">
      <alignment horizontal="center"/>
    </xf>
    <xf numFmtId="4" fontId="5" fillId="0" borderId="0" xfId="0" applyNumberFormat="1" applyFont="1" applyFill="1" applyBorder="1" applyAlignment="1">
      <alignment horizontal="center"/>
    </xf>
    <xf numFmtId="4" fontId="5" fillId="0" borderId="5" xfId="0" applyNumberFormat="1" applyFont="1" applyFill="1" applyBorder="1" applyAlignment="1">
      <alignment horizontal="center"/>
    </xf>
    <xf numFmtId="0" fontId="4" fillId="0" borderId="0" xfId="0" applyFont="1" applyAlignment="1">
      <alignment horizontal="left"/>
    </xf>
    <xf numFmtId="165" fontId="4" fillId="4" borderId="12" xfId="0" applyNumberFormat="1" applyFont="1" applyFill="1" applyBorder="1" applyAlignment="1">
      <alignment horizontal="center" vertical="center"/>
    </xf>
    <xf numFmtId="165" fontId="4" fillId="0" borderId="4"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165" fontId="4" fillId="0" borderId="13" xfId="0" applyNumberFormat="1" applyFont="1" applyFill="1" applyBorder="1" applyAlignment="1">
      <alignment horizontal="center" vertical="center"/>
    </xf>
    <xf numFmtId="165" fontId="4" fillId="4" borderId="10"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165" fontId="4" fillId="4" borderId="5" xfId="0" applyNumberFormat="1" applyFont="1" applyFill="1" applyBorder="1" applyAlignment="1">
      <alignment horizontal="center" vertical="center"/>
    </xf>
    <xf numFmtId="165" fontId="4" fillId="0" borderId="6" xfId="0" applyNumberFormat="1" applyFont="1" applyFill="1" applyBorder="1" applyAlignment="1">
      <alignment horizontal="center" vertical="center"/>
    </xf>
    <xf numFmtId="0" fontId="4" fillId="3" borderId="2"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12" xfId="0" applyFont="1" applyFill="1" applyBorder="1" applyAlignment="1">
      <alignment horizontal="center"/>
    </xf>
    <xf numFmtId="4" fontId="4" fillId="0" borderId="12" xfId="0" applyNumberFormat="1" applyFont="1" applyFill="1" applyBorder="1"/>
    <xf numFmtId="0" fontId="0" fillId="3" borderId="12" xfId="0" applyFill="1" applyBorder="1" applyAlignment="1">
      <alignment horizontal="center"/>
    </xf>
    <xf numFmtId="0" fontId="4" fillId="3" borderId="1" xfId="0" applyFont="1" applyFill="1" applyBorder="1" applyAlignment="1">
      <alignment horizontal="center" wrapText="1"/>
    </xf>
    <xf numFmtId="2" fontId="4" fillId="0" borderId="0" xfId="0" applyNumberFormat="1" applyFont="1" applyFill="1" applyBorder="1" applyAlignment="1">
      <alignment horizontal="center"/>
    </xf>
    <xf numFmtId="2" fontId="4" fillId="0" borderId="5" xfId="0" applyNumberFormat="1" applyFont="1" applyFill="1" applyBorder="1" applyAlignment="1">
      <alignment horizontal="center"/>
    </xf>
    <xf numFmtId="0" fontId="0" fillId="0" borderId="8" xfId="0" applyBorder="1"/>
    <xf numFmtId="0" fontId="4" fillId="2" borderId="11" xfId="0" applyFont="1" applyFill="1" applyBorder="1" applyAlignment="1">
      <alignment horizontal="right"/>
    </xf>
    <xf numFmtId="165" fontId="4" fillId="2" borderId="13"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2" fontId="4" fillId="2" borderId="13" xfId="0" applyNumberFormat="1" applyFont="1" applyFill="1" applyBorder="1" applyAlignment="1">
      <alignment horizontal="center"/>
    </xf>
    <xf numFmtId="2" fontId="4" fillId="2" borderId="7" xfId="0" applyNumberFormat="1" applyFont="1" applyFill="1" applyBorder="1" applyAlignment="1">
      <alignment horizontal="center"/>
    </xf>
    <xf numFmtId="2" fontId="4" fillId="2" borderId="6" xfId="0" applyNumberFormat="1" applyFont="1" applyFill="1" applyBorder="1" applyAlignment="1">
      <alignment horizontal="center"/>
    </xf>
    <xf numFmtId="0" fontId="4" fillId="2" borderId="15" xfId="0" applyFont="1" applyFill="1" applyBorder="1" applyAlignment="1">
      <alignment horizontal="right"/>
    </xf>
    <xf numFmtId="165" fontId="4" fillId="2" borderId="4" xfId="0" applyNumberFormat="1" applyFont="1" applyFill="1" applyBorder="1" applyAlignment="1">
      <alignment horizontal="center" vertical="center"/>
    </xf>
    <xf numFmtId="165" fontId="4" fillId="2" borderId="5" xfId="0" applyNumberFormat="1" applyFont="1" applyFill="1" applyBorder="1" applyAlignment="1">
      <alignment horizontal="center" vertical="center"/>
    </xf>
    <xf numFmtId="2" fontId="4" fillId="2" borderId="4" xfId="0" applyNumberFormat="1" applyFont="1" applyFill="1" applyBorder="1" applyAlignment="1">
      <alignment horizontal="center"/>
    </xf>
    <xf numFmtId="2" fontId="4" fillId="2" borderId="0" xfId="0" applyNumberFormat="1" applyFont="1" applyFill="1" applyBorder="1" applyAlignment="1">
      <alignment horizontal="center"/>
    </xf>
    <xf numFmtId="2" fontId="4" fillId="2" borderId="5" xfId="0" applyNumberFormat="1" applyFont="1" applyFill="1" applyBorder="1" applyAlignment="1">
      <alignment horizontal="center"/>
    </xf>
    <xf numFmtId="4" fontId="4" fillId="0" borderId="15" xfId="0" applyNumberFormat="1" applyFont="1" applyFill="1" applyBorder="1" applyAlignment="1">
      <alignment horizontal="center"/>
    </xf>
    <xf numFmtId="4" fontId="4" fillId="0" borderId="11" xfId="0" applyNumberFormat="1" applyFont="1" applyFill="1" applyBorder="1" applyAlignment="1">
      <alignment horizontal="center"/>
    </xf>
    <xf numFmtId="0" fontId="5" fillId="4" borderId="8" xfId="0" applyFont="1" applyFill="1" applyBorder="1" applyAlignment="1">
      <alignment horizontal="right"/>
    </xf>
    <xf numFmtId="0" fontId="0" fillId="4" borderId="12" xfId="0" applyFill="1" applyBorder="1"/>
    <xf numFmtId="0" fontId="0" fillId="4" borderId="9" xfId="0" applyFill="1" applyBorder="1"/>
    <xf numFmtId="0" fontId="4" fillId="0" borderId="8" xfId="0" applyFont="1" applyFill="1" applyBorder="1" applyAlignment="1">
      <alignment horizontal="right"/>
    </xf>
    <xf numFmtId="165" fontId="0" fillId="0" borderId="9" xfId="0" applyNumberFormat="1" applyFill="1" applyBorder="1" applyAlignment="1">
      <alignment horizontal="center"/>
    </xf>
    <xf numFmtId="4" fontId="4" fillId="4" borderId="15" xfId="0" applyNumberFormat="1" applyFont="1" applyFill="1" applyBorder="1" applyAlignment="1">
      <alignment horizontal="center"/>
    </xf>
    <xf numFmtId="4" fontId="5" fillId="0" borderId="15" xfId="0" applyNumberFormat="1" applyFont="1" applyFill="1" applyBorder="1" applyAlignment="1">
      <alignment horizontal="center"/>
    </xf>
    <xf numFmtId="4" fontId="5" fillId="4" borderId="15" xfId="0" applyNumberFormat="1" applyFont="1" applyFill="1" applyBorder="1" applyAlignment="1">
      <alignment horizontal="center"/>
    </xf>
    <xf numFmtId="166" fontId="12" fillId="0" borderId="0" xfId="0" applyNumberFormat="1" applyFont="1" applyFill="1" applyBorder="1"/>
    <xf numFmtId="0" fontId="1" fillId="3" borderId="1" xfId="0" applyFont="1" applyFill="1" applyBorder="1" applyAlignment="1">
      <alignment horizontal="center" vertical="center" wrapText="1"/>
    </xf>
    <xf numFmtId="4" fontId="0" fillId="0" borderId="12" xfId="0" applyNumberFormat="1" applyFill="1" applyBorder="1" applyAlignment="1">
      <alignment horizontal="center"/>
    </xf>
    <xf numFmtId="4" fontId="0" fillId="4" borderId="4" xfId="0" applyNumberFormat="1" applyFill="1" applyBorder="1" applyAlignment="1">
      <alignment horizontal="center"/>
    </xf>
    <xf numFmtId="4" fontId="0" fillId="0" borderId="4" xfId="0" applyNumberFormat="1" applyFill="1" applyBorder="1" applyAlignment="1">
      <alignment horizontal="center"/>
    </xf>
    <xf numFmtId="4" fontId="0" fillId="4" borderId="4" xfId="0" applyNumberFormat="1" applyFont="1" applyFill="1" applyBorder="1" applyAlignment="1">
      <alignment horizontal="center"/>
    </xf>
    <xf numFmtId="4" fontId="0" fillId="0" borderId="4" xfId="0" applyNumberFormat="1" applyFont="1" applyFill="1" applyBorder="1" applyAlignment="1">
      <alignment horizontal="center"/>
    </xf>
    <xf numFmtId="4" fontId="0" fillId="0" borderId="13" xfId="0" applyNumberFormat="1" applyFont="1" applyFill="1" applyBorder="1" applyAlignment="1">
      <alignment horizontal="center"/>
    </xf>
    <xf numFmtId="0" fontId="0" fillId="3" borderId="1" xfId="0" applyFill="1" applyBorder="1" applyAlignment="1">
      <alignment horizontal="center" vertical="center" wrapText="1"/>
    </xf>
    <xf numFmtId="0" fontId="0" fillId="0" borderId="0" xfId="0" applyAlignment="1">
      <alignment horizontal="center"/>
    </xf>
    <xf numFmtId="0" fontId="0" fillId="3" borderId="1" xfId="0" applyFill="1" applyBorder="1" applyAlignment="1">
      <alignment horizontal="center" wrapText="1"/>
    </xf>
    <xf numFmtId="4" fontId="0" fillId="4" borderId="12" xfId="0" applyNumberFormat="1" applyFill="1" applyBorder="1" applyAlignment="1">
      <alignment horizontal="center"/>
    </xf>
    <xf numFmtId="4" fontId="0" fillId="0" borderId="7" xfId="0" applyNumberFormat="1" applyFont="1" applyFill="1" applyBorder="1" applyAlignment="1">
      <alignment horizontal="center"/>
    </xf>
    <xf numFmtId="4" fontId="0" fillId="0" borderId="6" xfId="0" applyNumberFormat="1" applyFont="1" applyFill="1" applyBorder="1" applyAlignment="1">
      <alignment horizontal="center"/>
    </xf>
    <xf numFmtId="0" fontId="0" fillId="3" borderId="1" xfId="0" applyFill="1" applyBorder="1" applyAlignment="1">
      <alignment horizontal="center" vertical="center"/>
    </xf>
    <xf numFmtId="2" fontId="5" fillId="0" borderId="4" xfId="0" applyNumberFormat="1" applyFont="1" applyFill="1" applyBorder="1" applyAlignment="1">
      <alignment horizontal="center"/>
    </xf>
    <xf numFmtId="2" fontId="5" fillId="0" borderId="13" xfId="0" applyNumberFormat="1" applyFont="1" applyFill="1" applyBorder="1" applyAlignment="1">
      <alignment horizontal="center"/>
    </xf>
    <xf numFmtId="2" fontId="5" fillId="4" borderId="4" xfId="0" applyNumberFormat="1" applyFont="1" applyFill="1" applyBorder="1" applyAlignment="1">
      <alignment horizontal="center"/>
    </xf>
    <xf numFmtId="0" fontId="1" fillId="3" borderId="1" xfId="0" applyFont="1" applyFill="1" applyBorder="1" applyAlignment="1">
      <alignment horizontal="center" vertical="center" wrapText="1"/>
    </xf>
    <xf numFmtId="165" fontId="5" fillId="4" borderId="0" xfId="0" applyNumberFormat="1" applyFont="1" applyFill="1" applyBorder="1" applyAlignment="1">
      <alignment horizontal="center"/>
    </xf>
    <xf numFmtId="165" fontId="5" fillId="0" borderId="0" xfId="0" applyNumberFormat="1" applyFont="1" applyFill="1" applyBorder="1" applyAlignment="1">
      <alignment horizontal="center"/>
    </xf>
    <xf numFmtId="165" fontId="4" fillId="0" borderId="7" xfId="0" applyNumberFormat="1" applyFont="1" applyFill="1" applyBorder="1" applyAlignment="1">
      <alignment horizontal="center"/>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horizontal="center"/>
    </xf>
    <xf numFmtId="4" fontId="5" fillId="0" borderId="8"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4" fontId="4" fillId="4" borderId="11" xfId="0" applyNumberFormat="1" applyFont="1" applyFill="1" applyBorder="1" applyAlignment="1">
      <alignment horizontal="center"/>
    </xf>
    <xf numFmtId="2" fontId="0" fillId="0" borderId="8" xfId="0" applyNumberFormat="1" applyBorder="1"/>
    <xf numFmtId="0" fontId="0" fillId="3" borderId="10" xfId="0" applyFill="1" applyBorder="1" applyAlignment="1">
      <alignment horizontal="center"/>
    </xf>
    <xf numFmtId="2" fontId="4" fillId="4" borderId="9" xfId="0" applyNumberFormat="1" applyFont="1" applyFill="1" applyBorder="1" applyAlignment="1">
      <alignment horizontal="center"/>
    </xf>
    <xf numFmtId="2" fontId="4" fillId="4" borderId="0" xfId="0" applyNumberFormat="1" applyFont="1" applyFill="1" applyBorder="1" applyAlignment="1">
      <alignment horizontal="center"/>
    </xf>
    <xf numFmtId="2" fontId="4" fillId="4" borderId="7" xfId="0" applyNumberFormat="1" applyFont="1" applyFill="1" applyBorder="1" applyAlignment="1">
      <alignment horizontal="center"/>
    </xf>
    <xf numFmtId="2" fontId="4" fillId="4" borderId="8" xfId="0" applyNumberFormat="1" applyFont="1" applyFill="1" applyBorder="1" applyAlignment="1">
      <alignment horizontal="center"/>
    </xf>
    <xf numFmtId="2" fontId="4" fillId="0" borderId="15" xfId="0" applyNumberFormat="1" applyFont="1" applyFill="1" applyBorder="1" applyAlignment="1">
      <alignment horizontal="center"/>
    </xf>
    <xf numFmtId="2" fontId="4" fillId="4" borderId="15" xfId="0" applyNumberFormat="1" applyFont="1" applyFill="1" applyBorder="1" applyAlignment="1">
      <alignment horizontal="center"/>
    </xf>
    <xf numFmtId="2" fontId="4" fillId="4" borderId="11" xfId="0" applyNumberFormat="1" applyFont="1" applyFill="1" applyBorder="1" applyAlignment="1">
      <alignment horizontal="center"/>
    </xf>
    <xf numFmtId="165" fontId="0" fillId="0" borderId="10" xfId="0" applyNumberFormat="1" applyFill="1" applyBorder="1" applyAlignment="1">
      <alignment horizontal="center"/>
    </xf>
    <xf numFmtId="165" fontId="0" fillId="4" borderId="5" xfId="0" applyNumberFormat="1" applyFill="1" applyBorder="1" applyAlignment="1">
      <alignment horizontal="center"/>
    </xf>
    <xf numFmtId="165" fontId="0" fillId="0" borderId="5" xfId="0" applyNumberFormat="1" applyFill="1" applyBorder="1" applyAlignment="1">
      <alignment horizontal="center"/>
    </xf>
    <xf numFmtId="0" fontId="0" fillId="4" borderId="10" xfId="0" applyFill="1" applyBorder="1"/>
    <xf numFmtId="165" fontId="5" fillId="4" borderId="5" xfId="0" applyNumberFormat="1" applyFont="1" applyFill="1" applyBorder="1" applyAlignment="1">
      <alignment horizontal="center"/>
    </xf>
    <xf numFmtId="165" fontId="4" fillId="0" borderId="5" xfId="0" applyNumberFormat="1" applyFont="1" applyFill="1" applyBorder="1" applyAlignment="1">
      <alignment horizontal="center"/>
    </xf>
    <xf numFmtId="165" fontId="4" fillId="4" borderId="5" xfId="0" applyNumberFormat="1" applyFont="1" applyFill="1" applyBorder="1" applyAlignment="1">
      <alignment horizontal="center"/>
    </xf>
    <xf numFmtId="165" fontId="5" fillId="0" borderId="5" xfId="0" applyNumberFormat="1" applyFont="1" applyFill="1" applyBorder="1" applyAlignment="1">
      <alignment horizontal="center"/>
    </xf>
    <xf numFmtId="165" fontId="4" fillId="0" borderId="6" xfId="0" applyNumberFormat="1" applyFont="1" applyFill="1" applyBorder="1" applyAlignment="1">
      <alignment horizontal="center"/>
    </xf>
    <xf numFmtId="0" fontId="4" fillId="0" borderId="0" xfId="0" applyFont="1" applyAlignment="1">
      <alignment horizontal="left" wrapText="1"/>
    </xf>
    <xf numFmtId="0" fontId="1" fillId="3" borderId="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horizontal="left"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1" xfId="0" applyBorder="1"/>
    <xf numFmtId="2" fontId="5" fillId="0" borderId="12" xfId="0" applyNumberFormat="1" applyFont="1" applyFill="1" applyBorder="1" applyAlignment="1">
      <alignment horizontal="center"/>
    </xf>
    <xf numFmtId="2" fontId="5" fillId="0" borderId="9" xfId="0" applyNumberFormat="1" applyFont="1" applyFill="1" applyBorder="1" applyAlignment="1">
      <alignment horizontal="center"/>
    </xf>
    <xf numFmtId="2" fontId="5" fillId="0" borderId="10" xfId="0" applyNumberFormat="1" applyFont="1" applyFill="1" applyBorder="1" applyAlignment="1">
      <alignment horizontal="center"/>
    </xf>
    <xf numFmtId="0" fontId="5" fillId="0" borderId="12" xfId="0" applyFont="1" applyFill="1" applyBorder="1" applyAlignment="1">
      <alignment horizontal="center"/>
    </xf>
    <xf numFmtId="0" fontId="5" fillId="0" borderId="10" xfId="0" applyFont="1" applyFill="1" applyBorder="1" applyAlignment="1">
      <alignment horizontal="center"/>
    </xf>
    <xf numFmtId="0" fontId="4" fillId="0" borderId="0" xfId="0" applyFont="1" applyAlignment="1">
      <alignment horizontal="left" vertical="center" wrapText="1"/>
    </xf>
    <xf numFmtId="4" fontId="5" fillId="0" borderId="12" xfId="0" applyNumberFormat="1" applyFont="1" applyFill="1" applyBorder="1" applyAlignment="1">
      <alignment horizontal="center" vertical="center"/>
    </xf>
    <xf numFmtId="4" fontId="5" fillId="0" borderId="9" xfId="0" applyNumberFormat="1" applyFont="1" applyFill="1" applyBorder="1" applyAlignment="1">
      <alignment horizontal="center" vertical="center"/>
    </xf>
    <xf numFmtId="4" fontId="5" fillId="0" borderId="10" xfId="0" applyNumberFormat="1" applyFont="1" applyFill="1" applyBorder="1" applyAlignment="1">
      <alignment horizontal="center" vertical="center"/>
    </xf>
  </cellXfs>
  <cellStyles count="9">
    <cellStyle name="Comma 2" xfId="1"/>
    <cellStyle name="data" xfId="2"/>
    <cellStyle name="data 2" xfId="3"/>
    <cellStyle name="data 3" xfId="4"/>
    <cellStyle name="Data1" xfId="5"/>
    <cellStyle name="Normal" xfId="0" builtinId="0"/>
    <cellStyle name="Normal 2" xfId="6"/>
    <cellStyle name="Normal 3" xfId="7"/>
    <cellStyle name="Normal 4"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base%20v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1"/>
      <sheetName val="A2"/>
      <sheetName val="A3"/>
      <sheetName val="A4"/>
      <sheetName val="A5a"/>
      <sheetName val="A5b"/>
      <sheetName val="A6"/>
      <sheetName val="A7"/>
      <sheetName val="A4b"/>
      <sheetName val="T1"/>
      <sheetName val="T2"/>
      <sheetName val="T3"/>
      <sheetName val="Chart1"/>
      <sheetName val="Graph1"/>
      <sheetName val="Graph 3"/>
      <sheetName val="Graph4"/>
      <sheetName val="Graph5"/>
      <sheetName val="Sheet1"/>
      <sheetName val="Sheet2"/>
    </sheetNames>
    <sheetDataSet>
      <sheetData sheetId="0"/>
      <sheetData sheetId="1"/>
      <sheetData sheetId="2">
        <row r="5">
          <cell r="B5">
            <v>21.517699312229837</v>
          </cell>
          <cell r="E5">
            <v>11.471041452056427</v>
          </cell>
        </row>
        <row r="6">
          <cell r="B6">
            <v>23.892400362453397</v>
          </cell>
          <cell r="E6">
            <v>12.559913503205319</v>
          </cell>
        </row>
        <row r="7">
          <cell r="B7">
            <v>26.073248265719933</v>
          </cell>
          <cell r="E7">
            <v>13.973148534407166</v>
          </cell>
        </row>
        <row r="8">
          <cell r="B8">
            <v>27.57561015463688</v>
          </cell>
          <cell r="E8">
            <v>15.319127199666271</v>
          </cell>
        </row>
        <row r="9">
          <cell r="B9">
            <v>29.368751763989369</v>
          </cell>
          <cell r="E9">
            <v>16.596146806173966</v>
          </cell>
        </row>
        <row r="10">
          <cell r="B10">
            <v>31.598062953995161</v>
          </cell>
          <cell r="E10">
            <v>17.996611641310732</v>
          </cell>
        </row>
        <row r="11">
          <cell r="B11">
            <v>34.624697336561752</v>
          </cell>
          <cell r="E11">
            <v>19.7512365806523</v>
          </cell>
        </row>
        <row r="12">
          <cell r="B12">
            <v>38.468523002421314</v>
          </cell>
          <cell r="E12">
            <v>22.14266863043904</v>
          </cell>
        </row>
        <row r="13">
          <cell r="B13">
            <v>42.130750605326867</v>
          </cell>
          <cell r="E13">
            <v>24.846544810617992</v>
          </cell>
        </row>
        <row r="14">
          <cell r="B14">
            <v>44.673123486682812</v>
          </cell>
          <cell r="E14">
            <v>27.643217748869837</v>
          </cell>
        </row>
        <row r="15">
          <cell r="B15">
            <v>46.579903147699767</v>
          </cell>
          <cell r="E15">
            <v>30.172567916159409</v>
          </cell>
        </row>
        <row r="16">
          <cell r="B16">
            <v>48.486682808716708</v>
          </cell>
          <cell r="E16">
            <v>32.430338580465005</v>
          </cell>
        </row>
        <row r="17">
          <cell r="B17">
            <v>50.151331719128322</v>
          </cell>
          <cell r="E17">
            <v>34.396948774486852</v>
          </cell>
        </row>
        <row r="18">
          <cell r="B18">
            <v>51.059322033898304</v>
          </cell>
          <cell r="E18">
            <v>36.442734184112176</v>
          </cell>
        </row>
        <row r="19">
          <cell r="B19">
            <v>52.784503631961265</v>
          </cell>
          <cell r="E19">
            <v>38.786490835255954</v>
          </cell>
        </row>
        <row r="20">
          <cell r="B20">
            <v>54.721549636803879</v>
          </cell>
          <cell r="E20">
            <v>41.810473263466172</v>
          </cell>
        </row>
        <row r="21">
          <cell r="B21">
            <v>57.082324455205814</v>
          </cell>
          <cell r="E21">
            <v>45.486587037399651</v>
          </cell>
        </row>
        <row r="22">
          <cell r="B22">
            <v>59.927360774818418</v>
          </cell>
          <cell r="E22">
            <v>49.368726641183031</v>
          </cell>
        </row>
        <row r="23">
          <cell r="B23">
            <v>62.076271186440671</v>
          </cell>
          <cell r="E23">
            <v>53.182758532619332</v>
          </cell>
        </row>
        <row r="24">
          <cell r="B24">
            <v>63.650121065375309</v>
          </cell>
          <cell r="E24">
            <v>56.921871940473864</v>
          </cell>
        </row>
        <row r="25">
          <cell r="B25">
            <v>65.223970944309926</v>
          </cell>
          <cell r="E25">
            <v>59.963732643175184</v>
          </cell>
        </row>
        <row r="26">
          <cell r="B26">
            <v>66.616222760290569</v>
          </cell>
          <cell r="E26">
            <v>62.401137398796195</v>
          </cell>
        </row>
        <row r="27">
          <cell r="B27">
            <v>68.220338983050851</v>
          </cell>
          <cell r="E27">
            <v>64.676786337592901</v>
          </cell>
        </row>
        <row r="28">
          <cell r="B28">
            <v>70.036319612590802</v>
          </cell>
          <cell r="E28">
            <v>66.198993708550063</v>
          </cell>
        </row>
        <row r="29">
          <cell r="B29">
            <v>71.549636803874094</v>
          </cell>
          <cell r="E29">
            <v>67.524540060105053</v>
          </cell>
        </row>
        <row r="30">
          <cell r="B30">
            <v>72.548426150121074</v>
          </cell>
          <cell r="E30">
            <v>68.798154280995405</v>
          </cell>
        </row>
        <row r="31">
          <cell r="B31">
            <v>74.061743341404352</v>
          </cell>
          <cell r="E31">
            <v>70.308442802291822</v>
          </cell>
        </row>
        <row r="32">
          <cell r="B32">
            <v>76.543583535108965</v>
          </cell>
          <cell r="E32">
            <v>72.287823192378738</v>
          </cell>
        </row>
        <row r="33">
          <cell r="B33">
            <v>78.692493946731233</v>
          </cell>
          <cell r="E33">
            <v>74.713309098339025</v>
          </cell>
        </row>
        <row r="34">
          <cell r="B34">
            <v>79.963680387409212</v>
          </cell>
          <cell r="E34">
            <v>76.668851789104465</v>
          </cell>
        </row>
        <row r="35">
          <cell r="B35">
            <v>81.749394673123504</v>
          </cell>
          <cell r="E35">
            <v>79.577902452728992</v>
          </cell>
        </row>
        <row r="36">
          <cell r="B36">
            <v>83.958837772397089</v>
          </cell>
          <cell r="E36">
            <v>82.518452933314052</v>
          </cell>
        </row>
        <row r="37">
          <cell r="B37">
            <v>86.773607748184006</v>
          </cell>
          <cell r="E37">
            <v>85.13464043384613</v>
          </cell>
        </row>
        <row r="38">
          <cell r="B38">
            <v>89.618644067796623</v>
          </cell>
          <cell r="E38">
            <v>87.733801006291444</v>
          </cell>
        </row>
        <row r="39">
          <cell r="B39">
            <v>92.161016949152554</v>
          </cell>
          <cell r="E39">
            <v>90.979984846034</v>
          </cell>
        </row>
        <row r="40">
          <cell r="B40">
            <v>95.70217917675545</v>
          </cell>
          <cell r="E40">
            <v>93.434416529741782</v>
          </cell>
        </row>
        <row r="41">
          <cell r="B41">
            <v>95.33898305084746</v>
          </cell>
          <cell r="E41">
            <v>95.968023429053034</v>
          </cell>
        </row>
        <row r="42">
          <cell r="B42">
            <v>96.912832929782084</v>
          </cell>
          <cell r="E42">
            <v>98.382441831756921</v>
          </cell>
        </row>
      </sheetData>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
    <pageSetUpPr fitToPage="1"/>
  </sheetPr>
  <dimension ref="A1:H137"/>
  <sheetViews>
    <sheetView view="pageBreakPreview" zoomScale="70" zoomScaleSheetLayoutView="70" workbookViewId="0">
      <pane xSplit="1" ySplit="5" topLeftCell="B6" activePane="bottomRight" state="frozen"/>
      <selection activeCell="K29" sqref="K29"/>
      <selection pane="topRight" activeCell="K29" sqref="K29"/>
      <selection pane="bottomLeft" activeCell="K29" sqref="K29"/>
      <selection pane="bottomRight" activeCell="G4" sqref="G4"/>
    </sheetView>
  </sheetViews>
  <sheetFormatPr defaultRowHeight="15"/>
  <cols>
    <col min="1" max="1" width="11.140625" customWidth="1"/>
    <col min="2" max="7" width="20.7109375" customWidth="1"/>
  </cols>
  <sheetData>
    <row r="1" spans="1:8" ht="15.75">
      <c r="A1" s="1" t="s">
        <v>154</v>
      </c>
      <c r="B1" s="1"/>
    </row>
    <row r="2" spans="1:8" ht="30" customHeight="1">
      <c r="A2" s="1"/>
      <c r="B2" s="231" t="s">
        <v>62</v>
      </c>
      <c r="C2" s="232"/>
      <c r="D2" s="233"/>
      <c r="E2" s="234" t="s">
        <v>149</v>
      </c>
      <c r="F2" s="234" t="s">
        <v>60</v>
      </c>
      <c r="G2" s="234" t="s">
        <v>22</v>
      </c>
    </row>
    <row r="3" spans="1:8" ht="77.25" customHeight="1">
      <c r="A3" s="33"/>
      <c r="B3" s="208" t="s">
        <v>130</v>
      </c>
      <c r="C3" s="207" t="s">
        <v>131</v>
      </c>
      <c r="D3" s="199" t="s">
        <v>128</v>
      </c>
      <c r="E3" s="235"/>
      <c r="F3" s="235"/>
      <c r="G3" s="235"/>
    </row>
    <row r="4" spans="1:8" ht="30">
      <c r="A4" s="34"/>
      <c r="B4" s="209" t="s">
        <v>117</v>
      </c>
      <c r="C4" s="210" t="s">
        <v>118</v>
      </c>
      <c r="D4" s="189" t="s">
        <v>118</v>
      </c>
      <c r="E4" s="189" t="s">
        <v>118</v>
      </c>
      <c r="F4" s="13" t="s">
        <v>61</v>
      </c>
      <c r="G4" s="189" t="s">
        <v>118</v>
      </c>
    </row>
    <row r="5" spans="1:8">
      <c r="A5" s="35"/>
      <c r="B5" s="17" t="s">
        <v>4</v>
      </c>
      <c r="C5" s="213" t="s">
        <v>5</v>
      </c>
      <c r="D5" s="17" t="s">
        <v>16</v>
      </c>
      <c r="E5" s="17" t="s">
        <v>6</v>
      </c>
      <c r="F5" s="17" t="s">
        <v>7</v>
      </c>
      <c r="G5" s="17" t="s">
        <v>8</v>
      </c>
    </row>
    <row r="6" spans="1:8">
      <c r="A6" s="82">
        <v>1973</v>
      </c>
      <c r="B6" s="217">
        <v>15.447134998409158</v>
      </c>
      <c r="C6" s="214">
        <f>B6*A5b!H5</f>
        <v>18.077756430523706</v>
      </c>
      <c r="D6" s="21">
        <f>'A2'!E5</f>
        <v>25.539448559014339</v>
      </c>
      <c r="E6" s="21">
        <f>'A2'!C5/'A3'!C5*100</f>
        <v>21.641254193726024</v>
      </c>
      <c r="F6" s="21">
        <f>'A2'!I5</f>
        <v>64.248181837878917</v>
      </c>
      <c r="G6" s="22">
        <f>'A2'!H5</f>
        <v>33.683839098100286</v>
      </c>
      <c r="H6" s="29"/>
    </row>
    <row r="7" spans="1:8">
      <c r="A7" s="57">
        <v>1974</v>
      </c>
      <c r="B7" s="218">
        <v>15.073710389473634</v>
      </c>
      <c r="C7" s="156">
        <f>B7*A5b!H6</f>
        <v>17.795941900948815</v>
      </c>
      <c r="D7" s="38">
        <f>'A2'!E6</f>
        <v>25.189314770338033</v>
      </c>
      <c r="E7" s="38">
        <f>'A2'!C6/'A3'!C6*100</f>
        <v>21.69814691532823</v>
      </c>
      <c r="F7" s="38">
        <f>'A2'!I6</f>
        <v>64.991859536378797</v>
      </c>
      <c r="G7" s="41">
        <f>'A2'!H6</f>
        <v>33.385945670907944</v>
      </c>
    </row>
    <row r="8" spans="1:8">
      <c r="A8" s="84">
        <v>1975</v>
      </c>
      <c r="B8" s="219">
        <v>15.10557298881208</v>
      </c>
      <c r="C8" s="215">
        <f>B8*A5b!H7</f>
        <v>18.053755654327492</v>
      </c>
      <c r="D8" s="27">
        <f>'A2'!E7</f>
        <v>25.406185593392969</v>
      </c>
      <c r="E8" s="27">
        <f>'A2'!C7/'A3'!C7*100</f>
        <v>21.77349235761471</v>
      </c>
      <c r="F8" s="27">
        <f>'A2'!I7</f>
        <v>63.504202767906207</v>
      </c>
      <c r="G8" s="28">
        <f>'A2'!H7</f>
        <v>34.286695066769049</v>
      </c>
      <c r="H8" s="29"/>
    </row>
    <row r="9" spans="1:8">
      <c r="A9" s="57">
        <v>1976</v>
      </c>
      <c r="B9" s="218">
        <v>15.192701252187794</v>
      </c>
      <c r="C9" s="156">
        <f>B9*A5b!H8</f>
        <v>18.362197638390789</v>
      </c>
      <c r="D9" s="38">
        <f>'A2'!E8</f>
        <v>26.048322684387514</v>
      </c>
      <c r="E9" s="38">
        <f>'A2'!C8/'A3'!C8*100</f>
        <v>22.317988035345433</v>
      </c>
      <c r="F9" s="38">
        <f>'A2'!I8</f>
        <v>63.566888064233254</v>
      </c>
      <c r="G9" s="41">
        <f>'A2'!H8</f>
        <v>35.109455118824577</v>
      </c>
    </row>
    <row r="10" spans="1:8">
      <c r="A10" s="84">
        <v>1977</v>
      </c>
      <c r="B10" s="219">
        <v>15.213057457459126</v>
      </c>
      <c r="C10" s="215">
        <f>B10*A5b!H9</f>
        <v>18.560481019946323</v>
      </c>
      <c r="D10" s="27">
        <f>'A2'!E9</f>
        <v>26.355928155931363</v>
      </c>
      <c r="E10" s="27">
        <f>'A2'!C9/'A3'!C9*100</f>
        <v>22.591465002010793</v>
      </c>
      <c r="F10" s="27">
        <f>'A2'!I9</f>
        <v>63.677040501256101</v>
      </c>
      <c r="G10" s="28">
        <f>'A2'!H9</f>
        <v>35.47819563248256</v>
      </c>
      <c r="H10" s="29"/>
    </row>
    <row r="11" spans="1:8">
      <c r="A11" s="57">
        <v>1978</v>
      </c>
      <c r="B11" s="218">
        <v>15.350491527429178</v>
      </c>
      <c r="C11" s="156">
        <f>B11*A5b!H10</f>
        <v>18.809117982298119</v>
      </c>
      <c r="D11" s="38">
        <f>'A2'!E10</f>
        <v>26.476220668914632</v>
      </c>
      <c r="E11" s="38">
        <f>'A2'!C10/'A3'!C10*100</f>
        <v>22.801003518283181</v>
      </c>
      <c r="F11" s="38">
        <f>'A2'!I10</f>
        <v>63.733301486790459</v>
      </c>
      <c r="G11" s="41">
        <f>'A2'!H10</f>
        <v>35.775651011910909</v>
      </c>
    </row>
    <row r="12" spans="1:8">
      <c r="A12" s="84">
        <v>1979</v>
      </c>
      <c r="B12" s="219">
        <v>15.207228394821659</v>
      </c>
      <c r="C12" s="215">
        <f>B12*A5b!H11</f>
        <v>18.695406563984083</v>
      </c>
      <c r="D12" s="27">
        <f>'A2'!E11</f>
        <v>26.451329838977905</v>
      </c>
      <c r="E12" s="27">
        <f>'A2'!C11/'A3'!C11*100</f>
        <v>23.039913892857964</v>
      </c>
      <c r="F12" s="27">
        <f>'A2'!I11</f>
        <v>64.139338262430741</v>
      </c>
      <c r="G12" s="28">
        <f>'A2'!H11</f>
        <v>35.921658247530544</v>
      </c>
      <c r="H12" s="29"/>
    </row>
    <row r="13" spans="1:8">
      <c r="A13" s="57">
        <v>1980</v>
      </c>
      <c r="B13" s="218">
        <v>15.0576089922004</v>
      </c>
      <c r="C13" s="156">
        <f>B13*A5b!H12</f>
        <v>18.589845433691153</v>
      </c>
      <c r="D13" s="38">
        <f>'A2'!E12</f>
        <v>26.287850271914753</v>
      </c>
      <c r="E13" s="38">
        <f>'A2'!C12/'A3'!C12*100</f>
        <v>23.290471197252021</v>
      </c>
      <c r="F13" s="38">
        <f>'A2'!I12</f>
        <v>64.849940561959755</v>
      </c>
      <c r="G13" s="41">
        <f>'A2'!H12</f>
        <v>35.914406390241083</v>
      </c>
    </row>
    <row r="14" spans="1:8">
      <c r="A14" s="84">
        <v>1981</v>
      </c>
      <c r="B14" s="219">
        <v>14.666739696033707</v>
      </c>
      <c r="C14" s="215">
        <f>B14*A5b!H13</f>
        <v>18.171730661955948</v>
      </c>
      <c r="D14" s="27">
        <f>'A2'!E13</f>
        <v>26.414860614797085</v>
      </c>
      <c r="E14" s="27">
        <f>'A2'!C13/'A3'!C13*100</f>
        <v>23.424277068226122</v>
      </c>
      <c r="F14" s="27">
        <f>'A2'!I13</f>
        <v>63.775083936036836</v>
      </c>
      <c r="G14" s="28">
        <f>'A2'!H13</f>
        <v>36.729511938736884</v>
      </c>
      <c r="H14" s="29"/>
    </row>
    <row r="15" spans="1:8">
      <c r="A15" s="57">
        <v>1982</v>
      </c>
      <c r="B15" s="218">
        <v>14.872193385961987</v>
      </c>
      <c r="C15" s="156">
        <f>B15*A5b!H14</f>
        <v>18.487313967743219</v>
      </c>
      <c r="D15" s="38">
        <f>'A2'!E14</f>
        <v>26.700215652167916</v>
      </c>
      <c r="E15" s="38">
        <f>'A2'!C14/'A3'!C14*100</f>
        <v>23.688688067946824</v>
      </c>
      <c r="F15" s="38">
        <f>'A2'!I14</f>
        <v>64.786424250829953</v>
      </c>
      <c r="G15" s="41">
        <f>'A2'!H14</f>
        <v>36.564277689153926</v>
      </c>
    </row>
    <row r="16" spans="1:8">
      <c r="A16" s="84">
        <v>1983</v>
      </c>
      <c r="B16" s="219">
        <v>14.794689290469217</v>
      </c>
      <c r="C16" s="215">
        <f>B16*A5b!H15</f>
        <v>18.414225111800452</v>
      </c>
      <c r="D16" s="27">
        <f>'A2'!E15</f>
        <v>26.664873193208045</v>
      </c>
      <c r="E16" s="27">
        <f>'A2'!C15/'A3'!C15*100</f>
        <v>23.783124111047574</v>
      </c>
      <c r="F16" s="27">
        <f>'A2'!I15</f>
        <v>63.345883710066211</v>
      </c>
      <c r="G16" s="28">
        <f>'A2'!H15</f>
        <v>37.544861193985099</v>
      </c>
      <c r="H16" s="29"/>
    </row>
    <row r="17" spans="1:8">
      <c r="A17" s="57">
        <v>1984</v>
      </c>
      <c r="B17" s="218">
        <v>14.870999655159668</v>
      </c>
      <c r="C17" s="156">
        <f>B17*A5b!H16</f>
        <v>18.519240716921324</v>
      </c>
      <c r="D17" s="38">
        <f>'A2'!E16</f>
        <v>26.794821388978001</v>
      </c>
      <c r="E17" s="38">
        <f>'A2'!C16/'A3'!C16*100</f>
        <v>24.035750279386708</v>
      </c>
      <c r="F17" s="38">
        <f>'A2'!I16</f>
        <v>62.741415112874897</v>
      </c>
      <c r="G17" s="41">
        <f>'A2'!H16</f>
        <v>38.30922563054277</v>
      </c>
    </row>
    <row r="18" spans="1:8">
      <c r="A18" s="84">
        <v>1985</v>
      </c>
      <c r="B18" s="219">
        <v>15.002641735987565</v>
      </c>
      <c r="C18" s="215">
        <f>B18*A5b!H17</f>
        <v>18.651052296524949</v>
      </c>
      <c r="D18" s="27">
        <f>'A2'!E17</f>
        <v>27.140376243072595</v>
      </c>
      <c r="E18" s="27">
        <f>'A2'!C17/'A3'!C17*100</f>
        <v>24.471651387251562</v>
      </c>
      <c r="F18" s="27">
        <f>'A2'!I17</f>
        <v>62.742988190823944</v>
      </c>
      <c r="G18" s="28">
        <f>'A2'!H17</f>
        <v>39.003005902148757</v>
      </c>
      <c r="H18" s="29"/>
    </row>
    <row r="19" spans="1:8">
      <c r="A19" s="57">
        <v>1986</v>
      </c>
      <c r="B19" s="218">
        <v>15.28981996550149</v>
      </c>
      <c r="C19" s="156">
        <f>B19*A5b!H18</f>
        <v>18.961429212990165</v>
      </c>
      <c r="D19" s="38">
        <f>'A2'!E18</f>
        <v>27.896926324921367</v>
      </c>
      <c r="E19" s="38">
        <f>'A2'!C18/'A3'!C18*100</f>
        <v>25.115904066463674</v>
      </c>
      <c r="F19" s="38">
        <f>'A2'!I18</f>
        <v>62.974540662877509</v>
      </c>
      <c r="G19" s="41">
        <f>'A2'!H18</f>
        <v>39.882631619207828</v>
      </c>
    </row>
    <row r="20" spans="1:8">
      <c r="A20" s="84">
        <v>1987</v>
      </c>
      <c r="B20" s="219">
        <v>15.297280766954467</v>
      </c>
      <c r="C20" s="215">
        <f>B20*A5b!H19</f>
        <v>18.871155685849757</v>
      </c>
      <c r="D20" s="27">
        <f>'A2'!E19</f>
        <v>28.043098431589851</v>
      </c>
      <c r="E20" s="27">
        <f>'A2'!C19/'A3'!C19*100</f>
        <v>25.439022306643217</v>
      </c>
      <c r="F20" s="27">
        <f>'A2'!I19</f>
        <v>63.414634214677825</v>
      </c>
      <c r="G20" s="28">
        <f>'A2'!H19</f>
        <v>40.115381286477799</v>
      </c>
      <c r="H20" s="29"/>
    </row>
    <row r="21" spans="1:8">
      <c r="A21" s="57">
        <v>1988</v>
      </c>
      <c r="B21" s="218">
        <v>15.201322518987729</v>
      </c>
      <c r="C21" s="156">
        <f>B21*A5b!H20</f>
        <v>18.692327118167739</v>
      </c>
      <c r="D21" s="38">
        <f>'A2'!E20</f>
        <v>28.325992140860009</v>
      </c>
      <c r="E21" s="38">
        <f>'A2'!C20/'A3'!C20*100</f>
        <v>25.801431400420604</v>
      </c>
      <c r="F21" s="38">
        <f>'A2'!I20</f>
        <v>63.625826614383193</v>
      </c>
      <c r="G21" s="41">
        <f>'A2'!H20</f>
        <v>40.551821128855799</v>
      </c>
    </row>
    <row r="22" spans="1:8">
      <c r="A22" s="84">
        <v>1989</v>
      </c>
      <c r="B22" s="219">
        <v>15.117679984853504</v>
      </c>
      <c r="C22" s="215">
        <f>B22*A5b!H21</f>
        <v>18.573075390652928</v>
      </c>
      <c r="D22" s="27">
        <f>'A2'!E21</f>
        <v>27.90267886279862</v>
      </c>
      <c r="E22" s="27">
        <f>'A2'!C21/'A3'!C21*100</f>
        <v>25.600253393725119</v>
      </c>
      <c r="F22" s="27">
        <f>'A2'!I21</f>
        <v>62.637102108608012</v>
      </c>
      <c r="G22" s="28">
        <f>'A2'!H21</f>
        <v>40.870749973931126</v>
      </c>
      <c r="H22" s="29"/>
    </row>
    <row r="23" spans="1:8">
      <c r="A23" s="57">
        <v>1990</v>
      </c>
      <c r="B23" s="218">
        <v>15.11179767769824</v>
      </c>
      <c r="C23" s="156">
        <f>B23*A5b!H22</f>
        <v>18.554223481809075</v>
      </c>
      <c r="D23" s="38">
        <f>'A2'!E22</f>
        <v>28.175782205147577</v>
      </c>
      <c r="E23" s="38">
        <f>'A2'!C22/'A3'!C22*100</f>
        <v>26.168992475302328</v>
      </c>
      <c r="F23" s="38">
        <f>'A2'!I22</f>
        <v>62.966065303335924</v>
      </c>
      <c r="G23" s="41">
        <f>'A2'!H22</f>
        <v>41.560469673997396</v>
      </c>
    </row>
    <row r="24" spans="1:8">
      <c r="A24" s="84">
        <v>1991</v>
      </c>
      <c r="B24" s="219">
        <v>15.203489641174187</v>
      </c>
      <c r="C24" s="215">
        <f>B24*A5b!H23</f>
        <v>18.753980122275056</v>
      </c>
      <c r="D24" s="27">
        <f>'A2'!E23</f>
        <v>28.517069648818989</v>
      </c>
      <c r="E24" s="27">
        <f>'A2'!C23/'A3'!C23*100</f>
        <v>26.55565517830701</v>
      </c>
      <c r="F24" s="27">
        <f>'A2'!I23</f>
        <v>63.131221974065845</v>
      </c>
      <c r="G24" s="28">
        <f>'A2'!H23</f>
        <v>42.064218540258899</v>
      </c>
      <c r="H24" s="29"/>
    </row>
    <row r="25" spans="1:8">
      <c r="A25" s="57">
        <v>1992</v>
      </c>
      <c r="B25" s="218">
        <v>15.333521783552081</v>
      </c>
      <c r="C25" s="156">
        <f>B25*A5b!H24</f>
        <v>18.962846004304559</v>
      </c>
      <c r="D25" s="38">
        <f>'A2'!E24</f>
        <v>29.170414979080977</v>
      </c>
      <c r="E25" s="38">
        <f>'A2'!C24/'A3'!C24*100</f>
        <v>27.272846041944078</v>
      </c>
      <c r="F25" s="38">
        <f>'A2'!I24</f>
        <v>62.760669099143854</v>
      </c>
      <c r="G25" s="41">
        <f>'A2'!H24</f>
        <v>43.455314344818092</v>
      </c>
    </row>
    <row r="26" spans="1:8">
      <c r="A26" s="84">
        <v>1993</v>
      </c>
      <c r="B26" s="219">
        <v>15.224981477605731</v>
      </c>
      <c r="C26" s="215">
        <f>B26*A5b!H25</f>
        <v>18.856431953997856</v>
      </c>
      <c r="D26" s="27">
        <f>'A2'!E25</f>
        <v>29.095472038901448</v>
      </c>
      <c r="E26" s="27">
        <f>'A2'!C25/'A3'!C25*100</f>
        <v>27.320384191255364</v>
      </c>
      <c r="F26" s="27">
        <f>'A2'!I25</f>
        <v>62.551594849566548</v>
      </c>
      <c r="G26" s="28">
        <f>'A2'!H25</f>
        <v>43.676558938200579</v>
      </c>
      <c r="H26" s="29"/>
    </row>
    <row r="27" spans="1:8">
      <c r="A27" s="57">
        <v>1994</v>
      </c>
      <c r="B27" s="218">
        <v>14.956831549461121</v>
      </c>
      <c r="C27" s="156">
        <f>B27*A5b!H26</f>
        <v>18.489734151354622</v>
      </c>
      <c r="D27" s="38">
        <f>'A2'!E26</f>
        <v>29.004720585786057</v>
      </c>
      <c r="E27" s="38">
        <f>'A2'!C26/'A3'!C26*100</f>
        <v>27.278693113141927</v>
      </c>
      <c r="F27" s="38">
        <f>'A2'!I26</f>
        <v>61.887631639981933</v>
      </c>
      <c r="G27" s="41">
        <f>'A2'!H26</f>
        <v>44.077778370692698</v>
      </c>
    </row>
    <row r="28" spans="1:8">
      <c r="A28" s="84">
        <v>1995</v>
      </c>
      <c r="B28" s="219">
        <v>14.843834711282359</v>
      </c>
      <c r="C28" s="215">
        <f>B28*A5b!H27</f>
        <v>18.191787478010976</v>
      </c>
      <c r="D28" s="27">
        <f>'A2'!E27</f>
        <v>28.88923482196239</v>
      </c>
      <c r="E28" s="27">
        <f>'A2'!C27/'A3'!C27*100</f>
        <v>27.28348709333105</v>
      </c>
      <c r="F28" s="27">
        <f>'A2'!I27</f>
        <v>61.86888056037332</v>
      </c>
      <c r="G28" s="28">
        <f>'A2'!H27</f>
        <v>44.09888597662129</v>
      </c>
      <c r="H28" s="29"/>
    </row>
    <row r="29" spans="1:8">
      <c r="A29" s="57">
        <v>1996</v>
      </c>
      <c r="B29" s="218">
        <v>14.779682786230289</v>
      </c>
      <c r="C29" s="156">
        <f>B29*A5b!H28</f>
        <v>17.989505441049314</v>
      </c>
      <c r="D29" s="38">
        <f>'A2'!E28</f>
        <v>29.103620075916659</v>
      </c>
      <c r="E29" s="38">
        <f>'A2'!C28/'A3'!C28*100</f>
        <v>27.688831919498764</v>
      </c>
      <c r="F29" s="38">
        <f>'A2'!I28</f>
        <v>61.278399314613772</v>
      </c>
      <c r="G29" s="41">
        <f>'A2'!H28</f>
        <v>45.185305473368473</v>
      </c>
    </row>
    <row r="30" spans="1:8">
      <c r="A30" s="84">
        <v>1997</v>
      </c>
      <c r="B30" s="219">
        <v>15.124485820849344</v>
      </c>
      <c r="C30" s="215">
        <f>B30*A5b!H29</f>
        <v>18.277148150921711</v>
      </c>
      <c r="D30" s="27">
        <f>'A2'!E29</f>
        <v>29.36053593432667</v>
      </c>
      <c r="E30" s="27">
        <f>'A2'!C29/'A3'!C29*100</f>
        <v>28.041713500088623</v>
      </c>
      <c r="F30" s="27">
        <f>'A2'!I29</f>
        <v>61.155372769622183</v>
      </c>
      <c r="G30" s="28">
        <f>'A2'!H29</f>
        <v>45.85322961847406</v>
      </c>
      <c r="H30" s="29"/>
    </row>
    <row r="31" spans="1:8">
      <c r="A31" s="57">
        <v>1998</v>
      </c>
      <c r="B31" s="218">
        <v>15.550302878598245</v>
      </c>
      <c r="C31" s="156">
        <f>B31*A5b!H30</f>
        <v>18.740030607161582</v>
      </c>
      <c r="D31" s="38">
        <f>'A2'!E30</f>
        <v>30.436218839374863</v>
      </c>
      <c r="E31" s="38">
        <f>'A2'!C30/'A3'!C30*100</f>
        <v>29.154594371021265</v>
      </c>
      <c r="F31" s="38">
        <f>'A2'!I30</f>
        <v>62.23815856348439</v>
      </c>
      <c r="G31" s="41">
        <f>'A2'!H30</f>
        <v>46.843600524078632</v>
      </c>
    </row>
    <row r="32" spans="1:8">
      <c r="A32" s="84">
        <v>1999</v>
      </c>
      <c r="B32" s="219">
        <v>16.029328320392317</v>
      </c>
      <c r="C32" s="215">
        <f>B32*A5b!H31</f>
        <v>19.27960136981601</v>
      </c>
      <c r="D32" s="27">
        <f>'A2'!E31</f>
        <v>31.101124277229061</v>
      </c>
      <c r="E32" s="27">
        <f>'A2'!C31/'A3'!C31*100</f>
        <v>29.969640277199449</v>
      </c>
      <c r="F32" s="27">
        <f>'A2'!I31</f>
        <v>62.227339917164691</v>
      </c>
      <c r="G32" s="28">
        <f>'A2'!H31</f>
        <v>48.161532080744898</v>
      </c>
      <c r="H32" s="29"/>
    </row>
    <row r="33" spans="1:8">
      <c r="A33" s="57">
        <v>2000</v>
      </c>
      <c r="B33" s="218">
        <v>15.98919130090945</v>
      </c>
      <c r="C33" s="156">
        <f>B33*A5b!H32</f>
        <v>19.240432642498583</v>
      </c>
      <c r="D33" s="38">
        <f>'A2'!E32</f>
        <v>32.052946998519317</v>
      </c>
      <c r="E33" s="38">
        <f>'A2'!C32/'A3'!C32*100</f>
        <v>31.230490935676929</v>
      </c>
      <c r="F33" s="38">
        <f>'A2'!I32</f>
        <v>63.100812643681849</v>
      </c>
      <c r="G33" s="41">
        <f>'A2'!H32</f>
        <v>49.493009086950281</v>
      </c>
    </row>
    <row r="34" spans="1:8">
      <c r="A34" s="84">
        <v>2001</v>
      </c>
      <c r="B34" s="219">
        <v>16.329384615384612</v>
      </c>
      <c r="C34" s="215">
        <f>B34*A5b!H33</f>
        <v>19.782677484908998</v>
      </c>
      <c r="D34" s="27">
        <f>'A2'!E33</f>
        <v>32.574569001959013</v>
      </c>
      <c r="E34" s="27">
        <f>'A2'!C33/'A3'!C33*100</f>
        <v>31.913452253364348</v>
      </c>
      <c r="F34" s="27">
        <f>'A2'!I33</f>
        <v>63.014366689350773</v>
      </c>
      <c r="G34" s="28">
        <f>'A2'!H33</f>
        <v>50.644724258980162</v>
      </c>
      <c r="H34" s="29"/>
    </row>
    <row r="35" spans="1:8">
      <c r="A35" s="57">
        <v>2002</v>
      </c>
      <c r="B35" s="218">
        <v>16.465350189250564</v>
      </c>
      <c r="C35" s="156">
        <f>B35*A5b!H34</f>
        <v>20.191449815995448</v>
      </c>
      <c r="D35" s="38">
        <f>'A2'!E34</f>
        <v>33.120709047927562</v>
      </c>
      <c r="E35" s="38">
        <f>'A2'!C34/'A3'!C34*100</f>
        <v>32.467227237157239</v>
      </c>
      <c r="F35" s="38">
        <f>'A2'!I34</f>
        <v>62.141066179153015</v>
      </c>
      <c r="G35" s="41">
        <f>'A2'!H34</f>
        <v>52.247618577309346</v>
      </c>
    </row>
    <row r="36" spans="1:8">
      <c r="A36" s="84">
        <v>2003</v>
      </c>
      <c r="B36" s="219">
        <v>16.662753350610885</v>
      </c>
      <c r="C36" s="215">
        <f>B36*A5b!H35</f>
        <v>20.671355363515556</v>
      </c>
      <c r="D36" s="27">
        <f>'A2'!E35</f>
        <v>34.072352507331829</v>
      </c>
      <c r="E36" s="27">
        <f>'A2'!C35/'A3'!C35*100</f>
        <v>33.473368615239977</v>
      </c>
      <c r="F36" s="27">
        <f>'A2'!I35</f>
        <v>62.157529175584699</v>
      </c>
      <c r="G36" s="28">
        <f>'A2'!H35</f>
        <v>53.852476215203559</v>
      </c>
      <c r="H36" s="29"/>
    </row>
    <row r="37" spans="1:8">
      <c r="A37" s="57">
        <v>2004</v>
      </c>
      <c r="B37" s="218">
        <v>16.663403604902669</v>
      </c>
      <c r="C37" s="156">
        <f>B37*A5b!H36</f>
        <v>20.63941777274086</v>
      </c>
      <c r="D37" s="38">
        <f>'A2'!E36</f>
        <v>34.38113883639042</v>
      </c>
      <c r="E37" s="38">
        <f>'A2'!C36/'A3'!C36*100</f>
        <v>33.761613466048104</v>
      </c>
      <c r="F37" s="38">
        <f>'A2'!I36</f>
        <v>61.271038257717272</v>
      </c>
      <c r="G37" s="41">
        <f>'A2'!H36</f>
        <v>55.102075019588455</v>
      </c>
    </row>
    <row r="38" spans="1:8">
      <c r="A38" s="84">
        <v>2005</v>
      </c>
      <c r="B38" s="219">
        <v>16.472174398325777</v>
      </c>
      <c r="C38" s="215">
        <f>B38*A5b!H37</f>
        <v>20.423983142944245</v>
      </c>
      <c r="D38" s="27">
        <f>'A2'!E37</f>
        <v>34.551779234250716</v>
      </c>
      <c r="E38" s="27">
        <f>'A2'!C37/'A3'!C37*100</f>
        <v>33.93378840458999</v>
      </c>
      <c r="F38" s="27">
        <f>'A2'!I37</f>
        <v>60.669282252610301</v>
      </c>
      <c r="G38" s="28">
        <f>'A2'!H37</f>
        <v>55.93240457880971</v>
      </c>
      <c r="H38" s="29"/>
    </row>
    <row r="39" spans="1:8">
      <c r="A39" s="57">
        <v>2006</v>
      </c>
      <c r="B39" s="218">
        <v>16.537183924349879</v>
      </c>
      <c r="C39" s="156">
        <f>B39*A5b!H38</f>
        <v>20.400597318035558</v>
      </c>
      <c r="D39" s="38">
        <f>'A2'!E38</f>
        <v>34.754136700086335</v>
      </c>
      <c r="E39" s="38">
        <f>'A2'!C38/'A3'!C38*100</f>
        <v>34.142535814068601</v>
      </c>
      <c r="F39" s="38">
        <f>'A2'!I38</f>
        <v>60.55233901672996</v>
      </c>
      <c r="G39" s="41">
        <f>'A2'!H38</f>
        <v>56.385164253746474</v>
      </c>
    </row>
    <row r="40" spans="1:8">
      <c r="A40" s="84">
        <v>2007</v>
      </c>
      <c r="B40" s="219">
        <v>16.400318160919536</v>
      </c>
      <c r="C40" s="215">
        <f>B40*A5b!H39</f>
        <v>20.100659400537349</v>
      </c>
      <c r="D40" s="27">
        <f>'A2'!E39</f>
        <v>35.169679433112513</v>
      </c>
      <c r="E40" s="27">
        <f>'A2'!C39/'A3'!C39*100</f>
        <v>34.550385545885852</v>
      </c>
      <c r="F40" s="27">
        <f>'A2'!I39</f>
        <v>60.542121499675659</v>
      </c>
      <c r="G40" s="28">
        <f>'A2'!H39</f>
        <v>57.068342981788213</v>
      </c>
      <c r="H40" s="29"/>
    </row>
    <row r="41" spans="1:8">
      <c r="A41" s="57">
        <v>2008</v>
      </c>
      <c r="B41" s="218">
        <v>16.462909914160061</v>
      </c>
      <c r="C41" s="156">
        <f>B41*A5b!H40</f>
        <v>20.326060058296747</v>
      </c>
      <c r="D41" s="51">
        <f>'A2'!E40</f>
        <v>35.048272564810993</v>
      </c>
      <c r="E41" s="51">
        <f>'A2'!C40/'A3'!C40*100</f>
        <v>34.958063387095287</v>
      </c>
      <c r="F41" s="51">
        <f>'A2'!I40</f>
        <v>60.787873037819672</v>
      </c>
      <c r="G41" s="41">
        <f>'A2'!H40</f>
        <v>57.508285189293979</v>
      </c>
    </row>
    <row r="42" spans="1:8">
      <c r="A42" s="84">
        <v>2009</v>
      </c>
      <c r="B42" s="219">
        <v>16.738250190047985</v>
      </c>
      <c r="C42" s="215">
        <f>B42*A5b!H41</f>
        <v>20.812105687575361</v>
      </c>
      <c r="D42" s="52">
        <f>'A2'!E41</f>
        <v>35.897281327460206</v>
      </c>
      <c r="E42" s="52">
        <f>'A2'!C41/'A3'!C41*100</f>
        <v>35.366019297014539</v>
      </c>
      <c r="F42" s="52">
        <f>'A2'!I41</f>
        <v>60.22166768419541</v>
      </c>
      <c r="G42" s="28">
        <f>'A2'!H41</f>
        <v>58.726403065546457</v>
      </c>
      <c r="H42" s="29"/>
    </row>
    <row r="43" spans="1:8">
      <c r="A43" s="57">
        <v>2010</v>
      </c>
      <c r="B43" s="218">
        <v>16.518864959400375</v>
      </c>
      <c r="C43" s="156">
        <f>B43*A5b!H42</f>
        <v>20.526223390062476</v>
      </c>
      <c r="D43" s="51">
        <f>'A2'!E42</f>
        <v>36.00473696824109</v>
      </c>
      <c r="E43" s="51">
        <f>'A2'!C42/'A3'!C42*100</f>
        <v>35.666678500018016</v>
      </c>
      <c r="F43" s="51">
        <f>'A2'!I42</f>
        <v>58.926256111176137</v>
      </c>
      <c r="G43" s="41">
        <f>'A2'!H42</f>
        <v>60.527650751688213</v>
      </c>
    </row>
    <row r="44" spans="1:8">
      <c r="A44" s="85">
        <v>2011</v>
      </c>
      <c r="B44" s="220">
        <v>16.072199999999999</v>
      </c>
      <c r="C44" s="216">
        <f>B44*1.24471090313617</f>
        <v>20.00524257738515</v>
      </c>
      <c r="D44" s="75">
        <f>'A2'!E43</f>
        <v>35.547736</v>
      </c>
      <c r="E44" s="75">
        <f>'A2'!C43/'A3'!C43*100</f>
        <v>35.547736</v>
      </c>
      <c r="F44" s="75">
        <f>'A2'!I43</f>
        <v>58.496307221910115</v>
      </c>
      <c r="G44" s="77">
        <f>'A2'!H43</f>
        <v>60.769196703557725</v>
      </c>
      <c r="H44" s="29"/>
    </row>
    <row r="45" spans="1:8" s="32" customFormat="1">
      <c r="A45" s="43" t="s">
        <v>9</v>
      </c>
      <c r="B45" s="58"/>
      <c r="C45" s="40"/>
      <c r="D45" s="40"/>
      <c r="E45" s="40"/>
      <c r="F45" s="44"/>
      <c r="G45" s="45"/>
    </row>
    <row r="46" spans="1:8" s="32" customFormat="1">
      <c r="A46" s="133" t="s">
        <v>20</v>
      </c>
      <c r="B46" s="180">
        <f>((B44/B6)^(1/38)-1)*100</f>
        <v>0.10444272000211807</v>
      </c>
      <c r="C46" s="135">
        <f t="shared" ref="C46:G46" si="0">((C44/C6)^(1/38)-1)*100</f>
        <v>0.26696654387314833</v>
      </c>
      <c r="D46" s="135">
        <f t="shared" si="0"/>
        <v>0.87393409478737638</v>
      </c>
      <c r="E46" s="135">
        <f t="shared" ref="E46" si="1">((E44/E6)^(1/38)-1)*100</f>
        <v>1.3145522560527034</v>
      </c>
      <c r="F46" s="135">
        <f t="shared" si="0"/>
        <v>-0.24651091763085997</v>
      </c>
      <c r="G46" s="136">
        <f t="shared" si="0"/>
        <v>1.5649208744914711</v>
      </c>
      <c r="H46" s="29"/>
    </row>
    <row r="47" spans="1:8">
      <c r="A47" s="57" t="s">
        <v>10</v>
      </c>
      <c r="B47" s="171">
        <f>((B14/B6)^(1/8)-1)*100</f>
        <v>-0.64592021674029221</v>
      </c>
      <c r="C47" s="36">
        <f t="shared" ref="C47:G47" si="2">((C14/C6)^(1/8)-1)*100</f>
        <v>6.4831883777505261E-2</v>
      </c>
      <c r="D47" s="36">
        <f t="shared" si="2"/>
        <v>0.42216982106377809</v>
      </c>
      <c r="E47" s="36">
        <f t="shared" ref="E47" si="3">((E14/E6)^(1/8)-1)*100</f>
        <v>0.99455763260023478</v>
      </c>
      <c r="F47" s="36">
        <f t="shared" si="2"/>
        <v>-9.2342899893438357E-2</v>
      </c>
      <c r="G47" s="47">
        <f t="shared" si="2"/>
        <v>1.0879051356440073</v>
      </c>
      <c r="H47" s="29"/>
    </row>
    <row r="48" spans="1:8" s="32" customFormat="1">
      <c r="A48" s="84" t="s">
        <v>11</v>
      </c>
      <c r="B48" s="178">
        <f>((B22/B14)^(1/8)-1)*100</f>
        <v>0.37924976771139818</v>
      </c>
      <c r="C48" s="25">
        <f t="shared" ref="C48:G48" si="4">((C22/C14)^(1/8)-1)*100</f>
        <v>0.27344626112508763</v>
      </c>
      <c r="D48" s="25">
        <f t="shared" si="4"/>
        <v>0.68730047979850273</v>
      </c>
      <c r="E48" s="25">
        <f t="shared" ref="E48" si="5">((E22/E14)^(1/8)-1)*100</f>
        <v>1.1165534877591421</v>
      </c>
      <c r="F48" s="25">
        <f t="shared" si="4"/>
        <v>-0.22480683229276766</v>
      </c>
      <c r="G48" s="46">
        <f t="shared" si="4"/>
        <v>1.344382583952819</v>
      </c>
      <c r="H48" s="29"/>
    </row>
    <row r="49" spans="1:8">
      <c r="A49" s="57" t="s">
        <v>25</v>
      </c>
      <c r="B49" s="171">
        <f>((B33/B22)^(1/11)-1)*100</f>
        <v>0.51082785774307915</v>
      </c>
      <c r="C49" s="36">
        <f t="shared" ref="C49:G49" si="6">((C33/C22)^(1/11)-1)*100</f>
        <v>0.32143330386829039</v>
      </c>
      <c r="D49" s="36">
        <f t="shared" si="6"/>
        <v>1.2685829981702312</v>
      </c>
      <c r="E49" s="36">
        <f t="shared" ref="E49" si="7">((E33/E22)^(1/11)-1)*100</f>
        <v>1.8236346149089533</v>
      </c>
      <c r="F49" s="36">
        <f t="shared" si="6"/>
        <v>6.7075759820167669E-2</v>
      </c>
      <c r="G49" s="47">
        <f t="shared" si="6"/>
        <v>1.755381419663804</v>
      </c>
      <c r="H49" s="29"/>
    </row>
    <row r="50" spans="1:8" s="32" customFormat="1">
      <c r="A50" s="84" t="s">
        <v>12</v>
      </c>
      <c r="B50" s="178">
        <f>((B40/B33)^(1/7)-1)*100</f>
        <v>0.36334112407228059</v>
      </c>
      <c r="C50" s="25">
        <f t="shared" ref="C50:G50" si="8">((C40/C33)^(1/7)-1)*100</f>
        <v>0.62679460060905967</v>
      </c>
      <c r="D50" s="25">
        <f t="shared" si="8"/>
        <v>1.3344713889231974</v>
      </c>
      <c r="E50" s="25">
        <f t="shared" ref="E50" si="9">((E40/E33)^(1/7)-1)*100</f>
        <v>1.4536617742945346</v>
      </c>
      <c r="F50" s="25">
        <f t="shared" si="8"/>
        <v>-0.58960215837690066</v>
      </c>
      <c r="G50" s="46">
        <f t="shared" si="8"/>
        <v>2.0553825123269975</v>
      </c>
      <c r="H50" s="29"/>
    </row>
    <row r="51" spans="1:8">
      <c r="A51" s="57" t="s">
        <v>19</v>
      </c>
      <c r="B51" s="171">
        <f>((B44/B40)^(1/4)-1)*100</f>
        <v>-0.50396738307263433</v>
      </c>
      <c r="C51" s="36">
        <f t="shared" ref="C51:G51" si="10">((C44/C40)^(1/4)-1)*100</f>
        <v>-0.11888558628501134</v>
      </c>
      <c r="D51" s="36">
        <f t="shared" si="10"/>
        <v>0.26766101438449041</v>
      </c>
      <c r="E51" s="36">
        <f t="shared" ref="E51" si="11">((E44/E40)^(1/4)-1)*100</f>
        <v>0.71398077639219792</v>
      </c>
      <c r="F51" s="36">
        <f t="shared" si="10"/>
        <v>-0.855710726766723</v>
      </c>
      <c r="G51" s="47">
        <f t="shared" si="10"/>
        <v>1.5832394529885496</v>
      </c>
      <c r="H51" s="29"/>
    </row>
    <row r="52" spans="1:8" s="32" customFormat="1">
      <c r="A52" s="133" t="s">
        <v>26</v>
      </c>
      <c r="B52" s="180">
        <f>(B33/B6)^(1/27)*100-100</f>
        <v>0.12782014303826372</v>
      </c>
      <c r="C52" s="135">
        <f t="shared" ref="C52:G52" si="12">(C33/C6)^(1/27)*100-100</f>
        <v>0.2311247400570835</v>
      </c>
      <c r="D52" s="135">
        <f t="shared" si="12"/>
        <v>0.84490067833347382</v>
      </c>
      <c r="E52" s="135">
        <f t="shared" ref="E52" si="13">(E33/E6)^(1/27)*100-100</f>
        <v>1.3677638389239348</v>
      </c>
      <c r="F52" s="135">
        <f t="shared" si="12"/>
        <v>-6.6717648701555277E-2</v>
      </c>
      <c r="G52" s="136">
        <f t="shared" si="12"/>
        <v>1.4354391788941996</v>
      </c>
      <c r="H52" s="29"/>
    </row>
    <row r="53" spans="1:8">
      <c r="A53" s="137" t="s">
        <v>18</v>
      </c>
      <c r="B53" s="179">
        <f>((B44/B33)^(1/11)-1)*100</f>
        <v>4.7084910311312456E-2</v>
      </c>
      <c r="C53" s="139">
        <f t="shared" ref="C53:G53" si="14">((C44/C33)^(1/11)-1)*100</f>
        <v>0.35499622861696611</v>
      </c>
      <c r="D53" s="139">
        <f t="shared" si="14"/>
        <v>0.94523337854020006</v>
      </c>
      <c r="E53" s="139">
        <f t="shared" ref="E53" si="15">((E44/E33)^(1/11)-1)*100</f>
        <v>1.1840604023453327</v>
      </c>
      <c r="F53" s="139">
        <f t="shared" si="14"/>
        <v>-0.68645145030592492</v>
      </c>
      <c r="G53" s="140">
        <f t="shared" si="14"/>
        <v>1.883440759057442</v>
      </c>
      <c r="H53" s="29"/>
    </row>
    <row r="54" spans="1:8">
      <c r="A54" s="84" t="s">
        <v>35</v>
      </c>
      <c r="B54" s="178">
        <f>(B12/B6)^(1/6)*100-100</f>
        <v>-0.26053804310880935</v>
      </c>
      <c r="C54" s="25">
        <f t="shared" ref="C54:G54" si="16">(C12/C6)^(1/6)*100-100</f>
        <v>0.56149717526643883</v>
      </c>
      <c r="D54" s="25">
        <f t="shared" si="16"/>
        <v>0.58641564741945729</v>
      </c>
      <c r="E54" s="25">
        <f t="shared" ref="E54" si="17">(E12/E6)^(1/6)*100-100</f>
        <v>1.049244517105663</v>
      </c>
      <c r="F54" s="25">
        <f t="shared" si="16"/>
        <v>-2.8255140831575432E-2</v>
      </c>
      <c r="G54" s="46">
        <f t="shared" si="16"/>
        <v>1.0778041930298485</v>
      </c>
      <c r="H54" s="29"/>
    </row>
    <row r="55" spans="1:8">
      <c r="A55" s="57" t="s">
        <v>36</v>
      </c>
      <c r="B55" s="171">
        <f>(B22/B12)^(1/10)*100-100</f>
        <v>-5.9042046129533787E-2</v>
      </c>
      <c r="C55" s="36">
        <f t="shared" ref="C55:G55" si="18">(C22/C12)^(1/10)*100-100</f>
        <v>-6.5627286337019086E-2</v>
      </c>
      <c r="D55" s="36">
        <f t="shared" si="18"/>
        <v>0.53559185534948028</v>
      </c>
      <c r="E55" s="36">
        <f t="shared" ref="E55" si="19">(E22/E12)^(1/10)*100-100</f>
        <v>1.0593129190502566</v>
      </c>
      <c r="F55" s="36">
        <f t="shared" si="18"/>
        <v>-0.23672026615028585</v>
      </c>
      <c r="G55" s="47">
        <f t="shared" si="18"/>
        <v>1.2991084381529276</v>
      </c>
      <c r="H55" s="29"/>
    </row>
    <row r="56" spans="1:8">
      <c r="A56" s="84" t="s">
        <v>38</v>
      </c>
      <c r="B56" s="178">
        <f>(B44/B12)^(1/32)*100-100</f>
        <v>0.17302515461987866</v>
      </c>
      <c r="C56" s="25">
        <f t="shared" ref="C56:G56" si="20">(C44/C12)^(1/32)*100-100</f>
        <v>0.21183816277550704</v>
      </c>
      <c r="D56" s="25">
        <f t="shared" si="20"/>
        <v>0.92793522785110838</v>
      </c>
      <c r="E56" s="25">
        <f t="shared" ref="E56" si="21">(E44/E12)^(1/32)*100-100</f>
        <v>1.3643749502168419</v>
      </c>
      <c r="F56" s="25">
        <f t="shared" si="20"/>
        <v>-0.28738079759328627</v>
      </c>
      <c r="G56" s="46">
        <f t="shared" si="20"/>
        <v>1.6565162574430303</v>
      </c>
      <c r="H56" s="29"/>
    </row>
    <row r="57" spans="1:8">
      <c r="A57" s="57" t="s">
        <v>37</v>
      </c>
      <c r="B57" s="171">
        <f>(B33/B28)^(1/5)*100-100</f>
        <v>1.4976712048584204</v>
      </c>
      <c r="C57" s="36">
        <f t="shared" ref="C57:G57" si="22">(C33/C28)^(1/5)*100-100</f>
        <v>1.127178860208943</v>
      </c>
      <c r="D57" s="36">
        <f t="shared" si="22"/>
        <v>2.1001512111245688</v>
      </c>
      <c r="E57" s="36">
        <f t="shared" ref="E57" si="23">(E33/E28)^(1/5)*100-100</f>
        <v>2.7391070928138674</v>
      </c>
      <c r="F57" s="36">
        <f t="shared" si="22"/>
        <v>0.39510513372522382</v>
      </c>
      <c r="G57" s="47">
        <f t="shared" si="22"/>
        <v>2.3347771347681316</v>
      </c>
      <c r="H57" s="29"/>
    </row>
    <row r="58" spans="1:8">
      <c r="A58" s="85" t="s">
        <v>39</v>
      </c>
      <c r="B58" s="211">
        <f>(B44/B28)^(1/16)*100-100</f>
        <v>0.49815206806758283</v>
      </c>
      <c r="C58" s="49">
        <f t="shared" ref="C58:G58" si="24">(C44/C28)^(1/16)*100-100</f>
        <v>0.59566779490126009</v>
      </c>
      <c r="D58" s="49">
        <f t="shared" si="24"/>
        <v>1.3047348523399904</v>
      </c>
      <c r="E58" s="49">
        <f t="shared" ref="E58" si="25">(E44/E28)^(1/16)*100-100</f>
        <v>1.6674672137586981</v>
      </c>
      <c r="F58" s="49">
        <f t="shared" si="24"/>
        <v>-0.34972259183480503</v>
      </c>
      <c r="G58" s="50">
        <f t="shared" si="24"/>
        <v>2.0242691320678858</v>
      </c>
      <c r="H58" s="29"/>
    </row>
    <row r="59" spans="1:8">
      <c r="A59" s="5"/>
      <c r="B59" s="5"/>
      <c r="C59" s="3"/>
      <c r="D59" s="3"/>
      <c r="E59" s="3"/>
    </row>
    <row r="60" spans="1:8">
      <c r="A60" s="6" t="s">
        <v>13</v>
      </c>
      <c r="B60" s="6"/>
      <c r="C60" s="9"/>
      <c r="D60" s="9"/>
      <c r="E60" s="9"/>
    </row>
    <row r="61" spans="1:8">
      <c r="A61" s="230" t="s">
        <v>119</v>
      </c>
      <c r="B61" s="230"/>
      <c r="C61" s="230"/>
      <c r="D61" s="230"/>
      <c r="E61" s="230"/>
      <c r="F61" s="230"/>
      <c r="G61" s="230"/>
    </row>
    <row r="62" spans="1:8">
      <c r="A62" s="230" t="s">
        <v>146</v>
      </c>
      <c r="B62" s="230"/>
      <c r="C62" s="230"/>
      <c r="D62" s="230"/>
      <c r="E62" s="230"/>
      <c r="F62" s="230"/>
      <c r="G62" s="230"/>
    </row>
    <row r="63" spans="1:8">
      <c r="A63" s="10" t="s">
        <v>120</v>
      </c>
      <c r="B63" s="2"/>
      <c r="C63" s="2"/>
      <c r="D63" s="2"/>
      <c r="E63" s="111"/>
    </row>
    <row r="64" spans="1:8">
      <c r="A64" s="10" t="s">
        <v>121</v>
      </c>
      <c r="B64" s="190"/>
      <c r="C64" s="190"/>
      <c r="D64" s="190"/>
      <c r="E64" s="190"/>
    </row>
    <row r="65" spans="1:7">
      <c r="A65" s="11" t="s">
        <v>122</v>
      </c>
      <c r="B65" s="2"/>
      <c r="C65" s="2"/>
      <c r="D65" s="2"/>
      <c r="E65" s="111"/>
    </row>
    <row r="66" spans="1:7">
      <c r="A66" s="11" t="s">
        <v>44</v>
      </c>
      <c r="B66" s="2"/>
      <c r="C66" s="2"/>
      <c r="D66" s="2"/>
      <c r="E66" s="111"/>
    </row>
    <row r="67" spans="1:7">
      <c r="A67" s="2"/>
      <c r="B67" s="2"/>
      <c r="C67" s="2"/>
      <c r="D67" s="2"/>
      <c r="E67" s="111"/>
      <c r="F67" s="2"/>
      <c r="G67" s="2"/>
    </row>
    <row r="68" spans="1:7">
      <c r="A68" s="110" t="s">
        <v>41</v>
      </c>
      <c r="B68" s="2"/>
      <c r="C68" s="2"/>
      <c r="D68" s="2"/>
      <c r="E68" s="111"/>
      <c r="F68" s="2"/>
      <c r="G68" s="2"/>
    </row>
    <row r="69" spans="1:7">
      <c r="A69" t="s">
        <v>42</v>
      </c>
      <c r="B69" s="2"/>
      <c r="C69" s="2"/>
      <c r="D69" s="2"/>
      <c r="E69" s="111"/>
      <c r="F69" s="2"/>
      <c r="G69" s="2"/>
    </row>
    <row r="70" spans="1:7">
      <c r="A70" s="2"/>
      <c r="B70" s="2"/>
      <c r="C70" s="2"/>
      <c r="D70" s="2"/>
      <c r="E70" s="111"/>
    </row>
    <row r="71" spans="1:7">
      <c r="A71" s="2"/>
      <c r="B71" s="2"/>
      <c r="C71" s="2"/>
      <c r="D71" s="2"/>
      <c r="E71" s="111"/>
    </row>
    <row r="72" spans="1:7">
      <c r="A72" s="2"/>
      <c r="B72" s="2"/>
      <c r="C72" s="2"/>
      <c r="D72" s="2"/>
      <c r="E72" s="111"/>
    </row>
    <row r="73" spans="1:7">
      <c r="A73" s="2"/>
      <c r="B73" s="2"/>
      <c r="C73" s="2"/>
      <c r="D73" s="2"/>
      <c r="E73" s="111"/>
    </row>
    <row r="74" spans="1:7">
      <c r="A74" s="2"/>
      <c r="B74" s="2"/>
      <c r="C74" s="2"/>
      <c r="D74" s="2"/>
      <c r="E74" s="111"/>
    </row>
    <row r="75" spans="1:7">
      <c r="A75" s="2"/>
      <c r="B75" s="2"/>
      <c r="C75" s="2"/>
      <c r="D75" s="2"/>
      <c r="E75" s="111"/>
    </row>
    <row r="76" spans="1:7">
      <c r="A76" s="2"/>
      <c r="B76" s="2"/>
      <c r="C76" s="2"/>
      <c r="D76" s="2"/>
      <c r="E76" s="111"/>
    </row>
    <row r="77" spans="1:7">
      <c r="A77" s="2"/>
      <c r="B77" s="2"/>
      <c r="C77" s="2"/>
      <c r="D77" s="2"/>
      <c r="E77" s="111"/>
    </row>
    <row r="78" spans="1:7">
      <c r="A78" s="2"/>
      <c r="B78" s="2"/>
      <c r="C78" s="2"/>
      <c r="D78" s="2"/>
      <c r="E78" s="111"/>
    </row>
    <row r="79" spans="1:7">
      <c r="A79" s="2"/>
      <c r="B79" s="2"/>
      <c r="C79" s="2"/>
      <c r="D79" s="2"/>
      <c r="E79" s="111"/>
    </row>
    <row r="80" spans="1:7">
      <c r="A80" s="2"/>
      <c r="B80" s="2"/>
      <c r="C80" s="2"/>
      <c r="D80" s="2"/>
      <c r="E80" s="111"/>
    </row>
    <row r="81" spans="1:5">
      <c r="A81" s="2"/>
      <c r="B81" s="2"/>
      <c r="C81" s="2"/>
      <c r="D81" s="2"/>
      <c r="E81" s="111"/>
    </row>
    <row r="82" spans="1:5">
      <c r="A82" s="2"/>
      <c r="B82" s="2"/>
      <c r="C82" s="2"/>
      <c r="D82" s="2"/>
      <c r="E82" s="111"/>
    </row>
    <row r="83" spans="1:5">
      <c r="A83" s="2"/>
      <c r="B83" s="2"/>
      <c r="C83" s="2"/>
      <c r="D83" s="2"/>
      <c r="E83" s="111"/>
    </row>
    <row r="84" spans="1:5">
      <c r="A84" s="2"/>
      <c r="B84" s="2"/>
      <c r="C84" s="2"/>
      <c r="D84" s="2"/>
      <c r="E84" s="111"/>
    </row>
    <row r="85" spans="1:5">
      <c r="A85" s="2"/>
      <c r="B85" s="2"/>
      <c r="C85" s="2"/>
      <c r="D85" s="2"/>
      <c r="E85" s="111"/>
    </row>
    <row r="86" spans="1:5">
      <c r="A86" s="2"/>
      <c r="B86" s="2"/>
      <c r="C86" s="2"/>
      <c r="D86" s="2"/>
      <c r="E86" s="111"/>
    </row>
    <row r="87" spans="1:5">
      <c r="A87" s="2"/>
      <c r="B87" s="2"/>
      <c r="C87" s="2"/>
      <c r="D87" s="2"/>
      <c r="E87" s="111"/>
    </row>
    <row r="88" spans="1:5">
      <c r="A88" s="2"/>
      <c r="B88" s="2"/>
      <c r="C88" s="2"/>
      <c r="D88" s="2"/>
      <c r="E88" s="111"/>
    </row>
    <row r="89" spans="1:5">
      <c r="A89" s="2"/>
      <c r="B89" s="2"/>
      <c r="C89" s="2"/>
      <c r="D89" s="2"/>
      <c r="E89" s="111"/>
    </row>
    <row r="90" spans="1:5">
      <c r="A90" s="2"/>
      <c r="B90" s="2"/>
      <c r="C90" s="2"/>
      <c r="D90" s="2"/>
      <c r="E90" s="111"/>
    </row>
    <row r="91" spans="1:5">
      <c r="A91" s="2"/>
      <c r="B91" s="2"/>
      <c r="C91" s="2"/>
      <c r="D91" s="2"/>
      <c r="E91" s="111"/>
    </row>
    <row r="92" spans="1:5">
      <c r="A92" s="2"/>
      <c r="B92" s="2"/>
      <c r="C92" s="2"/>
      <c r="D92" s="2"/>
      <c r="E92" s="111"/>
    </row>
    <row r="93" spans="1:5">
      <c r="A93" s="2"/>
      <c r="B93" s="2"/>
      <c r="C93" s="2"/>
      <c r="D93" s="2"/>
      <c r="E93" s="111"/>
    </row>
    <row r="94" spans="1:5">
      <c r="A94" s="2"/>
      <c r="B94" s="2"/>
      <c r="C94" s="2"/>
      <c r="D94" s="2"/>
      <c r="E94" s="111"/>
    </row>
    <row r="95" spans="1:5">
      <c r="A95" s="2"/>
      <c r="B95" s="2"/>
      <c r="C95" s="2"/>
      <c r="D95" s="2"/>
      <c r="E95" s="111"/>
    </row>
    <row r="96" spans="1:5">
      <c r="A96" s="2"/>
      <c r="B96" s="2"/>
      <c r="C96" s="2"/>
      <c r="D96" s="2"/>
      <c r="E96" s="111"/>
    </row>
    <row r="97" spans="1:5">
      <c r="A97" s="2"/>
      <c r="B97" s="2"/>
      <c r="C97" s="2"/>
      <c r="D97" s="2"/>
      <c r="E97" s="111"/>
    </row>
    <row r="98" spans="1:5">
      <c r="A98" s="2"/>
      <c r="B98" s="2"/>
      <c r="C98" s="2"/>
      <c r="D98" s="2"/>
      <c r="E98" s="111"/>
    </row>
    <row r="99" spans="1:5">
      <c r="A99" s="2"/>
      <c r="B99" s="2"/>
      <c r="C99" s="2"/>
      <c r="D99" s="2"/>
      <c r="E99" s="111"/>
    </row>
    <row r="100" spans="1:5">
      <c r="A100" s="2"/>
      <c r="B100" s="2"/>
      <c r="C100" s="2"/>
      <c r="D100" s="2"/>
      <c r="E100" s="111"/>
    </row>
    <row r="101" spans="1:5">
      <c r="A101" s="2"/>
      <c r="B101" s="2"/>
      <c r="C101" s="2"/>
      <c r="D101" s="2"/>
      <c r="E101" s="111"/>
    </row>
    <row r="102" spans="1:5">
      <c r="A102" s="2"/>
      <c r="B102" s="2"/>
      <c r="C102" s="2"/>
      <c r="D102" s="2"/>
      <c r="E102" s="111"/>
    </row>
    <row r="103" spans="1:5">
      <c r="A103" s="2"/>
      <c r="B103" s="2"/>
      <c r="C103" s="2"/>
      <c r="D103" s="2"/>
      <c r="E103" s="111"/>
    </row>
    <row r="104" spans="1:5">
      <c r="A104" s="2"/>
      <c r="B104" s="2"/>
      <c r="C104" s="2"/>
      <c r="D104" s="2"/>
      <c r="E104" s="111"/>
    </row>
    <row r="105" spans="1:5">
      <c r="A105" s="2"/>
      <c r="B105" s="2"/>
      <c r="C105" s="2"/>
      <c r="D105" s="2"/>
      <c r="E105" s="111"/>
    </row>
    <row r="106" spans="1:5">
      <c r="A106" s="2"/>
      <c r="B106" s="2"/>
      <c r="C106" s="2"/>
      <c r="D106" s="2"/>
      <c r="E106" s="111"/>
    </row>
    <row r="107" spans="1:5">
      <c r="A107" s="2"/>
      <c r="B107" s="2"/>
      <c r="C107" s="2"/>
      <c r="D107" s="2"/>
      <c r="E107" s="111"/>
    </row>
    <row r="108" spans="1:5">
      <c r="A108" s="2"/>
      <c r="B108" s="2"/>
      <c r="C108" s="2"/>
      <c r="D108" s="2"/>
      <c r="E108" s="111"/>
    </row>
    <row r="109" spans="1:5">
      <c r="A109" s="2"/>
      <c r="B109" s="2"/>
      <c r="C109" s="2"/>
      <c r="D109" s="2"/>
      <c r="E109" s="111"/>
    </row>
    <row r="110" spans="1:5">
      <c r="A110" s="2"/>
      <c r="B110" s="2"/>
      <c r="C110" s="2"/>
      <c r="D110" s="2"/>
      <c r="E110" s="111"/>
    </row>
    <row r="111" spans="1:5">
      <c r="A111" s="2"/>
      <c r="B111" s="2"/>
      <c r="C111" s="2"/>
      <c r="D111" s="2"/>
      <c r="E111" s="111"/>
    </row>
    <row r="112" spans="1:5">
      <c r="A112" s="2"/>
      <c r="B112" s="2"/>
      <c r="C112" s="2"/>
      <c r="D112" s="2"/>
      <c r="E112" s="111"/>
    </row>
    <row r="113" spans="1:5">
      <c r="A113" s="2"/>
      <c r="B113" s="2"/>
      <c r="C113" s="2"/>
      <c r="D113" s="2"/>
      <c r="E113" s="111"/>
    </row>
    <row r="114" spans="1:5">
      <c r="A114" s="2"/>
      <c r="B114" s="2"/>
      <c r="C114" s="2"/>
      <c r="D114" s="2"/>
      <c r="E114" s="111"/>
    </row>
    <row r="115" spans="1:5">
      <c r="A115" s="2"/>
      <c r="B115" s="2"/>
      <c r="C115" s="2"/>
      <c r="D115" s="2"/>
      <c r="E115" s="111"/>
    </row>
    <row r="116" spans="1:5">
      <c r="A116" s="2"/>
      <c r="B116" s="2"/>
      <c r="C116" s="2"/>
      <c r="D116" s="2"/>
      <c r="E116" s="111"/>
    </row>
    <row r="117" spans="1:5">
      <c r="A117" s="2"/>
      <c r="B117" s="2"/>
      <c r="C117" s="2"/>
      <c r="D117" s="2"/>
      <c r="E117" s="111"/>
    </row>
    <row r="118" spans="1:5">
      <c r="A118" s="2"/>
      <c r="B118" s="2"/>
      <c r="C118" s="2"/>
      <c r="D118" s="2"/>
      <c r="E118" s="111"/>
    </row>
    <row r="119" spans="1:5">
      <c r="A119" s="2"/>
      <c r="B119" s="2"/>
      <c r="C119" s="2"/>
      <c r="D119" s="2"/>
      <c r="E119" s="111"/>
    </row>
    <row r="120" spans="1:5">
      <c r="A120" s="2"/>
      <c r="B120" s="2"/>
      <c r="C120" s="2"/>
      <c r="D120" s="2"/>
      <c r="E120" s="111"/>
    </row>
    <row r="121" spans="1:5">
      <c r="A121" s="2"/>
      <c r="B121" s="2"/>
      <c r="C121" s="2"/>
      <c r="D121" s="2"/>
      <c r="E121" s="111"/>
    </row>
    <row r="122" spans="1:5">
      <c r="A122" s="2"/>
      <c r="B122" s="2"/>
      <c r="C122" s="2"/>
      <c r="D122" s="2"/>
      <c r="E122" s="111"/>
    </row>
    <row r="123" spans="1:5">
      <c r="A123" s="2"/>
      <c r="B123" s="2"/>
      <c r="C123" s="2"/>
      <c r="D123" s="2"/>
      <c r="E123" s="111"/>
    </row>
    <row r="124" spans="1:5">
      <c r="A124" s="2"/>
      <c r="B124" s="2"/>
      <c r="C124" s="2"/>
      <c r="D124" s="2"/>
      <c r="E124" s="111"/>
    </row>
    <row r="125" spans="1:5">
      <c r="A125" s="2"/>
      <c r="B125" s="2"/>
      <c r="C125" s="2"/>
      <c r="D125" s="2"/>
      <c r="E125" s="111"/>
    </row>
    <row r="126" spans="1:5">
      <c r="A126" s="2"/>
      <c r="B126" s="2"/>
      <c r="C126" s="2"/>
      <c r="D126" s="2"/>
      <c r="E126" s="111"/>
    </row>
    <row r="127" spans="1:5">
      <c r="A127" s="2"/>
      <c r="B127" s="2"/>
      <c r="C127" s="2"/>
      <c r="D127" s="2"/>
      <c r="E127" s="111"/>
    </row>
    <row r="128" spans="1:5">
      <c r="A128" s="2"/>
      <c r="B128" s="2"/>
      <c r="C128" s="2"/>
      <c r="D128" s="2"/>
      <c r="E128" s="111"/>
    </row>
    <row r="129" spans="1:2">
      <c r="A129" s="2"/>
      <c r="B129" s="2"/>
    </row>
    <row r="130" spans="1:2">
      <c r="A130" s="2"/>
      <c r="B130" s="2"/>
    </row>
    <row r="131" spans="1:2">
      <c r="A131" s="2"/>
      <c r="B131" s="2"/>
    </row>
    <row r="132" spans="1:2">
      <c r="A132" s="2"/>
      <c r="B132" s="2"/>
    </row>
    <row r="133" spans="1:2">
      <c r="A133" s="2"/>
      <c r="B133" s="2"/>
    </row>
    <row r="134" spans="1:2">
      <c r="A134" s="2"/>
      <c r="B134" s="2"/>
    </row>
    <row r="135" spans="1:2">
      <c r="A135" s="2"/>
      <c r="B135" s="2"/>
    </row>
    <row r="136" spans="1:2">
      <c r="A136" s="2"/>
      <c r="B136" s="2"/>
    </row>
    <row r="137" spans="1:2">
      <c r="A137" s="2"/>
      <c r="B137" s="2"/>
    </row>
  </sheetData>
  <dataConsolidate/>
  <mergeCells count="6">
    <mergeCell ref="A61:G61"/>
    <mergeCell ref="A62:G62"/>
    <mergeCell ref="B2:D2"/>
    <mergeCell ref="E2:E3"/>
    <mergeCell ref="F2:F3"/>
    <mergeCell ref="G2:G3"/>
  </mergeCells>
  <pageMargins left="0.70866141732283472" right="0.70866141732283472" top="0.74803149606299213" bottom="0.74803149606299213" header="0.31496062992125984" footer="0.31496062992125984"/>
  <pageSetup scale="56" orientation="portrait" verticalDpi="0" r:id="rId1"/>
</worksheet>
</file>

<file path=xl/worksheets/sheet2.xml><?xml version="1.0" encoding="utf-8"?>
<worksheet xmlns="http://schemas.openxmlformats.org/spreadsheetml/2006/main" xmlns:r="http://schemas.openxmlformats.org/officeDocument/2006/relationships">
  <sheetPr codeName="Sheet1">
    <pageSetUpPr fitToPage="1"/>
  </sheetPr>
  <dimension ref="A1:K140"/>
  <sheetViews>
    <sheetView tabSelected="1" view="pageBreakPreview" zoomScale="70" zoomScaleSheetLayoutView="70" workbookViewId="0">
      <pane xSplit="1" ySplit="4" topLeftCell="B5" activePane="bottomRight" state="frozen"/>
      <selection activeCell="G4" sqref="G4"/>
      <selection pane="topRight" activeCell="G4" sqref="G4"/>
      <selection pane="bottomLeft" activeCell="G4" sqref="G4"/>
      <selection pane="bottomRight" activeCell="I5" sqref="I5"/>
    </sheetView>
  </sheetViews>
  <sheetFormatPr defaultRowHeight="15"/>
  <cols>
    <col min="1" max="1" width="11.140625" customWidth="1"/>
    <col min="2" max="2" width="13.28515625" customWidth="1"/>
    <col min="3" max="3" width="16.42578125" customWidth="1"/>
    <col min="4" max="4" width="17" customWidth="1"/>
    <col min="5" max="5" width="19" customWidth="1"/>
    <col min="6" max="6" width="13.28515625" customWidth="1"/>
    <col min="7" max="7" width="16.85546875" customWidth="1"/>
    <col min="8" max="8" width="15.85546875" customWidth="1"/>
    <col min="9" max="9" width="14.5703125" customWidth="1"/>
    <col min="10" max="10" width="20.85546875" customWidth="1"/>
  </cols>
  <sheetData>
    <row r="1" spans="1:11" ht="15.75">
      <c r="A1" s="1" t="s">
        <v>43</v>
      </c>
    </row>
    <row r="2" spans="1:11" ht="78.75" customHeight="1">
      <c r="A2" s="33"/>
      <c r="B2" s="203" t="s">
        <v>139</v>
      </c>
      <c r="C2" s="203" t="s">
        <v>140</v>
      </c>
      <c r="D2" s="203" t="s">
        <v>135</v>
      </c>
      <c r="E2" s="69" t="s">
        <v>128</v>
      </c>
      <c r="F2" s="236" t="s">
        <v>0</v>
      </c>
      <c r="G2" s="237"/>
      <c r="H2" s="70" t="s">
        <v>1</v>
      </c>
      <c r="I2" s="199" t="s">
        <v>129</v>
      </c>
      <c r="J2" s="199" t="s">
        <v>127</v>
      </c>
      <c r="K2" s="2"/>
    </row>
    <row r="3" spans="1:11" ht="25.5">
      <c r="A3" s="34"/>
      <c r="B3" s="13" t="s">
        <v>2</v>
      </c>
      <c r="C3" s="13" t="s">
        <v>40</v>
      </c>
      <c r="D3" s="13" t="s">
        <v>3</v>
      </c>
      <c r="E3" s="14" t="s">
        <v>24</v>
      </c>
      <c r="F3" s="13" t="s">
        <v>3</v>
      </c>
      <c r="G3" s="151" t="s">
        <v>27</v>
      </c>
      <c r="H3" s="13" t="s">
        <v>28</v>
      </c>
      <c r="I3" s="195" t="s">
        <v>61</v>
      </c>
      <c r="J3" s="195" t="s">
        <v>61</v>
      </c>
      <c r="K3" s="2"/>
    </row>
    <row r="4" spans="1:11">
      <c r="A4" s="35"/>
      <c r="B4" s="15" t="s">
        <v>4</v>
      </c>
      <c r="C4" s="16" t="s">
        <v>5</v>
      </c>
      <c r="D4" s="16" t="s">
        <v>136</v>
      </c>
      <c r="E4" s="15" t="s">
        <v>6</v>
      </c>
      <c r="F4" s="16" t="s">
        <v>7</v>
      </c>
      <c r="G4" s="152" t="s">
        <v>8</v>
      </c>
      <c r="H4" s="16" t="s">
        <v>137</v>
      </c>
      <c r="I4" s="17" t="s">
        <v>138</v>
      </c>
      <c r="J4" s="17" t="s">
        <v>23</v>
      </c>
      <c r="K4" s="2"/>
    </row>
    <row r="5" spans="1:11">
      <c r="A5" s="82">
        <v>1973</v>
      </c>
      <c r="B5" s="19">
        <v>165.239</v>
      </c>
      <c r="C5" s="20">
        <v>5.3746550000000006</v>
      </c>
      <c r="D5" s="20">
        <f>C5*B5</f>
        <v>888.10261754500016</v>
      </c>
      <c r="E5" s="20">
        <f>C5*100/'A3'!J5</f>
        <v>25.539448559014339</v>
      </c>
      <c r="F5" s="95">
        <v>1382.3</v>
      </c>
      <c r="G5" s="83">
        <f>F5*100/'A3'!C5</f>
        <v>5565.883888730993</v>
      </c>
      <c r="H5" s="19">
        <f>G5/B5</f>
        <v>33.683839098100286</v>
      </c>
      <c r="I5" s="20">
        <f>D5/F5*100</f>
        <v>64.248181837878917</v>
      </c>
      <c r="J5" s="96">
        <f>'A3'!C5/'A3'!J5*100</f>
        <v>118.01279320686709</v>
      </c>
      <c r="K5" s="23"/>
    </row>
    <row r="6" spans="1:11">
      <c r="A6" s="57">
        <v>1974</v>
      </c>
      <c r="B6" s="42">
        <v>165.84200000000001</v>
      </c>
      <c r="C6" s="36">
        <v>5.8763940000000003</v>
      </c>
      <c r="D6" s="36">
        <f t="shared" ref="D6:D43" si="0">C6*B6</f>
        <v>974.5529337480001</v>
      </c>
      <c r="E6" s="36">
        <f>C6*100/'A3'!J6</f>
        <v>25.189314770338033</v>
      </c>
      <c r="F6" s="97">
        <v>1499.5</v>
      </c>
      <c r="G6" s="37">
        <f>F6*100/'A3'!C6</f>
        <v>5536.7920019547155</v>
      </c>
      <c r="H6" s="42">
        <f t="shared" ref="H6:H43" si="1">G6/B6</f>
        <v>33.385945670907944</v>
      </c>
      <c r="I6" s="36">
        <f t="shared" ref="I6:I43" si="2">D6/F6*100</f>
        <v>64.991859536378797</v>
      </c>
      <c r="J6" s="47">
        <f>'A3'!C6/'A3'!J6*100</f>
        <v>116.08970511921244</v>
      </c>
      <c r="K6" s="88"/>
    </row>
    <row r="7" spans="1:11">
      <c r="A7" s="84">
        <v>1975</v>
      </c>
      <c r="B7" s="24">
        <v>161.09100000000001</v>
      </c>
      <c r="C7" s="25">
        <v>6.4560299999999993</v>
      </c>
      <c r="D7" s="25">
        <f t="shared" si="0"/>
        <v>1040.0083287299999</v>
      </c>
      <c r="E7" s="25">
        <f>C7*100/'A3'!J7</f>
        <v>25.406185593392969</v>
      </c>
      <c r="F7" s="98">
        <v>1637.7</v>
      </c>
      <c r="G7" s="26">
        <f>F7*100/'A3'!C7</f>
        <v>5523.2779950008926</v>
      </c>
      <c r="H7" s="24">
        <f t="shared" si="1"/>
        <v>34.286695066769049</v>
      </c>
      <c r="I7" s="25">
        <f t="shared" si="2"/>
        <v>63.504202767906207</v>
      </c>
      <c r="J7" s="46">
        <f>'A3'!C7/'A3'!J7*100</f>
        <v>116.68401731846116</v>
      </c>
      <c r="K7" s="23"/>
    </row>
    <row r="8" spans="1:11">
      <c r="A8" s="57">
        <v>1976</v>
      </c>
      <c r="B8" s="42">
        <v>165.755</v>
      </c>
      <c r="C8" s="36">
        <v>6.9973239999999999</v>
      </c>
      <c r="D8" s="36">
        <f t="shared" si="0"/>
        <v>1159.8414396199998</v>
      </c>
      <c r="E8" s="36">
        <f>C8*100/'A3'!J8</f>
        <v>26.048322684387514</v>
      </c>
      <c r="F8" s="97">
        <v>1824.6</v>
      </c>
      <c r="G8" s="37">
        <f>F8*100/'A3'!C8</f>
        <v>5819.5677332207679</v>
      </c>
      <c r="H8" s="42">
        <f t="shared" si="1"/>
        <v>35.109455118824577</v>
      </c>
      <c r="I8" s="36">
        <f t="shared" si="2"/>
        <v>63.566888064233254</v>
      </c>
      <c r="J8" s="47">
        <f>'A3'!C8/'A3'!J8*100</f>
        <v>116.71447553038507</v>
      </c>
      <c r="K8" s="88"/>
    </row>
    <row r="9" spans="1:11">
      <c r="A9" s="84">
        <v>1977</v>
      </c>
      <c r="B9" s="24">
        <v>171.589</v>
      </c>
      <c r="C9" s="25">
        <v>7.5337440000000004</v>
      </c>
      <c r="D9" s="25">
        <f t="shared" si="0"/>
        <v>1292.7075992160001</v>
      </c>
      <c r="E9" s="25">
        <f>C9*100/'A3'!J9</f>
        <v>26.355928155931363</v>
      </c>
      <c r="F9" s="98">
        <v>2030.1</v>
      </c>
      <c r="G9" s="26">
        <f>F9*100/'A3'!C9</f>
        <v>6087.6681103820501</v>
      </c>
      <c r="H9" s="24">
        <f t="shared" si="1"/>
        <v>35.47819563248256</v>
      </c>
      <c r="I9" s="25">
        <f t="shared" si="2"/>
        <v>63.677040501256101</v>
      </c>
      <c r="J9" s="46">
        <f>'A3'!C9/'A3'!J9*100</f>
        <v>116.66320955097646</v>
      </c>
      <c r="K9" s="23"/>
    </row>
    <row r="10" spans="1:11">
      <c r="A10" s="57">
        <v>1978</v>
      </c>
      <c r="B10" s="42">
        <v>179.66399999999999</v>
      </c>
      <c r="C10" s="36">
        <v>8.1369359999999986</v>
      </c>
      <c r="D10" s="36">
        <f t="shared" si="0"/>
        <v>1461.9144695039997</v>
      </c>
      <c r="E10" s="36">
        <f>C10*100/'A3'!J10</f>
        <v>26.476220668914632</v>
      </c>
      <c r="F10" s="97">
        <v>2293.8000000000002</v>
      </c>
      <c r="G10" s="37">
        <f>F10*100/'A3'!C10</f>
        <v>6427.5965634039612</v>
      </c>
      <c r="H10" s="42">
        <f t="shared" si="1"/>
        <v>35.775651011910909</v>
      </c>
      <c r="I10" s="36">
        <f t="shared" si="2"/>
        <v>63.733301486790459</v>
      </c>
      <c r="J10" s="47">
        <f>'A3'!C10/'A3'!J10*100</f>
        <v>116.11866402145172</v>
      </c>
      <c r="K10" s="88"/>
    </row>
    <row r="11" spans="1:11">
      <c r="A11" s="84">
        <v>1979</v>
      </c>
      <c r="B11" s="24">
        <v>184.524</v>
      </c>
      <c r="C11" s="25">
        <v>8.9060400000000008</v>
      </c>
      <c r="D11" s="25">
        <f t="shared" si="0"/>
        <v>1643.3781249600002</v>
      </c>
      <c r="E11" s="25">
        <f>C11*100/'A3'!J11</f>
        <v>26.451329838977905</v>
      </c>
      <c r="F11" s="98">
        <v>2562.1999999999998</v>
      </c>
      <c r="G11" s="26">
        <f>F11*100/'A3'!C11</f>
        <v>6628.4080664673256</v>
      </c>
      <c r="H11" s="24">
        <f t="shared" si="1"/>
        <v>35.921658247530544</v>
      </c>
      <c r="I11" s="25">
        <f t="shared" si="2"/>
        <v>64.139338262430741</v>
      </c>
      <c r="J11" s="46">
        <f>'A3'!C11/'A3'!J11*100</f>
        <v>114.80654815805293</v>
      </c>
      <c r="K11" s="23"/>
    </row>
    <row r="12" spans="1:11">
      <c r="A12" s="57">
        <v>1980</v>
      </c>
      <c r="B12" s="42">
        <v>184.00800000000001</v>
      </c>
      <c r="C12" s="36">
        <v>9.8261009999999995</v>
      </c>
      <c r="D12" s="36">
        <f t="shared" si="0"/>
        <v>1808.081192808</v>
      </c>
      <c r="E12" s="36">
        <f>C12*100/'A3'!J12</f>
        <v>26.287850271914753</v>
      </c>
      <c r="F12" s="97">
        <v>2788.1</v>
      </c>
      <c r="G12" s="37">
        <f>F12*100/'A3'!C12</f>
        <v>6608.5380910554823</v>
      </c>
      <c r="H12" s="42">
        <f t="shared" si="1"/>
        <v>35.914406390241083</v>
      </c>
      <c r="I12" s="36">
        <f t="shared" si="2"/>
        <v>64.849940561959755</v>
      </c>
      <c r="J12" s="47">
        <f>'A3'!C12/'A3'!J12*100</f>
        <v>112.86955102486884</v>
      </c>
      <c r="K12" s="88"/>
    </row>
    <row r="13" spans="1:11">
      <c r="A13" s="84">
        <v>1981</v>
      </c>
      <c r="B13" s="24">
        <v>184.39400000000001</v>
      </c>
      <c r="C13" s="25">
        <v>10.814448000000001</v>
      </c>
      <c r="D13" s="25">
        <f t="shared" si="0"/>
        <v>1994.119324512</v>
      </c>
      <c r="E13" s="25">
        <f>C13*100/'A3'!J13</f>
        <v>26.414860614797085</v>
      </c>
      <c r="F13" s="98">
        <v>3126.8</v>
      </c>
      <c r="G13" s="26">
        <f>F13*100/'A3'!C13</f>
        <v>6772.7016244314491</v>
      </c>
      <c r="H13" s="24">
        <f t="shared" si="1"/>
        <v>36.729511938736884</v>
      </c>
      <c r="I13" s="25">
        <f t="shared" si="2"/>
        <v>63.775083936036836</v>
      </c>
      <c r="J13" s="46">
        <f>'A3'!C13/'A3'!J13*100</f>
        <v>112.76702601263007</v>
      </c>
      <c r="K13" s="23"/>
    </row>
    <row r="14" spans="1:11">
      <c r="A14" s="57">
        <v>1982</v>
      </c>
      <c r="B14" s="42">
        <v>181.648</v>
      </c>
      <c r="C14" s="36">
        <v>11.602836</v>
      </c>
      <c r="D14" s="36">
        <f t="shared" si="0"/>
        <v>2107.6319537280001</v>
      </c>
      <c r="E14" s="36">
        <f>C14*100/'A3'!J14</f>
        <v>26.700215652167916</v>
      </c>
      <c r="F14" s="97">
        <v>3253.2</v>
      </c>
      <c r="G14" s="37">
        <f>F14*100/'A3'!C14</f>
        <v>6641.8279136794317</v>
      </c>
      <c r="H14" s="42">
        <f t="shared" si="1"/>
        <v>36.564277689153926</v>
      </c>
      <c r="I14" s="36">
        <f t="shared" si="2"/>
        <v>64.786424250829953</v>
      </c>
      <c r="J14" s="47">
        <f>'A3'!C14/'A3'!J14*100</f>
        <v>112.71293528617143</v>
      </c>
      <c r="K14" s="88"/>
    </row>
    <row r="15" spans="1:11">
      <c r="A15" s="84">
        <v>1983</v>
      </c>
      <c r="B15" s="24">
        <v>184.90799999999999</v>
      </c>
      <c r="C15" s="25">
        <v>12.108852000000002</v>
      </c>
      <c r="D15" s="25">
        <f t="shared" si="0"/>
        <v>2239.0236056160002</v>
      </c>
      <c r="E15" s="25">
        <f>C15*100/'A3'!J15</f>
        <v>26.664873193208045</v>
      </c>
      <c r="F15" s="98">
        <v>3534.6</v>
      </c>
      <c r="G15" s="26">
        <f>F15*100/'A3'!C15</f>
        <v>6942.3451936573956</v>
      </c>
      <c r="H15" s="24">
        <f t="shared" si="1"/>
        <v>37.544861193985099</v>
      </c>
      <c r="I15" s="25">
        <f t="shared" si="2"/>
        <v>63.345883710066211</v>
      </c>
      <c r="J15" s="46">
        <f>'A3'!C15/'A3'!J15*100</f>
        <v>112.11678107848692</v>
      </c>
      <c r="K15" s="23"/>
    </row>
    <row r="16" spans="1:11">
      <c r="A16" s="57">
        <v>1984</v>
      </c>
      <c r="B16" s="42">
        <v>194.23599999999999</v>
      </c>
      <c r="C16" s="36">
        <v>12.697451999999998</v>
      </c>
      <c r="D16" s="36">
        <f t="shared" si="0"/>
        <v>2466.3022866719994</v>
      </c>
      <c r="E16" s="36">
        <f>C16*100/'A3'!J16</f>
        <v>26.794821388978001</v>
      </c>
      <c r="F16" s="97">
        <v>3930.9</v>
      </c>
      <c r="G16" s="37">
        <f>F16*100/'A3'!C16</f>
        <v>7441.0307495741054</v>
      </c>
      <c r="H16" s="42">
        <f t="shared" si="1"/>
        <v>38.30922563054277</v>
      </c>
      <c r="I16" s="36">
        <f t="shared" si="2"/>
        <v>62.741415112874897</v>
      </c>
      <c r="J16" s="47">
        <f>'A3'!C16/'A3'!J16*100</f>
        <v>111.47903051712721</v>
      </c>
      <c r="K16" s="88"/>
    </row>
    <row r="17" spans="1:11">
      <c r="A17" s="84">
        <v>1985</v>
      </c>
      <c r="B17" s="24">
        <v>198.678</v>
      </c>
      <c r="C17" s="25">
        <v>13.318966</v>
      </c>
      <c r="D17" s="25">
        <f t="shared" si="0"/>
        <v>2646.1855269479997</v>
      </c>
      <c r="E17" s="25">
        <f>C17*100/'A3'!J17</f>
        <v>27.140376243072595</v>
      </c>
      <c r="F17" s="98">
        <v>4217.5</v>
      </c>
      <c r="G17" s="26">
        <f>F17*100/'A3'!C17</f>
        <v>7749.0392066271106</v>
      </c>
      <c r="H17" s="24">
        <f t="shared" si="1"/>
        <v>39.003005902148757</v>
      </c>
      <c r="I17" s="25">
        <f t="shared" si="2"/>
        <v>62.742988190823944</v>
      </c>
      <c r="J17" s="46">
        <f>'A3'!C17/'A3'!J17*100</f>
        <v>110.90537297050291</v>
      </c>
      <c r="K17" s="23"/>
    </row>
    <row r="18" spans="1:11">
      <c r="A18" s="57">
        <v>1986</v>
      </c>
      <c r="B18" s="42">
        <v>201.005</v>
      </c>
      <c r="C18" s="36">
        <v>13.973420999999998</v>
      </c>
      <c r="D18" s="36">
        <f t="shared" si="0"/>
        <v>2808.7274881049998</v>
      </c>
      <c r="E18" s="36">
        <f>C18*100/'A3'!J18</f>
        <v>27.896926324921367</v>
      </c>
      <c r="F18" s="97">
        <v>4460.1000000000004</v>
      </c>
      <c r="G18" s="37">
        <f>F18*100/'A3'!C18</f>
        <v>8016.6083686188695</v>
      </c>
      <c r="H18" s="42">
        <f t="shared" si="1"/>
        <v>39.882631619207828</v>
      </c>
      <c r="I18" s="36">
        <f t="shared" si="2"/>
        <v>62.974540662877509</v>
      </c>
      <c r="J18" s="47">
        <f>'A3'!C18/'A3'!J18*100</f>
        <v>111.07275394546157</v>
      </c>
      <c r="K18" s="88"/>
    </row>
    <row r="19" spans="1:11">
      <c r="A19" s="84">
        <v>1987</v>
      </c>
      <c r="B19" s="24">
        <v>206.453</v>
      </c>
      <c r="C19" s="25">
        <v>14.548448</v>
      </c>
      <c r="D19" s="25">
        <f t="shared" si="0"/>
        <v>3003.5707349439999</v>
      </c>
      <c r="E19" s="25">
        <f>C19*100/'A3'!J19</f>
        <v>28.043098431589851</v>
      </c>
      <c r="F19" s="98">
        <v>4736.3999999999996</v>
      </c>
      <c r="G19" s="26">
        <f>F19*100/'A3'!C19</f>
        <v>8281.9408127372008</v>
      </c>
      <c r="H19" s="24">
        <f t="shared" si="1"/>
        <v>40.115381286477799</v>
      </c>
      <c r="I19" s="25">
        <f t="shared" si="2"/>
        <v>63.414634214677825</v>
      </c>
      <c r="J19" s="46">
        <f>'A3'!C19/'A3'!J19*100</f>
        <v>110.23654169392587</v>
      </c>
      <c r="K19" s="23"/>
    </row>
    <row r="20" spans="1:11">
      <c r="A20" s="57">
        <v>1988</v>
      </c>
      <c r="B20" s="42">
        <v>212.61500000000001</v>
      </c>
      <c r="C20" s="36">
        <v>15.263136000000001</v>
      </c>
      <c r="D20" s="36">
        <f t="shared" si="0"/>
        <v>3245.1716606400005</v>
      </c>
      <c r="E20" s="36">
        <f>C20*100/'A3'!J20</f>
        <v>28.325992140860009</v>
      </c>
      <c r="F20" s="97">
        <v>5100.3999999999996</v>
      </c>
      <c r="G20" s="37">
        <f>F20*100/'A3'!C20</f>
        <v>8621.9254493116769</v>
      </c>
      <c r="H20" s="42">
        <f t="shared" si="1"/>
        <v>40.551821128855799</v>
      </c>
      <c r="I20" s="36">
        <f t="shared" si="2"/>
        <v>63.625826614383193</v>
      </c>
      <c r="J20" s="47">
        <f>'A3'!C20/'A3'!J20*100</f>
        <v>109.78457629446964</v>
      </c>
      <c r="K20" s="88"/>
    </row>
    <row r="21" spans="1:11">
      <c r="A21" s="84">
        <v>1989</v>
      </c>
      <c r="B21" s="24">
        <v>218.49199999999999</v>
      </c>
      <c r="C21" s="25">
        <v>15.716038000000001</v>
      </c>
      <c r="D21" s="25">
        <f t="shared" si="0"/>
        <v>3433.828574696</v>
      </c>
      <c r="E21" s="25">
        <f>C21*100/'A3'!J21</f>
        <v>27.90267886279862</v>
      </c>
      <c r="F21" s="98">
        <v>5482.1</v>
      </c>
      <c r="G21" s="26">
        <f>F21*100/'A3'!C21</f>
        <v>8929.9319033041593</v>
      </c>
      <c r="H21" s="24">
        <f t="shared" si="1"/>
        <v>40.870749973931126</v>
      </c>
      <c r="I21" s="25">
        <f t="shared" si="2"/>
        <v>62.637102108608012</v>
      </c>
      <c r="J21" s="46">
        <f>'A3'!C21/'A3'!J21*100</f>
        <v>108.99376046659697</v>
      </c>
      <c r="K21" s="23"/>
    </row>
    <row r="22" spans="1:11">
      <c r="A22" s="57">
        <v>1990</v>
      </c>
      <c r="B22" s="42">
        <v>218.86799999999999</v>
      </c>
      <c r="C22" s="36">
        <v>16.687440000000002</v>
      </c>
      <c r="D22" s="36">
        <f t="shared" si="0"/>
        <v>3652.3466179200004</v>
      </c>
      <c r="E22" s="36">
        <f>C22*100/'A3'!J22</f>
        <v>28.175782205147577</v>
      </c>
      <c r="F22" s="97">
        <v>5800.5</v>
      </c>
      <c r="G22" s="37">
        <f>F22*100/'A3'!C22</f>
        <v>9096.2568766084623</v>
      </c>
      <c r="H22" s="42">
        <f t="shared" si="1"/>
        <v>41.560469673997396</v>
      </c>
      <c r="I22" s="36">
        <f t="shared" si="2"/>
        <v>62.966065303335924</v>
      </c>
      <c r="J22" s="47">
        <f>'A3'!C22/'A3'!J22*100</f>
        <v>107.66857849701022</v>
      </c>
      <c r="K22" s="88"/>
    </row>
    <row r="23" spans="1:11">
      <c r="A23" s="84">
        <v>1991</v>
      </c>
      <c r="B23" s="24">
        <v>215.77099999999999</v>
      </c>
      <c r="C23" s="25">
        <v>17.531948</v>
      </c>
      <c r="D23" s="25">
        <f t="shared" si="0"/>
        <v>3782.8859519079997</v>
      </c>
      <c r="E23" s="25">
        <f>C23*100/'A3'!J23</f>
        <v>28.517069648818989</v>
      </c>
      <c r="F23" s="98">
        <v>5992.1</v>
      </c>
      <c r="G23" s="26">
        <f>F23*100/'A3'!C23</f>
        <v>9076.238498650202</v>
      </c>
      <c r="H23" s="24">
        <f t="shared" si="1"/>
        <v>42.064218540258899</v>
      </c>
      <c r="I23" s="25">
        <f t="shared" si="2"/>
        <v>63.131221974065845</v>
      </c>
      <c r="J23" s="46">
        <f>'A3'!C23/'A3'!J23*100</f>
        <v>107.38605188741207</v>
      </c>
      <c r="K23" s="23"/>
    </row>
    <row r="24" spans="1:11">
      <c r="A24" s="57">
        <v>1992</v>
      </c>
      <c r="B24" s="42">
        <v>215.94499999999999</v>
      </c>
      <c r="C24" s="36">
        <v>18.432795000000002</v>
      </c>
      <c r="D24" s="36">
        <f t="shared" si="0"/>
        <v>3980.4699162750003</v>
      </c>
      <c r="E24" s="36">
        <f>C24*100/'A3'!J24</f>
        <v>29.170414979080977</v>
      </c>
      <c r="F24" s="97">
        <v>6342.3</v>
      </c>
      <c r="G24" s="37">
        <f>F24*100/'A3'!C24</f>
        <v>9383.9578561917424</v>
      </c>
      <c r="H24" s="42">
        <f t="shared" si="1"/>
        <v>43.455314344818092</v>
      </c>
      <c r="I24" s="36">
        <f t="shared" si="2"/>
        <v>62.760669099143854</v>
      </c>
      <c r="J24" s="47">
        <f>'A3'!C24/'A3'!J24*100</f>
        <v>106.9577224695162</v>
      </c>
      <c r="K24" s="88"/>
    </row>
    <row r="25" spans="1:11">
      <c r="A25" s="84">
        <v>1993</v>
      </c>
      <c r="B25" s="24">
        <v>221</v>
      </c>
      <c r="C25" s="25">
        <v>18.871334999999998</v>
      </c>
      <c r="D25" s="25">
        <f t="shared" si="0"/>
        <v>4170.5650349999996</v>
      </c>
      <c r="E25" s="25">
        <f>C25*100/'A3'!J25</f>
        <v>29.095472038901448</v>
      </c>
      <c r="F25" s="98">
        <v>6667.4</v>
      </c>
      <c r="G25" s="26">
        <f>F25*100/'A3'!C25</f>
        <v>9652.5195253423281</v>
      </c>
      <c r="H25" s="24">
        <f t="shared" si="1"/>
        <v>43.676558938200579</v>
      </c>
      <c r="I25" s="25">
        <f t="shared" si="2"/>
        <v>62.551594849566548</v>
      </c>
      <c r="J25" s="46">
        <f>'A3'!C25/'A3'!J25*100</f>
        <v>106.49730192379303</v>
      </c>
      <c r="K25" s="23"/>
    </row>
    <row r="26" spans="1:11">
      <c r="A26" s="57">
        <v>1994</v>
      </c>
      <c r="B26" s="42">
        <v>227.916</v>
      </c>
      <c r="C26" s="36">
        <v>19.238941000000001</v>
      </c>
      <c r="D26" s="36">
        <f t="shared" si="0"/>
        <v>4384.8624769560001</v>
      </c>
      <c r="E26" s="36">
        <f>C26*100/'A3'!J26</f>
        <v>29.004720585786057</v>
      </c>
      <c r="F26" s="97">
        <v>7085.2</v>
      </c>
      <c r="G26" s="37">
        <f>F26*100/'A3'!C26</f>
        <v>10046.030935134797</v>
      </c>
      <c r="H26" s="42">
        <f t="shared" si="1"/>
        <v>44.077778370692698</v>
      </c>
      <c r="I26" s="36">
        <f t="shared" si="2"/>
        <v>61.887631639981933</v>
      </c>
      <c r="J26" s="47">
        <f>'A3'!C26/'A3'!J26*100</f>
        <v>106.32738330053132</v>
      </c>
      <c r="K26" s="88"/>
    </row>
    <row r="27" spans="1:11">
      <c r="A27" s="84">
        <v>1995</v>
      </c>
      <c r="B27" s="24">
        <v>233.53100000000001</v>
      </c>
      <c r="C27" s="25">
        <v>19.643610000000002</v>
      </c>
      <c r="D27" s="25">
        <f t="shared" si="0"/>
        <v>4587.3918869100007</v>
      </c>
      <c r="E27" s="25">
        <f>C27*100/'A3'!J27</f>
        <v>28.88923482196239</v>
      </c>
      <c r="F27" s="98">
        <v>7414.7</v>
      </c>
      <c r="G27" s="26">
        <f>F27*100/'A3'!C27</f>
        <v>10298.456941006347</v>
      </c>
      <c r="H27" s="24">
        <f t="shared" si="1"/>
        <v>44.09888597662129</v>
      </c>
      <c r="I27" s="25">
        <f t="shared" si="2"/>
        <v>61.86888056037332</v>
      </c>
      <c r="J27" s="46">
        <f>'A3'!C27/'A3'!J27*100</f>
        <v>105.88541971610306</v>
      </c>
      <c r="K27" s="23"/>
    </row>
    <row r="28" spans="1:11">
      <c r="A28" s="57">
        <v>1996</v>
      </c>
      <c r="B28" s="42">
        <v>236.446</v>
      </c>
      <c r="C28" s="36">
        <v>20.314606000000001</v>
      </c>
      <c r="D28" s="36">
        <f t="shared" si="0"/>
        <v>4803.3073302760004</v>
      </c>
      <c r="E28" s="36">
        <f>C28*100/'A3'!J28</f>
        <v>29.103620075916659</v>
      </c>
      <c r="F28" s="97">
        <v>7838.5</v>
      </c>
      <c r="G28" s="37">
        <f>F28*100/'A3'!C28</f>
        <v>10683.884737956081</v>
      </c>
      <c r="H28" s="42">
        <f t="shared" si="1"/>
        <v>45.185305473368473</v>
      </c>
      <c r="I28" s="36">
        <f t="shared" si="2"/>
        <v>61.278399314613772</v>
      </c>
      <c r="J28" s="47">
        <f>'A3'!C28/'A3'!J28*100</f>
        <v>105.10959855775495</v>
      </c>
      <c r="K28" s="88"/>
    </row>
    <row r="29" spans="1:11">
      <c r="A29" s="84">
        <v>1997</v>
      </c>
      <c r="B29" s="24">
        <v>243.37200000000001</v>
      </c>
      <c r="C29" s="25">
        <v>20.937947999999995</v>
      </c>
      <c r="D29" s="25">
        <f t="shared" si="0"/>
        <v>5095.7102806559988</v>
      </c>
      <c r="E29" s="25">
        <f>C29*100/'A3'!J29</f>
        <v>29.36053593432667</v>
      </c>
      <c r="F29" s="98">
        <v>8332.4</v>
      </c>
      <c r="G29" s="26">
        <f>F29*100/'A3'!C29</f>
        <v>11159.39219870727</v>
      </c>
      <c r="H29" s="24">
        <f t="shared" si="1"/>
        <v>45.85322961847406</v>
      </c>
      <c r="I29" s="25">
        <f t="shared" si="2"/>
        <v>61.155372769622183</v>
      </c>
      <c r="J29" s="46">
        <f>'A3'!C29/'A3'!J29*100</f>
        <v>104.70307363433365</v>
      </c>
      <c r="K29" s="23"/>
    </row>
    <row r="30" spans="1:11">
      <c r="A30" s="57">
        <v>1998</v>
      </c>
      <c r="B30" s="42">
        <v>248.61</v>
      </c>
      <c r="C30" s="36">
        <v>22.014047999999999</v>
      </c>
      <c r="D30" s="36">
        <f t="shared" si="0"/>
        <v>5472.9124732800001</v>
      </c>
      <c r="E30" s="36">
        <f>C30*100/'A3'!J30</f>
        <v>30.436218839374863</v>
      </c>
      <c r="F30" s="97">
        <v>8793.5</v>
      </c>
      <c r="G30" s="37">
        <f>F30*100/'A3'!C30</f>
        <v>11645.787526291189</v>
      </c>
      <c r="H30" s="42">
        <f t="shared" si="1"/>
        <v>46.843600524078632</v>
      </c>
      <c r="I30" s="36">
        <f t="shared" si="2"/>
        <v>62.23815856348439</v>
      </c>
      <c r="J30" s="47">
        <f>'A3'!C30/'A3'!J30*100</f>
        <v>104.39596055442806</v>
      </c>
      <c r="K30" s="88"/>
    </row>
    <row r="31" spans="1:11">
      <c r="A31" s="84">
        <v>1999</v>
      </c>
      <c r="B31" s="24">
        <v>253.47399999999999</v>
      </c>
      <c r="C31" s="25">
        <v>22.962647999999998</v>
      </c>
      <c r="D31" s="25">
        <f t="shared" si="0"/>
        <v>5820.4342391519995</v>
      </c>
      <c r="E31" s="25">
        <f>C31*100/'A3'!J31</f>
        <v>31.101124277229061</v>
      </c>
      <c r="F31" s="98">
        <v>9353.5</v>
      </c>
      <c r="G31" s="26">
        <f>F31*100/'A3'!C31</f>
        <v>12207.696182634732</v>
      </c>
      <c r="H31" s="24">
        <f t="shared" si="1"/>
        <v>48.161532080744898</v>
      </c>
      <c r="I31" s="25">
        <f t="shared" si="2"/>
        <v>62.227339917164691</v>
      </c>
      <c r="J31" s="46">
        <f>'A3'!C31/'A3'!J31*100</f>
        <v>103.77543403779335</v>
      </c>
      <c r="K31" s="23"/>
    </row>
    <row r="32" spans="1:11">
      <c r="A32" s="57">
        <v>2000</v>
      </c>
      <c r="B32" s="42">
        <v>256.85199999999998</v>
      </c>
      <c r="C32" s="36">
        <v>24.447842999999999</v>
      </c>
      <c r="D32" s="36">
        <f t="shared" si="0"/>
        <v>6279.4773702359989</v>
      </c>
      <c r="E32" s="36">
        <f>C32*100/'A3'!J32</f>
        <v>32.052946998519317</v>
      </c>
      <c r="F32" s="97">
        <v>9951.5</v>
      </c>
      <c r="G32" s="37">
        <f>F32*100/'A3'!C32</f>
        <v>12712.378370001352</v>
      </c>
      <c r="H32" s="42">
        <f t="shared" si="1"/>
        <v>49.493009086950281</v>
      </c>
      <c r="I32" s="36">
        <f t="shared" si="2"/>
        <v>63.100812643681849</v>
      </c>
      <c r="J32" s="47">
        <f>'A3'!C32/'A3'!J32*100</f>
        <v>102.63350347113128</v>
      </c>
      <c r="K32" s="88"/>
    </row>
    <row r="33" spans="1:11">
      <c r="A33" s="84">
        <v>2001</v>
      </c>
      <c r="B33" s="24">
        <v>253.714</v>
      </c>
      <c r="C33" s="25">
        <v>25.547600000000003</v>
      </c>
      <c r="D33" s="25">
        <f t="shared" si="0"/>
        <v>6481.7837864000003</v>
      </c>
      <c r="E33" s="25">
        <f>C33*100/'A3'!J33</f>
        <v>32.574569001959013</v>
      </c>
      <c r="F33" s="98">
        <v>10286.200000000001</v>
      </c>
      <c r="G33" s="26">
        <f>F33*100/'A3'!C33</f>
        <v>12849.275570642892</v>
      </c>
      <c r="H33" s="24">
        <f t="shared" si="1"/>
        <v>50.644724258980162</v>
      </c>
      <c r="I33" s="25">
        <f t="shared" si="2"/>
        <v>63.014366689350773</v>
      </c>
      <c r="J33" s="46">
        <f>'A3'!C33/'A3'!J33*100</f>
        <v>102.0715927043743</v>
      </c>
      <c r="K33" s="23"/>
    </row>
    <row r="34" spans="1:11">
      <c r="A34" s="57">
        <v>2002</v>
      </c>
      <c r="B34" s="42">
        <v>250.41200000000001</v>
      </c>
      <c r="C34" s="36">
        <v>26.409432000000002</v>
      </c>
      <c r="D34" s="36">
        <f t="shared" si="0"/>
        <v>6613.2386859840008</v>
      </c>
      <c r="E34" s="36">
        <f>C34*100/'A3'!J34</f>
        <v>33.120709047927562</v>
      </c>
      <c r="F34" s="97">
        <v>10642.3</v>
      </c>
      <c r="G34" s="37">
        <f>F34*100/'A3'!C34</f>
        <v>13083.430663181189</v>
      </c>
      <c r="H34" s="42">
        <f t="shared" si="1"/>
        <v>52.247618577309346</v>
      </c>
      <c r="I34" s="36">
        <f t="shared" si="2"/>
        <v>62.141066179153015</v>
      </c>
      <c r="J34" s="47">
        <f>'A3'!C34/'A3'!J34*100</f>
        <v>102.01274289916091</v>
      </c>
      <c r="K34" s="88"/>
    </row>
    <row r="35" spans="1:11">
      <c r="A35" s="84">
        <v>2003</v>
      </c>
      <c r="B35" s="24">
        <v>249.114</v>
      </c>
      <c r="C35" s="25">
        <v>27.801392999999997</v>
      </c>
      <c r="D35" s="25">
        <f t="shared" si="0"/>
        <v>6925.7162158019992</v>
      </c>
      <c r="E35" s="25">
        <f>C35*100/'A3'!J35</f>
        <v>34.072352507331829</v>
      </c>
      <c r="F35" s="98">
        <v>11142.2</v>
      </c>
      <c r="G35" s="26">
        <f>F35*100/'A3'!C35</f>
        <v>13415.40575987422</v>
      </c>
      <c r="H35" s="24">
        <f t="shared" si="1"/>
        <v>53.852476215203559</v>
      </c>
      <c r="I35" s="25">
        <f t="shared" si="2"/>
        <v>62.157529175584699</v>
      </c>
      <c r="J35" s="46">
        <f>'A3'!C35/'A3'!J35*100</f>
        <v>101.78943415876927</v>
      </c>
      <c r="K35" s="23"/>
    </row>
    <row r="36" spans="1:11">
      <c r="A36" s="57">
        <v>2004</v>
      </c>
      <c r="B36" s="42">
        <v>251.911</v>
      </c>
      <c r="C36" s="36">
        <v>28.830182000000001</v>
      </c>
      <c r="D36" s="36">
        <f t="shared" si="0"/>
        <v>7262.6399778020004</v>
      </c>
      <c r="E36" s="36">
        <f>C36*100/'A3'!J36</f>
        <v>34.38113883639042</v>
      </c>
      <c r="F36" s="97">
        <v>11853.3</v>
      </c>
      <c r="G36" s="37">
        <f>F36*100/'A3'!C36</f>
        <v>13880.818820259547</v>
      </c>
      <c r="H36" s="42">
        <f t="shared" si="1"/>
        <v>55.102075019588455</v>
      </c>
      <c r="I36" s="36">
        <f t="shared" si="2"/>
        <v>61.271038257717272</v>
      </c>
      <c r="J36" s="47">
        <f>'A3'!C36/'A3'!J36*100</f>
        <v>101.83499929873119</v>
      </c>
      <c r="K36" s="88"/>
    </row>
    <row r="37" spans="1:11">
      <c r="A37" s="84">
        <v>2005</v>
      </c>
      <c r="B37" s="24">
        <v>255.78700000000001</v>
      </c>
      <c r="C37" s="25">
        <v>29.940080999999996</v>
      </c>
      <c r="D37" s="25">
        <f t="shared" si="0"/>
        <v>7658.2834987469987</v>
      </c>
      <c r="E37" s="25">
        <f>C37*100/'A3'!J37</f>
        <v>34.551779234250716</v>
      </c>
      <c r="F37" s="98">
        <v>12623</v>
      </c>
      <c r="G37" s="26">
        <f>F37*100/'A3'!C37</f>
        <v>14306.78197</v>
      </c>
      <c r="H37" s="24">
        <f t="shared" si="1"/>
        <v>55.93240457880971</v>
      </c>
      <c r="I37" s="25">
        <f t="shared" si="2"/>
        <v>60.669282252610301</v>
      </c>
      <c r="J37" s="46">
        <f>'A3'!C37/'A3'!J37*100</f>
        <v>101.82116662688074</v>
      </c>
      <c r="K37" s="23"/>
    </row>
    <row r="38" spans="1:11">
      <c r="A38" s="57">
        <v>2006</v>
      </c>
      <c r="B38" s="42">
        <v>260.46199999999999</v>
      </c>
      <c r="C38" s="36">
        <v>31.099383000000003</v>
      </c>
      <c r="D38" s="36">
        <f t="shared" si="0"/>
        <v>8100.2074949460002</v>
      </c>
      <c r="E38" s="36">
        <f>C38*100/'A3'!J38</f>
        <v>34.754136700086335</v>
      </c>
      <c r="F38" s="97">
        <v>13377.2</v>
      </c>
      <c r="G38" s="37">
        <f>F38*100/'A3'!C38</f>
        <v>14686.192651859314</v>
      </c>
      <c r="H38" s="42">
        <f t="shared" si="1"/>
        <v>56.385164253746474</v>
      </c>
      <c r="I38" s="36">
        <f t="shared" si="2"/>
        <v>60.55233901672996</v>
      </c>
      <c r="J38" s="47">
        <f>'A3'!C38/'A3'!J38*100</f>
        <v>101.79131652478408</v>
      </c>
      <c r="K38" s="89"/>
    </row>
    <row r="39" spans="1:11">
      <c r="A39" s="84">
        <v>2007</v>
      </c>
      <c r="B39" s="24">
        <v>262.27100000000002</v>
      </c>
      <c r="C39" s="25">
        <v>32.383575</v>
      </c>
      <c r="D39" s="25">
        <f t="shared" si="0"/>
        <v>8493.2725988250004</v>
      </c>
      <c r="E39" s="25">
        <f>C39*100/'A3'!J39</f>
        <v>35.169679433112513</v>
      </c>
      <c r="F39" s="98">
        <v>14028.7</v>
      </c>
      <c r="G39" s="26">
        <f>F39*100/'A3'!C39</f>
        <v>14967.371382176578</v>
      </c>
      <c r="H39" s="24">
        <f t="shared" si="1"/>
        <v>57.068342981788213</v>
      </c>
      <c r="I39" s="25">
        <f t="shared" si="2"/>
        <v>60.542121499675659</v>
      </c>
      <c r="J39" s="46">
        <f>'A3'!C39/'A3'!J39*100</f>
        <v>101.7924369799121</v>
      </c>
      <c r="K39" s="29"/>
    </row>
    <row r="40" spans="1:11">
      <c r="A40" s="57">
        <v>2008</v>
      </c>
      <c r="B40" s="42">
        <v>259.44</v>
      </c>
      <c r="C40" s="36">
        <v>33.485579999999999</v>
      </c>
      <c r="D40" s="36">
        <f t="shared" si="0"/>
        <v>8687.498875199999</v>
      </c>
      <c r="E40" s="36">
        <f>C40*100/'A3'!J40</f>
        <v>35.048272564810993</v>
      </c>
      <c r="F40" s="97">
        <v>14291.5</v>
      </c>
      <c r="G40" s="37">
        <f>F40*100/'A3'!C40</f>
        <v>14919.94950951043</v>
      </c>
      <c r="H40" s="42">
        <f t="shared" si="1"/>
        <v>57.508285189293979</v>
      </c>
      <c r="I40" s="36">
        <f t="shared" si="2"/>
        <v>60.787873037819672</v>
      </c>
      <c r="J40" s="47">
        <f>'A3'!C40/'A3'!J40*100</f>
        <v>100.25804970005576</v>
      </c>
      <c r="K40" s="90"/>
    </row>
    <row r="41" spans="1:11">
      <c r="A41" s="84">
        <v>2009</v>
      </c>
      <c r="B41" s="24">
        <v>245.15700000000001</v>
      </c>
      <c r="C41" s="25">
        <v>34.240499999999997</v>
      </c>
      <c r="D41" s="25">
        <f t="shared" si="0"/>
        <v>8394.2982584999991</v>
      </c>
      <c r="E41" s="25">
        <f>C41*100/'A3'!J41</f>
        <v>35.897281327460206</v>
      </c>
      <c r="F41" s="98">
        <v>13939</v>
      </c>
      <c r="G41" s="26">
        <f>F41*100/'A3'!C41</f>
        <v>14397.188796340173</v>
      </c>
      <c r="H41" s="24">
        <f t="shared" si="1"/>
        <v>58.726403065546457</v>
      </c>
      <c r="I41" s="25">
        <f t="shared" si="2"/>
        <v>60.22166768419541</v>
      </c>
      <c r="J41" s="46">
        <f>'A3'!C41/'A3'!J41*100</f>
        <v>101.50218215395961</v>
      </c>
      <c r="K41" s="29"/>
    </row>
    <row r="42" spans="1:11">
      <c r="A42" s="57">
        <v>2010</v>
      </c>
      <c r="B42" s="42">
        <v>245.05500000000001</v>
      </c>
      <c r="C42" s="36">
        <v>34.930618000000003</v>
      </c>
      <c r="D42" s="36">
        <f t="shared" si="0"/>
        <v>8559.9225939900007</v>
      </c>
      <c r="E42" s="36">
        <f>C42*100/'A3'!J42</f>
        <v>36.00473696824109</v>
      </c>
      <c r="F42" s="97">
        <v>14526.5</v>
      </c>
      <c r="G42" s="37">
        <f>F42*100/'A3'!C42</f>
        <v>14832.603454954955</v>
      </c>
      <c r="H42" s="42">
        <f t="shared" si="1"/>
        <v>60.527650751688213</v>
      </c>
      <c r="I42" s="36">
        <f t="shared" si="2"/>
        <v>58.926256111176137</v>
      </c>
      <c r="J42" s="47">
        <f>'A3'!C42/'A3'!J42*100</f>
        <v>100.94782716653275</v>
      </c>
      <c r="K42" s="90"/>
    </row>
    <row r="43" spans="1:11">
      <c r="A43" s="85">
        <v>2011</v>
      </c>
      <c r="B43" s="48">
        <v>248.38900000000001</v>
      </c>
      <c r="C43" s="49">
        <v>35.547736</v>
      </c>
      <c r="D43" s="49">
        <f t="shared" si="0"/>
        <v>8829.6665973039999</v>
      </c>
      <c r="E43" s="49">
        <f>C43*100/'A3'!J43</f>
        <v>35.547736</v>
      </c>
      <c r="F43" s="99">
        <v>15094.4</v>
      </c>
      <c r="G43" s="86">
        <f>F43*100/'A3'!C43</f>
        <v>15094.4</v>
      </c>
      <c r="H43" s="48">
        <f t="shared" si="1"/>
        <v>60.769196703557725</v>
      </c>
      <c r="I43" s="49">
        <f t="shared" si="2"/>
        <v>58.496307221910115</v>
      </c>
      <c r="J43" s="50">
        <f>'A3'!C43/'A3'!J43*100</f>
        <v>100</v>
      </c>
      <c r="K43" s="29"/>
    </row>
    <row r="44" spans="1:11">
      <c r="A44" s="58" t="s">
        <v>9</v>
      </c>
      <c r="B44" s="79"/>
      <c r="C44" s="80"/>
      <c r="D44" s="80"/>
      <c r="E44" s="81"/>
      <c r="F44" s="80"/>
      <c r="G44" s="80"/>
      <c r="H44" s="153"/>
      <c r="I44" s="80"/>
      <c r="J44" s="100"/>
      <c r="K44" s="90"/>
    </row>
    <row r="45" spans="1:11" s="32" customFormat="1">
      <c r="A45" s="133" t="s">
        <v>20</v>
      </c>
      <c r="B45" s="134">
        <f>((B43/B5)^(1/38)-1)*100</f>
        <v>1.0784132871978658</v>
      </c>
      <c r="C45" s="135">
        <f t="shared" ref="C45:J45" si="3">((C43/C5)^(1/38)-1)*100</f>
        <v>5.0971860995637996</v>
      </c>
      <c r="D45" s="135">
        <f t="shared" si="3"/>
        <v>6.2305681189325446</v>
      </c>
      <c r="E45" s="135">
        <f t="shared" si="3"/>
        <v>0.87393409478737638</v>
      </c>
      <c r="F45" s="135">
        <f t="shared" si="3"/>
        <v>6.4930852004736472</v>
      </c>
      <c r="G45" s="135">
        <f t="shared" si="3"/>
        <v>2.6602104763339796</v>
      </c>
      <c r="H45" s="134">
        <f t="shared" si="3"/>
        <v>1.5649208744914711</v>
      </c>
      <c r="I45" s="135">
        <f t="shared" si="3"/>
        <v>-0.24651091763085997</v>
      </c>
      <c r="J45" s="136">
        <f t="shared" si="3"/>
        <v>-0.43490115827758968</v>
      </c>
      <c r="K45" s="87"/>
    </row>
    <row r="46" spans="1:11" s="32" customFormat="1">
      <c r="A46" s="57" t="s">
        <v>10</v>
      </c>
      <c r="B46" s="42">
        <f>((B13/B5)^(1/8)-1)*100</f>
        <v>1.3804648977663536</v>
      </c>
      <c r="C46" s="36">
        <f t="shared" ref="C46:J46" si="4">((C13/C5)^(1/8)-1)*100</f>
        <v>9.1331574886625901</v>
      </c>
      <c r="D46" s="36">
        <f t="shared" si="4"/>
        <v>10.63970241961767</v>
      </c>
      <c r="E46" s="36">
        <f t="shared" si="4"/>
        <v>0.42216982106377809</v>
      </c>
      <c r="F46" s="36">
        <f t="shared" si="4"/>
        <v>10.741964761277201</v>
      </c>
      <c r="G46" s="36">
        <f t="shared" si="4"/>
        <v>2.4833881819289472</v>
      </c>
      <c r="H46" s="42">
        <f t="shared" si="4"/>
        <v>1.0879051356440073</v>
      </c>
      <c r="I46" s="36">
        <f t="shared" si="4"/>
        <v>-9.2342899893438357E-2</v>
      </c>
      <c r="J46" s="47">
        <f t="shared" si="4"/>
        <v>-0.56675114476832933</v>
      </c>
      <c r="K46" s="91"/>
    </row>
    <row r="47" spans="1:11">
      <c r="A47" s="84" t="s">
        <v>11</v>
      </c>
      <c r="B47" s="24">
        <f>((B21/B13)^(1/8)-1)*100</f>
        <v>2.1435844888500588</v>
      </c>
      <c r="C47" s="25">
        <f t="shared" ref="C47:J47" si="5">((C21/C13)^(1/8)-1)*100</f>
        <v>4.783364510936039</v>
      </c>
      <c r="D47" s="25">
        <f t="shared" si="5"/>
        <v>7.0294844594876782</v>
      </c>
      <c r="E47" s="25">
        <f t="shared" si="5"/>
        <v>0.68730047979850273</v>
      </c>
      <c r="F47" s="25">
        <f t="shared" si="5"/>
        <v>7.2706361786612383</v>
      </c>
      <c r="G47" s="25">
        <f t="shared" si="5"/>
        <v>3.516785049343274</v>
      </c>
      <c r="H47" s="24">
        <f t="shared" si="5"/>
        <v>1.344382583952819</v>
      </c>
      <c r="I47" s="25">
        <f t="shared" si="5"/>
        <v>-0.22480683229276766</v>
      </c>
      <c r="J47" s="46">
        <f t="shared" si="5"/>
        <v>-0.42451309222344413</v>
      </c>
      <c r="K47" s="87"/>
    </row>
    <row r="48" spans="1:11" s="32" customFormat="1">
      <c r="A48" s="57" t="s">
        <v>25</v>
      </c>
      <c r="B48" s="42">
        <f>((B32/B21)^(1/11)-1)*100</f>
        <v>1.4813248463118045</v>
      </c>
      <c r="C48" s="36">
        <f t="shared" ref="C48:J48" si="6">((C32/C21)^(1/11)-1)*100</f>
        <v>4.0986806411546395</v>
      </c>
      <c r="D48" s="36">
        <f t="shared" si="6"/>
        <v>5.6407202621748365</v>
      </c>
      <c r="E48" s="36">
        <f t="shared" si="6"/>
        <v>1.2685829981702312</v>
      </c>
      <c r="F48" s="36">
        <f t="shared" si="6"/>
        <v>5.5699084439446267</v>
      </c>
      <c r="G48" s="36">
        <f t="shared" si="6"/>
        <v>3.2627091670926145</v>
      </c>
      <c r="H48" s="42">
        <f t="shared" si="6"/>
        <v>1.755381419663804</v>
      </c>
      <c r="I48" s="36">
        <f t="shared" si="6"/>
        <v>6.7075759820167669E-2</v>
      </c>
      <c r="J48" s="47">
        <f t="shared" si="6"/>
        <v>-0.54511078772417898</v>
      </c>
      <c r="K48" s="91"/>
    </row>
    <row r="49" spans="1:11" s="32" customFormat="1">
      <c r="A49" s="84" t="s">
        <v>12</v>
      </c>
      <c r="B49" s="24">
        <f>((B39/B32)^(1/7)-1)*100</f>
        <v>0.29870633817095094</v>
      </c>
      <c r="C49" s="25">
        <f t="shared" ref="C49:J49" si="7">((C39/C32)^(1/7)-1)*100</f>
        <v>4.097573475334082</v>
      </c>
      <c r="D49" s="25">
        <f t="shared" si="7"/>
        <v>4.4085195251870823</v>
      </c>
      <c r="E49" s="25">
        <f t="shared" si="7"/>
        <v>1.3344713889231974</v>
      </c>
      <c r="F49" s="25">
        <f t="shared" si="7"/>
        <v>5.0277654974550945</v>
      </c>
      <c r="G49" s="25">
        <f t="shared" si="7"/>
        <v>2.3602284083359404</v>
      </c>
      <c r="H49" s="24">
        <f t="shared" si="7"/>
        <v>2.0553825123269975</v>
      </c>
      <c r="I49" s="25">
        <f t="shared" si="7"/>
        <v>-0.58960215837690066</v>
      </c>
      <c r="J49" s="46">
        <f t="shared" si="7"/>
        <v>-0.11748258592823024</v>
      </c>
      <c r="K49" s="87"/>
    </row>
    <row r="50" spans="1:11">
      <c r="A50" s="57" t="s">
        <v>19</v>
      </c>
      <c r="B50" s="42">
        <f>((B43/B39)^(1/4)-1)*100</f>
        <v>-1.3503561404272002</v>
      </c>
      <c r="C50" s="36">
        <f t="shared" ref="C50:J50" si="8">((C43/C39)^(1/4)-1)*100</f>
        <v>2.3579993483763273</v>
      </c>
      <c r="D50" s="36">
        <f t="shared" si="8"/>
        <v>0.9758018189570894</v>
      </c>
      <c r="E50" s="36">
        <f t="shared" si="8"/>
        <v>0.26766101438449041</v>
      </c>
      <c r="F50" s="36">
        <f t="shared" si="8"/>
        <v>1.8473202633752628</v>
      </c>
      <c r="G50" s="36">
        <f t="shared" si="8"/>
        <v>0.21150394139026751</v>
      </c>
      <c r="H50" s="42">
        <f t="shared" si="8"/>
        <v>1.5832394529885496</v>
      </c>
      <c r="I50" s="36">
        <f t="shared" si="8"/>
        <v>-0.855710726766723</v>
      </c>
      <c r="J50" s="47">
        <f t="shared" si="8"/>
        <v>-0.44315571539034204</v>
      </c>
      <c r="K50" s="91"/>
    </row>
    <row r="51" spans="1:11">
      <c r="A51" s="133" t="s">
        <v>26</v>
      </c>
      <c r="B51" s="134">
        <f>(B32/B5)^(1/27)*100-100</f>
        <v>1.6471484656972279</v>
      </c>
      <c r="C51" s="135">
        <f t="shared" ref="C51:J51" si="9">(C32/C5)^(1/27)*100-100</f>
        <v>5.7709231127319498</v>
      </c>
      <c r="D51" s="135">
        <f t="shared" si="9"/>
        <v>7.5131272499370851</v>
      </c>
      <c r="E51" s="135">
        <f t="shared" si="9"/>
        <v>0.84490067833347382</v>
      </c>
      <c r="F51" s="135">
        <f t="shared" si="9"/>
        <v>7.5849053691571839</v>
      </c>
      <c r="G51" s="135">
        <f t="shared" si="9"/>
        <v>3.1062314590026006</v>
      </c>
      <c r="H51" s="134">
        <f t="shared" si="9"/>
        <v>1.4354391788941996</v>
      </c>
      <c r="I51" s="135">
        <f t="shared" si="9"/>
        <v>-6.6717648701555277E-2</v>
      </c>
      <c r="J51" s="136">
        <f t="shared" si="9"/>
        <v>-0.51580812359766526</v>
      </c>
      <c r="K51" s="87"/>
    </row>
    <row r="52" spans="1:11" s="32" customFormat="1">
      <c r="A52" s="137" t="s">
        <v>18</v>
      </c>
      <c r="B52" s="138">
        <f>((B43/B32)^(1/11)-1)*100</f>
        <v>-0.30411823771325786</v>
      </c>
      <c r="C52" s="139">
        <f t="shared" ref="C52:J52" si="10">((C43/C32)^(1/11)-1)*100</f>
        <v>3.4616065924021777</v>
      </c>
      <c r="D52" s="139">
        <f t="shared" si="10"/>
        <v>3.1469609777235341</v>
      </c>
      <c r="E52" s="139">
        <f t="shared" si="10"/>
        <v>0.94523337854020006</v>
      </c>
      <c r="F52" s="139">
        <f t="shared" si="10"/>
        <v>3.8599088281608518</v>
      </c>
      <c r="G52" s="139">
        <f t="shared" si="10"/>
        <v>1.5735946344993756</v>
      </c>
      <c r="H52" s="138">
        <f t="shared" si="10"/>
        <v>1.883440759057442</v>
      </c>
      <c r="I52" s="139">
        <f>((I43/I32)^(1/11)-1)*100</f>
        <v>-0.68645145030592492</v>
      </c>
      <c r="J52" s="140">
        <f t="shared" si="10"/>
        <v>-0.23603225928614524</v>
      </c>
      <c r="K52" s="91"/>
    </row>
    <row r="53" spans="1:11" s="32" customFormat="1">
      <c r="A53" s="84" t="s">
        <v>35</v>
      </c>
      <c r="B53" s="24">
        <f>(B11/B5)^(1/6)*100-100</f>
        <v>1.8568052588127557</v>
      </c>
      <c r="C53" s="25">
        <f t="shared" ref="C53:J53" si="11">(C11/C5)^(1/6)*100-100</f>
        <v>8.7816582603262248</v>
      </c>
      <c r="D53" s="25">
        <f t="shared" si="11"/>
        <v>10.801521811527664</v>
      </c>
      <c r="E53" s="25">
        <f t="shared" si="11"/>
        <v>0.58641564741945729</v>
      </c>
      <c r="F53" s="25">
        <f t="shared" si="11"/>
        <v>10.832837785931716</v>
      </c>
      <c r="G53" s="25">
        <f t="shared" si="11"/>
        <v>2.9546221767785141</v>
      </c>
      <c r="H53" s="24">
        <f t="shared" si="11"/>
        <v>1.0778041930298485</v>
      </c>
      <c r="I53" s="25">
        <f t="shared" si="11"/>
        <v>-2.8255140831575432E-2</v>
      </c>
      <c r="J53" s="46">
        <f t="shared" si="11"/>
        <v>-0.45802308755297361</v>
      </c>
      <c r="K53" s="87"/>
    </row>
    <row r="54" spans="1:11" s="32" customFormat="1">
      <c r="A54" s="57" t="s">
        <v>36</v>
      </c>
      <c r="B54" s="42">
        <f>(B21/B11)^(1/10)*100-100</f>
        <v>1.7040547948163862</v>
      </c>
      <c r="C54" s="36">
        <f t="shared" ref="C54:J54" si="12">(C21/C11)^(1/10)*100-100</f>
        <v>5.8439022147285016</v>
      </c>
      <c r="D54" s="36">
        <f t="shared" si="12"/>
        <v>7.6475403054393496</v>
      </c>
      <c r="E54" s="36">
        <f t="shared" si="12"/>
        <v>0.53559185534948028</v>
      </c>
      <c r="F54" s="36">
        <f t="shared" si="12"/>
        <v>7.902968499655799</v>
      </c>
      <c r="G54" s="36">
        <f t="shared" si="12"/>
        <v>3.0253007525995486</v>
      </c>
      <c r="H54" s="42">
        <f t="shared" si="12"/>
        <v>1.2991084381529276</v>
      </c>
      <c r="I54" s="36">
        <f t="shared" si="12"/>
        <v>-0.23672026615028585</v>
      </c>
      <c r="J54" s="47">
        <f t="shared" si="12"/>
        <v>-0.51823137182843482</v>
      </c>
      <c r="K54" s="91"/>
    </row>
    <row r="55" spans="1:11" s="32" customFormat="1">
      <c r="A55" s="84" t="s">
        <v>38</v>
      </c>
      <c r="B55" s="24">
        <f>(B43/B11)^(1/32)*100-100</f>
        <v>0.93312840202273151</v>
      </c>
      <c r="C55" s="25">
        <f t="shared" ref="C55:J55" si="13">(C43/C11)^(1/32)*100-100</f>
        <v>4.4203701278168808</v>
      </c>
      <c r="D55" s="25">
        <f t="shared" si="13"/>
        <v>5.3947462589767952</v>
      </c>
      <c r="E55" s="25">
        <f t="shared" si="13"/>
        <v>0.92793522785110838</v>
      </c>
      <c r="F55" s="25">
        <f t="shared" si="13"/>
        <v>5.6985034612679613</v>
      </c>
      <c r="G55" s="25">
        <f t="shared" si="13"/>
        <v>2.6051020831480827</v>
      </c>
      <c r="H55" s="24">
        <f t="shared" si="13"/>
        <v>1.6565162574430303</v>
      </c>
      <c r="I55" s="25">
        <f t="shared" si="13"/>
        <v>-0.28738079759328627</v>
      </c>
      <c r="J55" s="46">
        <f t="shared" si="13"/>
        <v>-0.43056519865099574</v>
      </c>
      <c r="K55" s="87"/>
    </row>
    <row r="56" spans="1:11" s="32" customFormat="1">
      <c r="A56" s="57" t="s">
        <v>37</v>
      </c>
      <c r="B56" s="42">
        <f>(B32/B27)^(1/5)*100-100</f>
        <v>1.9219402438363886</v>
      </c>
      <c r="C56" s="36">
        <f t="shared" ref="C56:J56" si="14">(C32/C27)^(1/5)*100-100</f>
        <v>4.4729478146233248</v>
      </c>
      <c r="D56" s="36">
        <f t="shared" si="14"/>
        <v>6.4808554425947307</v>
      </c>
      <c r="E56" s="36">
        <f t="shared" si="14"/>
        <v>2.1001512111245688</v>
      </c>
      <c r="F56" s="36">
        <f t="shared" si="14"/>
        <v>6.0617998265586266</v>
      </c>
      <c r="G56" s="36">
        <f t="shared" si="14"/>
        <v>4.3015903999614977</v>
      </c>
      <c r="H56" s="42">
        <f t="shared" si="14"/>
        <v>2.3347771347681316</v>
      </c>
      <c r="I56" s="36">
        <f t="shared" si="14"/>
        <v>0.39510513372522382</v>
      </c>
      <c r="J56" s="47">
        <f t="shared" si="14"/>
        <v>-0.62192080481297296</v>
      </c>
      <c r="K56" s="91"/>
    </row>
    <row r="57" spans="1:11" s="32" customFormat="1">
      <c r="A57" s="85" t="s">
        <v>39</v>
      </c>
      <c r="B57" s="48">
        <f>(B43/B27)^(1/16)*100-100</f>
        <v>0.38625175590341598</v>
      </c>
      <c r="C57" s="49">
        <f t="shared" ref="C57:J57" si="15">(C43/C27)^(1/16)*100-100</f>
        <v>3.7765945635415363</v>
      </c>
      <c r="D57" s="49">
        <f t="shared" si="15"/>
        <v>4.177433482259957</v>
      </c>
      <c r="E57" s="49">
        <f t="shared" si="15"/>
        <v>1.3047348523399904</v>
      </c>
      <c r="F57" s="49">
        <f t="shared" si="15"/>
        <v>4.5430441257595646</v>
      </c>
      <c r="G57" s="49">
        <f t="shared" si="15"/>
        <v>2.4183396630381111</v>
      </c>
      <c r="H57" s="48">
        <f t="shared" si="15"/>
        <v>2.0242691320678858</v>
      </c>
      <c r="I57" s="49">
        <f t="shared" si="15"/>
        <v>-0.34972259183480503</v>
      </c>
      <c r="J57" s="50">
        <f t="shared" si="15"/>
        <v>-0.3567831198706557</v>
      </c>
      <c r="K57" s="87"/>
    </row>
    <row r="58" spans="1:11">
      <c r="A58" s="92"/>
      <c r="B58" s="93"/>
      <c r="C58" s="93"/>
      <c r="D58" s="93"/>
      <c r="E58" s="93"/>
      <c r="F58" s="93"/>
      <c r="G58" s="93"/>
      <c r="H58" s="93"/>
      <c r="I58" s="93"/>
      <c r="J58" s="93"/>
      <c r="K58" s="90"/>
    </row>
    <row r="59" spans="1:11">
      <c r="A59" s="6" t="s">
        <v>13</v>
      </c>
      <c r="C59" s="6"/>
      <c r="D59" s="6"/>
      <c r="E59" s="8" t="s">
        <v>14</v>
      </c>
      <c r="F59" s="60"/>
      <c r="G59" s="8"/>
      <c r="H59" s="8" t="s">
        <v>15</v>
      </c>
      <c r="I59" s="9"/>
      <c r="J59" s="9"/>
    </row>
    <row r="60" spans="1:11">
      <c r="A60" s="10" t="s">
        <v>141</v>
      </c>
      <c r="C60" s="10"/>
      <c r="D60" s="10"/>
      <c r="E60" s="7"/>
      <c r="F60" s="7"/>
      <c r="G60" s="7"/>
      <c r="H60" s="7"/>
      <c r="I60" s="2"/>
      <c r="J60" s="2"/>
    </row>
    <row r="61" spans="1:11">
      <c r="A61" s="10" t="s">
        <v>142</v>
      </c>
      <c r="C61" s="10"/>
      <c r="D61" s="10"/>
      <c r="E61" s="10"/>
      <c r="F61" s="7"/>
      <c r="G61" s="7"/>
      <c r="H61" s="7"/>
      <c r="I61" s="2"/>
      <c r="J61" s="2"/>
    </row>
    <row r="62" spans="1:11">
      <c r="A62" s="10" t="s">
        <v>143</v>
      </c>
      <c r="C62" s="10"/>
      <c r="D62" s="10"/>
      <c r="E62" s="7"/>
      <c r="F62" s="7"/>
      <c r="G62" s="7"/>
      <c r="H62" s="7"/>
      <c r="I62" s="2"/>
      <c r="J62" s="2"/>
    </row>
    <row r="63" spans="1:11">
      <c r="A63" s="10" t="s">
        <v>56</v>
      </c>
      <c r="B63" s="2"/>
      <c r="C63" s="2"/>
      <c r="D63" s="2"/>
      <c r="E63" s="2"/>
      <c r="F63" s="2"/>
      <c r="G63" s="2"/>
      <c r="H63" s="2"/>
      <c r="I63" s="2"/>
      <c r="J63" s="2"/>
    </row>
    <row r="64" spans="1:11">
      <c r="A64" s="11" t="s">
        <v>57</v>
      </c>
      <c r="B64" s="2"/>
      <c r="C64" s="2"/>
      <c r="D64" s="2"/>
      <c r="E64" s="2"/>
      <c r="F64" s="2"/>
      <c r="G64" s="2"/>
      <c r="H64" s="2"/>
      <c r="I64" s="2"/>
      <c r="J64" s="2"/>
    </row>
    <row r="65" spans="1:10">
      <c r="A65" s="11" t="s">
        <v>144</v>
      </c>
      <c r="B65" s="2"/>
      <c r="C65" s="2"/>
      <c r="D65" s="2"/>
      <c r="E65" s="2"/>
      <c r="F65" s="2"/>
      <c r="G65" s="2"/>
      <c r="H65" s="2"/>
      <c r="I65" s="2"/>
      <c r="J65" s="2"/>
    </row>
    <row r="66" spans="1:10">
      <c r="A66" s="2"/>
      <c r="B66" s="2"/>
      <c r="C66" s="2"/>
      <c r="D66" s="2"/>
      <c r="E66" s="2"/>
      <c r="F66" s="2"/>
      <c r="G66" s="2"/>
      <c r="H66" s="2"/>
      <c r="I66" s="2"/>
      <c r="J66" s="2"/>
    </row>
    <row r="67" spans="1:10">
      <c r="A67" s="110" t="s">
        <v>41</v>
      </c>
      <c r="B67" s="2"/>
      <c r="C67" s="2"/>
      <c r="D67" s="2"/>
      <c r="E67" s="2"/>
      <c r="F67" s="2"/>
      <c r="G67" s="2"/>
      <c r="H67" s="2"/>
      <c r="I67" s="2"/>
      <c r="J67" s="2"/>
    </row>
    <row r="68" spans="1:10">
      <c r="A68" t="s">
        <v>42</v>
      </c>
      <c r="B68" s="2"/>
      <c r="C68" s="2"/>
      <c r="D68" s="2"/>
      <c r="E68" s="2"/>
      <c r="F68" s="2"/>
      <c r="G68" s="2"/>
      <c r="H68" s="2"/>
      <c r="I68" s="2"/>
      <c r="J68" s="2"/>
    </row>
    <row r="69" spans="1:10">
      <c r="A69" s="2"/>
      <c r="B69" s="2"/>
      <c r="C69" s="2"/>
      <c r="D69" s="2"/>
      <c r="E69" s="2"/>
      <c r="F69" s="2"/>
      <c r="G69" s="2"/>
      <c r="H69" s="2"/>
      <c r="I69" s="2"/>
      <c r="J69" s="2"/>
    </row>
    <row r="70" spans="1:10">
      <c r="A70" s="2"/>
      <c r="B70" s="2"/>
      <c r="C70" s="2"/>
      <c r="D70" s="2"/>
      <c r="E70" s="2"/>
      <c r="F70" s="2"/>
      <c r="G70" s="2"/>
      <c r="H70" s="2"/>
      <c r="I70" s="2"/>
      <c r="J70" s="2"/>
    </row>
    <row r="71" spans="1:10">
      <c r="A71" s="2"/>
      <c r="B71" s="2"/>
      <c r="C71" s="2"/>
      <c r="D71" s="2"/>
      <c r="E71" s="2"/>
      <c r="F71" s="2"/>
      <c r="G71" s="2"/>
      <c r="H71" s="2"/>
      <c r="I71" s="2"/>
      <c r="J71" s="2"/>
    </row>
    <row r="72" spans="1:10">
      <c r="A72" s="2"/>
      <c r="B72" s="2"/>
      <c r="C72" s="2"/>
      <c r="D72" s="2"/>
      <c r="E72" s="2"/>
      <c r="F72" s="2"/>
      <c r="G72" s="2"/>
      <c r="H72" s="2"/>
      <c r="I72" s="2"/>
      <c r="J72" s="2"/>
    </row>
    <row r="73" spans="1:10">
      <c r="A73" s="2"/>
      <c r="B73" s="2"/>
      <c r="C73" s="2"/>
      <c r="D73" s="2"/>
      <c r="E73" s="2"/>
      <c r="F73" s="2"/>
      <c r="G73" s="2"/>
      <c r="H73" s="2"/>
      <c r="I73" s="2"/>
      <c r="J73" s="2"/>
    </row>
    <row r="74" spans="1:10">
      <c r="A74" s="2"/>
      <c r="B74" s="2"/>
      <c r="C74" s="2"/>
      <c r="D74" s="2"/>
      <c r="E74" s="2"/>
      <c r="F74" s="2"/>
      <c r="G74" s="2"/>
      <c r="H74" s="2"/>
      <c r="I74" s="2"/>
      <c r="J74" s="2"/>
    </row>
    <row r="75" spans="1:10">
      <c r="A75" s="2"/>
      <c r="B75" s="2"/>
      <c r="C75" s="2"/>
      <c r="D75" s="2"/>
      <c r="E75" s="2"/>
      <c r="F75" s="2"/>
      <c r="G75" s="2"/>
      <c r="H75" s="2"/>
      <c r="I75" s="2"/>
      <c r="J75" s="2"/>
    </row>
    <row r="76" spans="1:10">
      <c r="A76" s="2"/>
      <c r="B76" s="2"/>
      <c r="C76" s="2"/>
      <c r="D76" s="2"/>
      <c r="E76" s="2"/>
      <c r="F76" s="2"/>
      <c r="G76" s="2"/>
      <c r="H76" s="2"/>
      <c r="I76" s="2"/>
      <c r="J76" s="2"/>
    </row>
    <row r="77" spans="1:10">
      <c r="A77" s="2"/>
      <c r="B77" s="2"/>
      <c r="C77" s="2"/>
      <c r="D77" s="2"/>
      <c r="E77" s="2"/>
      <c r="F77" s="2"/>
      <c r="G77" s="2"/>
      <c r="H77" s="2"/>
      <c r="I77" s="2"/>
      <c r="J77" s="2"/>
    </row>
    <row r="78" spans="1:10">
      <c r="A78" s="2"/>
      <c r="B78" s="2"/>
      <c r="C78" s="2"/>
      <c r="D78" s="2"/>
      <c r="E78" s="2"/>
      <c r="F78" s="2"/>
      <c r="G78" s="2"/>
      <c r="H78" s="2"/>
      <c r="I78" s="2"/>
      <c r="J78" s="2"/>
    </row>
    <row r="79" spans="1:10">
      <c r="A79" s="2"/>
      <c r="B79" s="2"/>
      <c r="C79" s="2"/>
      <c r="D79" s="2"/>
      <c r="E79" s="2"/>
      <c r="F79" s="2"/>
      <c r="G79" s="2"/>
      <c r="H79" s="2"/>
      <c r="I79" s="2"/>
      <c r="J79" s="2"/>
    </row>
    <row r="80" spans="1:10">
      <c r="A80" s="2"/>
      <c r="B80" s="2"/>
      <c r="C80" s="2"/>
      <c r="D80" s="2"/>
      <c r="E80" s="2"/>
      <c r="F80" s="2"/>
      <c r="G80" s="2"/>
      <c r="H80" s="2"/>
      <c r="I80" s="2"/>
      <c r="J80" s="2"/>
    </row>
    <row r="81" spans="1:10">
      <c r="A81" s="2"/>
      <c r="B81" s="2"/>
      <c r="C81" s="2"/>
      <c r="D81" s="2"/>
      <c r="E81" s="2"/>
      <c r="F81" s="2"/>
      <c r="G81" s="2"/>
      <c r="H81" s="2"/>
      <c r="I81" s="2"/>
      <c r="J81" s="2"/>
    </row>
    <row r="82" spans="1:10">
      <c r="A82" s="2"/>
      <c r="B82" s="2"/>
      <c r="C82" s="2"/>
      <c r="D82" s="2"/>
      <c r="E82" s="2"/>
      <c r="F82" s="2"/>
      <c r="G82" s="2"/>
      <c r="H82" s="2"/>
      <c r="I82" s="2"/>
      <c r="J82" s="2"/>
    </row>
    <row r="83" spans="1:10">
      <c r="A83" s="2"/>
      <c r="B83" s="2"/>
      <c r="C83" s="2"/>
      <c r="D83" s="2"/>
      <c r="E83" s="2"/>
      <c r="F83" s="2"/>
      <c r="G83" s="2"/>
      <c r="H83" s="2"/>
      <c r="I83" s="2"/>
      <c r="J83" s="2"/>
    </row>
    <row r="84" spans="1:10">
      <c r="A84" s="2"/>
      <c r="B84" s="2"/>
      <c r="C84" s="2"/>
      <c r="D84" s="2"/>
      <c r="E84" s="2"/>
      <c r="F84" s="2"/>
      <c r="G84" s="2"/>
      <c r="H84" s="2"/>
      <c r="I84" s="2"/>
      <c r="J84" s="2"/>
    </row>
    <row r="85" spans="1:10">
      <c r="A85" s="2"/>
      <c r="B85" s="2"/>
      <c r="C85" s="2"/>
      <c r="D85" s="2"/>
      <c r="E85" s="2"/>
      <c r="F85" s="2"/>
      <c r="G85" s="2"/>
      <c r="H85" s="2"/>
      <c r="I85" s="2"/>
      <c r="J85" s="2"/>
    </row>
    <row r="86" spans="1:10">
      <c r="A86" s="2"/>
      <c r="B86" s="2"/>
      <c r="C86" s="2"/>
      <c r="D86" s="2"/>
      <c r="E86" s="2"/>
      <c r="F86" s="2"/>
      <c r="G86" s="2"/>
      <c r="H86" s="2"/>
      <c r="I86" s="2"/>
      <c r="J86" s="2"/>
    </row>
    <row r="87" spans="1:10">
      <c r="A87" s="2"/>
      <c r="B87" s="2"/>
      <c r="C87" s="2"/>
      <c r="D87" s="2"/>
      <c r="E87" s="2"/>
      <c r="F87" s="2"/>
      <c r="G87" s="2"/>
      <c r="H87" s="2"/>
      <c r="I87" s="2"/>
      <c r="J87" s="2"/>
    </row>
    <row r="88" spans="1:10">
      <c r="A88" s="2"/>
      <c r="B88" s="2"/>
      <c r="C88" s="2"/>
      <c r="D88" s="2"/>
      <c r="E88" s="2"/>
      <c r="F88" s="2"/>
      <c r="G88" s="2"/>
      <c r="H88" s="2"/>
      <c r="I88" s="2"/>
      <c r="J88" s="2"/>
    </row>
    <row r="89" spans="1:10">
      <c r="A89" s="2"/>
      <c r="B89" s="2"/>
      <c r="C89" s="2"/>
      <c r="D89" s="2"/>
      <c r="E89" s="2"/>
      <c r="F89" s="2"/>
      <c r="G89" s="2"/>
      <c r="H89" s="2"/>
      <c r="I89" s="2"/>
      <c r="J89" s="2"/>
    </row>
    <row r="90" spans="1:10">
      <c r="A90" s="2"/>
      <c r="B90" s="2"/>
      <c r="C90" s="2"/>
      <c r="D90" s="2"/>
      <c r="E90" s="2"/>
      <c r="F90" s="2"/>
      <c r="G90" s="2"/>
      <c r="H90" s="2"/>
      <c r="I90" s="2"/>
      <c r="J90" s="2"/>
    </row>
    <row r="91" spans="1:10">
      <c r="A91" s="2"/>
      <c r="B91" s="2"/>
      <c r="C91" s="2"/>
      <c r="D91" s="2"/>
      <c r="E91" s="2"/>
      <c r="F91" s="2"/>
      <c r="G91" s="2"/>
      <c r="H91" s="2"/>
      <c r="I91" s="2"/>
      <c r="J91" s="2"/>
    </row>
    <row r="92" spans="1:10">
      <c r="A92" s="2"/>
      <c r="B92" s="2"/>
      <c r="C92" s="2"/>
      <c r="D92" s="2"/>
      <c r="E92" s="2"/>
      <c r="F92" s="2"/>
      <c r="G92" s="2"/>
      <c r="H92" s="2"/>
      <c r="I92" s="2"/>
      <c r="J92" s="2"/>
    </row>
    <row r="93" spans="1:10">
      <c r="A93" s="2"/>
      <c r="B93" s="2"/>
      <c r="C93" s="2"/>
      <c r="D93" s="2"/>
      <c r="E93" s="2"/>
      <c r="F93" s="2"/>
      <c r="G93" s="2"/>
      <c r="H93" s="2"/>
      <c r="I93" s="2"/>
      <c r="J93" s="2"/>
    </row>
    <row r="94" spans="1:10">
      <c r="A94" s="2"/>
      <c r="B94" s="2"/>
      <c r="C94" s="2"/>
      <c r="D94" s="2"/>
      <c r="E94" s="2"/>
      <c r="F94" s="2"/>
      <c r="G94" s="2"/>
      <c r="H94" s="2"/>
      <c r="I94" s="2"/>
      <c r="J94" s="2"/>
    </row>
    <row r="95" spans="1:10">
      <c r="A95" s="2"/>
      <c r="B95" s="2"/>
      <c r="C95" s="2"/>
      <c r="D95" s="2"/>
      <c r="E95" s="2"/>
      <c r="F95" s="2"/>
      <c r="G95" s="2"/>
      <c r="H95" s="2"/>
      <c r="I95" s="2"/>
      <c r="J95" s="2"/>
    </row>
    <row r="96" spans="1:10">
      <c r="A96" s="2"/>
      <c r="B96" s="2"/>
      <c r="C96" s="2"/>
      <c r="D96" s="2"/>
      <c r="E96" s="2"/>
      <c r="F96" s="2"/>
      <c r="G96" s="2"/>
      <c r="H96" s="2"/>
      <c r="I96" s="2"/>
      <c r="J96" s="2"/>
    </row>
    <row r="97" spans="1:10">
      <c r="A97" s="2"/>
      <c r="B97" s="2"/>
      <c r="C97" s="2"/>
      <c r="D97" s="2"/>
      <c r="E97" s="2"/>
      <c r="F97" s="2"/>
      <c r="G97" s="2"/>
      <c r="H97" s="2"/>
      <c r="I97" s="2"/>
      <c r="J97" s="2"/>
    </row>
    <row r="98" spans="1:10">
      <c r="A98" s="2"/>
      <c r="B98" s="2"/>
      <c r="C98" s="2"/>
      <c r="D98" s="2"/>
      <c r="E98" s="2"/>
      <c r="F98" s="2"/>
      <c r="G98" s="2"/>
      <c r="H98" s="2"/>
      <c r="I98" s="2"/>
      <c r="J98" s="2"/>
    </row>
    <row r="99" spans="1:10">
      <c r="A99" s="2"/>
      <c r="B99" s="2"/>
      <c r="C99" s="2"/>
      <c r="D99" s="2"/>
      <c r="E99" s="2"/>
      <c r="F99" s="2"/>
      <c r="G99" s="2"/>
      <c r="H99" s="2"/>
      <c r="I99" s="2"/>
      <c r="J99" s="2"/>
    </row>
    <row r="100" spans="1:10">
      <c r="A100" s="2"/>
      <c r="B100" s="2"/>
      <c r="C100" s="2"/>
      <c r="D100" s="2"/>
      <c r="E100" s="2"/>
      <c r="F100" s="2"/>
      <c r="G100" s="2"/>
      <c r="H100" s="2"/>
      <c r="I100" s="2"/>
      <c r="J100" s="2"/>
    </row>
    <row r="101" spans="1:10">
      <c r="A101" s="2"/>
      <c r="B101" s="2"/>
      <c r="C101" s="2"/>
      <c r="D101" s="2"/>
      <c r="E101" s="2"/>
      <c r="F101" s="2"/>
      <c r="G101" s="2"/>
      <c r="H101" s="2"/>
      <c r="I101" s="2"/>
      <c r="J101" s="2"/>
    </row>
    <row r="102" spans="1:10">
      <c r="A102" s="2"/>
      <c r="B102" s="2"/>
      <c r="C102" s="2"/>
      <c r="D102" s="2"/>
      <c r="E102" s="2"/>
      <c r="F102" s="2"/>
      <c r="G102" s="2"/>
      <c r="H102" s="2"/>
      <c r="I102" s="2"/>
      <c r="J102" s="2"/>
    </row>
    <row r="103" spans="1:10">
      <c r="A103" s="2"/>
      <c r="B103" s="2"/>
      <c r="C103" s="2"/>
      <c r="D103" s="2"/>
      <c r="E103" s="2"/>
      <c r="F103" s="2"/>
      <c r="G103" s="2"/>
      <c r="H103" s="2"/>
      <c r="I103" s="2"/>
      <c r="J103" s="2"/>
    </row>
    <row r="104" spans="1:10">
      <c r="A104" s="2"/>
      <c r="B104" s="2"/>
      <c r="C104" s="2"/>
      <c r="D104" s="2"/>
      <c r="E104" s="2"/>
      <c r="F104" s="2"/>
      <c r="G104" s="2"/>
      <c r="H104" s="2"/>
      <c r="I104" s="2"/>
      <c r="J104" s="2"/>
    </row>
    <row r="105" spans="1:10">
      <c r="A105" s="2"/>
      <c r="B105" s="2"/>
      <c r="C105" s="2"/>
      <c r="D105" s="2"/>
      <c r="E105" s="2"/>
      <c r="F105" s="2"/>
      <c r="G105" s="2"/>
      <c r="H105" s="2"/>
      <c r="I105" s="2"/>
      <c r="J105" s="2"/>
    </row>
    <row r="106" spans="1:10">
      <c r="A106" s="2"/>
      <c r="B106" s="2"/>
      <c r="C106" s="2"/>
      <c r="D106" s="2"/>
      <c r="E106" s="2"/>
      <c r="F106" s="2"/>
      <c r="G106" s="2"/>
      <c r="H106" s="2"/>
      <c r="I106" s="2"/>
      <c r="J106" s="2"/>
    </row>
    <row r="107" spans="1:10">
      <c r="A107" s="2"/>
      <c r="B107" s="2"/>
      <c r="C107" s="2"/>
      <c r="D107" s="2"/>
      <c r="E107" s="2"/>
      <c r="F107" s="2"/>
      <c r="G107" s="2"/>
      <c r="H107" s="2"/>
      <c r="I107" s="2"/>
      <c r="J107" s="2"/>
    </row>
    <row r="108" spans="1:10">
      <c r="A108" s="2"/>
      <c r="B108" s="2"/>
      <c r="C108" s="2"/>
      <c r="D108" s="2"/>
      <c r="E108" s="2"/>
      <c r="F108" s="2"/>
      <c r="G108" s="2"/>
      <c r="H108" s="2"/>
      <c r="I108" s="2"/>
      <c r="J108" s="2"/>
    </row>
    <row r="109" spans="1:10">
      <c r="A109" s="2"/>
      <c r="B109" s="2"/>
      <c r="C109" s="2"/>
      <c r="D109" s="2"/>
      <c r="E109" s="2"/>
      <c r="F109" s="2"/>
      <c r="G109" s="2"/>
      <c r="H109" s="2"/>
      <c r="I109" s="2"/>
      <c r="J109" s="2"/>
    </row>
    <row r="110" spans="1:10">
      <c r="A110" s="2"/>
      <c r="B110" s="2"/>
      <c r="C110" s="2"/>
      <c r="D110" s="2"/>
      <c r="E110" s="2"/>
      <c r="F110" s="2"/>
      <c r="G110" s="2"/>
      <c r="H110" s="2"/>
      <c r="I110" s="2"/>
      <c r="J110" s="2"/>
    </row>
    <row r="111" spans="1:10">
      <c r="A111" s="2"/>
      <c r="B111" s="2"/>
      <c r="C111" s="2"/>
      <c r="D111" s="2"/>
      <c r="E111" s="2"/>
      <c r="F111" s="2"/>
      <c r="G111" s="2"/>
      <c r="H111" s="2"/>
      <c r="I111" s="2"/>
      <c r="J111" s="2"/>
    </row>
    <row r="112" spans="1:10">
      <c r="A112" s="2"/>
      <c r="B112" s="2"/>
      <c r="C112" s="2"/>
      <c r="D112" s="2"/>
      <c r="E112" s="2"/>
      <c r="F112" s="2"/>
      <c r="G112" s="2"/>
      <c r="H112" s="2"/>
      <c r="I112" s="2"/>
      <c r="J112" s="2"/>
    </row>
    <row r="113" spans="1:10">
      <c r="A113" s="2"/>
      <c r="B113" s="2"/>
      <c r="C113" s="2"/>
      <c r="D113" s="2"/>
      <c r="E113" s="2"/>
      <c r="F113" s="2"/>
      <c r="G113" s="2"/>
      <c r="H113" s="2"/>
      <c r="I113" s="2"/>
      <c r="J113" s="2"/>
    </row>
    <row r="114" spans="1:10">
      <c r="A114" s="2"/>
      <c r="B114" s="2"/>
      <c r="C114" s="2"/>
      <c r="D114" s="2"/>
      <c r="E114" s="2"/>
      <c r="F114" s="2"/>
      <c r="G114" s="2"/>
      <c r="H114" s="2"/>
      <c r="I114" s="2"/>
      <c r="J114" s="2"/>
    </row>
    <row r="115" spans="1:10">
      <c r="A115" s="2"/>
      <c r="B115" s="2"/>
      <c r="C115" s="2"/>
      <c r="D115" s="2"/>
      <c r="E115" s="2"/>
      <c r="F115" s="2"/>
      <c r="G115" s="2"/>
      <c r="H115" s="2"/>
      <c r="I115" s="2"/>
      <c r="J115" s="2"/>
    </row>
    <row r="116" spans="1:10">
      <c r="A116" s="2"/>
      <c r="B116" s="2"/>
      <c r="C116" s="2"/>
      <c r="D116" s="2"/>
      <c r="E116" s="2"/>
      <c r="F116" s="2"/>
      <c r="G116" s="2"/>
      <c r="H116" s="2"/>
      <c r="I116" s="2"/>
      <c r="J116" s="2"/>
    </row>
    <row r="117" spans="1:10">
      <c r="A117" s="2"/>
      <c r="B117" s="2"/>
      <c r="C117" s="2"/>
      <c r="D117" s="2"/>
      <c r="E117" s="2"/>
      <c r="F117" s="2"/>
      <c r="G117" s="2"/>
      <c r="H117" s="2"/>
      <c r="I117" s="2"/>
      <c r="J117" s="2"/>
    </row>
    <row r="118" spans="1:10">
      <c r="A118" s="2"/>
      <c r="B118" s="2"/>
      <c r="C118" s="2"/>
      <c r="D118" s="2"/>
      <c r="E118" s="2"/>
      <c r="F118" s="2"/>
      <c r="G118" s="2"/>
      <c r="H118" s="2"/>
      <c r="I118" s="2"/>
      <c r="J118" s="2"/>
    </row>
    <row r="119" spans="1:10">
      <c r="A119" s="2"/>
      <c r="B119" s="2"/>
      <c r="C119" s="2"/>
      <c r="D119" s="2"/>
      <c r="E119" s="2"/>
      <c r="F119" s="2"/>
      <c r="G119" s="2"/>
      <c r="H119" s="2"/>
      <c r="I119" s="2"/>
      <c r="J119" s="2"/>
    </row>
    <row r="120" spans="1:10">
      <c r="A120" s="2"/>
      <c r="B120" s="2"/>
      <c r="C120" s="2"/>
      <c r="D120" s="2"/>
      <c r="E120" s="2"/>
      <c r="F120" s="2"/>
      <c r="G120" s="2"/>
      <c r="H120" s="2"/>
      <c r="I120" s="2"/>
      <c r="J120" s="2"/>
    </row>
    <row r="121" spans="1:10">
      <c r="A121" s="2"/>
      <c r="B121" s="2"/>
      <c r="C121" s="2"/>
      <c r="D121" s="2"/>
      <c r="E121" s="2"/>
      <c r="F121" s="2"/>
      <c r="G121" s="2"/>
      <c r="H121" s="2"/>
      <c r="I121" s="2"/>
      <c r="J121" s="2"/>
    </row>
    <row r="122" spans="1:10">
      <c r="A122" s="2"/>
      <c r="B122" s="2"/>
      <c r="C122" s="2"/>
      <c r="D122" s="2"/>
      <c r="E122" s="2"/>
      <c r="F122" s="2"/>
      <c r="G122" s="2"/>
      <c r="H122" s="2"/>
      <c r="I122" s="2"/>
      <c r="J122" s="2"/>
    </row>
    <row r="123" spans="1:10">
      <c r="A123" s="2"/>
      <c r="B123" s="2"/>
      <c r="C123" s="2"/>
      <c r="D123" s="2"/>
      <c r="E123" s="2"/>
      <c r="F123" s="2"/>
      <c r="G123" s="2"/>
      <c r="H123" s="2"/>
      <c r="I123" s="2"/>
      <c r="J123" s="2"/>
    </row>
    <row r="124" spans="1:10">
      <c r="A124" s="2"/>
      <c r="B124" s="2"/>
      <c r="C124" s="2"/>
      <c r="D124" s="2"/>
      <c r="E124" s="2"/>
      <c r="F124" s="2"/>
      <c r="G124" s="2"/>
      <c r="H124" s="2"/>
      <c r="I124" s="2"/>
      <c r="J124" s="2"/>
    </row>
    <row r="125" spans="1:10">
      <c r="A125" s="2"/>
      <c r="B125" s="2"/>
      <c r="C125" s="2"/>
      <c r="D125" s="2"/>
      <c r="E125" s="2"/>
      <c r="F125" s="2"/>
      <c r="G125" s="2"/>
      <c r="H125" s="2"/>
      <c r="I125" s="2"/>
      <c r="J125" s="2"/>
    </row>
    <row r="126" spans="1:10">
      <c r="A126" s="2"/>
      <c r="B126" s="2"/>
      <c r="C126" s="2"/>
      <c r="D126" s="2"/>
      <c r="E126" s="2"/>
      <c r="F126" s="2"/>
      <c r="G126" s="2"/>
      <c r="H126" s="2"/>
      <c r="I126" s="2"/>
      <c r="J126" s="2"/>
    </row>
    <row r="127" spans="1:10">
      <c r="A127" s="2"/>
      <c r="B127" s="2"/>
      <c r="C127" s="2"/>
      <c r="D127" s="2"/>
      <c r="E127" s="2"/>
      <c r="F127" s="2"/>
      <c r="G127" s="2"/>
      <c r="H127" s="2"/>
      <c r="I127" s="2"/>
      <c r="J127" s="2"/>
    </row>
    <row r="128" spans="1:10">
      <c r="A128" s="2"/>
      <c r="B128" s="2"/>
      <c r="C128" s="2"/>
      <c r="D128" s="2"/>
      <c r="E128" s="2"/>
      <c r="F128" s="2"/>
      <c r="G128" s="2"/>
      <c r="H128" s="2"/>
      <c r="I128" s="2"/>
      <c r="J128" s="2"/>
    </row>
    <row r="129" spans="1:10">
      <c r="A129" s="2"/>
      <c r="B129" s="2"/>
      <c r="C129" s="2"/>
      <c r="D129" s="2"/>
      <c r="E129" s="2"/>
      <c r="F129" s="2"/>
      <c r="G129" s="2"/>
      <c r="H129" s="2"/>
      <c r="I129" s="2"/>
      <c r="J129" s="2"/>
    </row>
    <row r="130" spans="1:10">
      <c r="A130" s="2"/>
      <c r="B130" s="2"/>
      <c r="C130" s="2"/>
      <c r="D130" s="2"/>
      <c r="E130" s="2"/>
      <c r="F130" s="2"/>
      <c r="G130" s="2"/>
      <c r="H130" s="2"/>
      <c r="I130" s="2"/>
      <c r="J130" s="2"/>
    </row>
    <row r="131" spans="1:10">
      <c r="A131" s="2"/>
      <c r="B131" s="2"/>
      <c r="C131" s="2"/>
      <c r="D131" s="2"/>
      <c r="E131" s="2"/>
      <c r="F131" s="2"/>
      <c r="G131" s="2"/>
      <c r="H131" s="2"/>
      <c r="I131" s="2"/>
      <c r="J131" s="2"/>
    </row>
    <row r="132" spans="1:10">
      <c r="A132" s="2"/>
      <c r="B132" s="2"/>
      <c r="C132" s="2"/>
      <c r="D132" s="2"/>
      <c r="E132" s="2"/>
      <c r="F132" s="2"/>
      <c r="G132" s="2"/>
    </row>
    <row r="133" spans="1:10">
      <c r="A133" s="2"/>
      <c r="B133" s="2"/>
      <c r="C133" s="2"/>
      <c r="D133" s="2"/>
      <c r="E133" s="2"/>
      <c r="F133" s="2"/>
    </row>
    <row r="134" spans="1:10">
      <c r="A134" s="2"/>
      <c r="B134" s="2"/>
      <c r="C134" s="2"/>
      <c r="D134" s="2"/>
      <c r="E134" s="2"/>
      <c r="F134" s="2"/>
    </row>
    <row r="135" spans="1:10">
      <c r="A135" s="2"/>
      <c r="B135" s="2"/>
      <c r="C135" s="2"/>
      <c r="D135" s="2"/>
      <c r="E135" s="2"/>
      <c r="F135" s="2"/>
    </row>
    <row r="136" spans="1:10">
      <c r="A136" s="2"/>
      <c r="B136" s="2"/>
      <c r="C136" s="2"/>
      <c r="D136" s="2"/>
      <c r="E136" s="2"/>
      <c r="F136" s="2"/>
    </row>
    <row r="137" spans="1:10">
      <c r="A137" s="2"/>
      <c r="B137" s="2"/>
      <c r="C137" s="2"/>
      <c r="D137" s="2"/>
      <c r="E137" s="2"/>
      <c r="F137" s="2"/>
    </row>
    <row r="138" spans="1:10">
      <c r="A138" s="2"/>
      <c r="B138" s="2"/>
      <c r="C138" s="2"/>
      <c r="D138" s="2"/>
      <c r="E138" s="2"/>
      <c r="F138" s="2"/>
    </row>
    <row r="139" spans="1:10">
      <c r="A139" s="2"/>
      <c r="B139" s="2"/>
      <c r="C139" s="2"/>
      <c r="D139" s="2"/>
      <c r="E139" s="2"/>
      <c r="F139" s="2"/>
    </row>
    <row r="140" spans="1:10">
      <c r="A140" s="2"/>
      <c r="B140" s="2"/>
      <c r="C140" s="2"/>
      <c r="D140" s="2"/>
      <c r="E140" s="2"/>
    </row>
  </sheetData>
  <dataConsolidate/>
  <mergeCells count="1">
    <mergeCell ref="F2:G2"/>
  </mergeCells>
  <pageMargins left="0.70866141732283472" right="0.70866141732283472" top="0.74803149606299213" bottom="0.74803149606299213" header="0.31496062992125984" footer="0.31496062992125984"/>
  <pageSetup scale="53" orientation="portrait" verticalDpi="0" r:id="rId1"/>
</worksheet>
</file>

<file path=xl/worksheets/sheet3.xml><?xml version="1.0" encoding="utf-8"?>
<worksheet xmlns="http://schemas.openxmlformats.org/spreadsheetml/2006/main" xmlns:r="http://schemas.openxmlformats.org/officeDocument/2006/relationships">
  <sheetPr codeName="Sheet5">
    <pageSetUpPr fitToPage="1"/>
  </sheetPr>
  <dimension ref="A1:O128"/>
  <sheetViews>
    <sheetView view="pageBreakPreview" zoomScale="70" zoomScaleNormal="100" zoomScaleSheetLayoutView="70" workbookViewId="0">
      <pane xSplit="1" ySplit="4" topLeftCell="B44" activePane="bottomRight" state="frozen"/>
      <selection activeCell="G4" sqref="G4"/>
      <selection pane="topRight" activeCell="G4" sqref="G4"/>
      <selection pane="bottomLeft" activeCell="G4" sqref="G4"/>
      <selection pane="bottomRight" activeCell="G4" sqref="G4"/>
    </sheetView>
  </sheetViews>
  <sheetFormatPr defaultRowHeight="15"/>
  <cols>
    <col min="1" max="1" width="11.140625" customWidth="1"/>
    <col min="2" max="10" width="16.7109375" customWidth="1"/>
  </cols>
  <sheetData>
    <row r="1" spans="1:15" ht="15.75">
      <c r="A1" s="1" t="s">
        <v>153</v>
      </c>
    </row>
    <row r="2" spans="1:15" ht="60" customHeight="1">
      <c r="A2" s="34"/>
      <c r="B2" s="238" t="s">
        <v>109</v>
      </c>
      <c r="C2" s="238" t="s">
        <v>32</v>
      </c>
      <c r="D2" s="238" t="s">
        <v>29</v>
      </c>
      <c r="E2" s="238"/>
      <c r="F2" s="238" t="s">
        <v>30</v>
      </c>
      <c r="G2" s="238" t="s">
        <v>31</v>
      </c>
      <c r="H2" s="238" t="s">
        <v>33</v>
      </c>
      <c r="I2" s="238" t="s">
        <v>34</v>
      </c>
      <c r="J2" s="238" t="s">
        <v>132</v>
      </c>
    </row>
    <row r="3" spans="1:15" ht="29.25" customHeight="1">
      <c r="A3" s="34"/>
      <c r="B3" s="238"/>
      <c r="C3" s="238"/>
      <c r="D3" s="182" t="s">
        <v>107</v>
      </c>
      <c r="E3" s="182" t="s">
        <v>108</v>
      </c>
      <c r="F3" s="238"/>
      <c r="G3" s="238"/>
      <c r="H3" s="238"/>
      <c r="I3" s="238"/>
      <c r="J3" s="238"/>
    </row>
    <row r="4" spans="1:15">
      <c r="A4" s="35"/>
      <c r="B4" s="116" t="s">
        <v>4</v>
      </c>
      <c r="C4" s="116" t="s">
        <v>5</v>
      </c>
      <c r="D4" s="191" t="s">
        <v>16</v>
      </c>
      <c r="E4" s="191" t="s">
        <v>6</v>
      </c>
      <c r="F4" s="116" t="s">
        <v>7</v>
      </c>
      <c r="G4" s="116" t="s">
        <v>8</v>
      </c>
      <c r="H4" s="116" t="s">
        <v>17</v>
      </c>
      <c r="I4" s="116" t="s">
        <v>21</v>
      </c>
      <c r="J4" s="116" t="s">
        <v>23</v>
      </c>
    </row>
    <row r="5" spans="1:15">
      <c r="A5" s="82">
        <v>1973</v>
      </c>
      <c r="B5" s="61">
        <v>21.517699312229837</v>
      </c>
      <c r="C5" s="62">
        <v>24.835228826793955</v>
      </c>
      <c r="D5" s="62">
        <v>23.646268066599308</v>
      </c>
      <c r="E5" s="62">
        <v>11.471041452056427</v>
      </c>
      <c r="F5" s="62">
        <v>34.863204179037169</v>
      </c>
      <c r="G5" s="30">
        <v>19.483876295470502</v>
      </c>
      <c r="H5" s="62">
        <v>35.566291293845474</v>
      </c>
      <c r="I5" s="104">
        <v>25.827276087224345</v>
      </c>
      <c r="J5" s="104">
        <f>A5a!B5/A5b!B5*100</f>
        <v>21.044522506352141</v>
      </c>
      <c r="K5" s="181"/>
      <c r="L5" s="29"/>
      <c r="M5" s="29"/>
      <c r="N5" s="29"/>
      <c r="O5" s="29"/>
    </row>
    <row r="6" spans="1:15">
      <c r="A6" s="57">
        <v>1974</v>
      </c>
      <c r="B6" s="63">
        <v>23.892400362453397</v>
      </c>
      <c r="C6" s="64">
        <v>27.082469405941467</v>
      </c>
      <c r="D6" s="64">
        <v>26.109036594473491</v>
      </c>
      <c r="E6" s="64">
        <v>12.559913503205319</v>
      </c>
      <c r="F6" s="64">
        <v>38.330076289977072</v>
      </c>
      <c r="G6" s="39">
        <v>21.451752756100582</v>
      </c>
      <c r="H6" s="64">
        <v>43.817405504712006</v>
      </c>
      <c r="I6" s="103">
        <v>36.950433247094573</v>
      </c>
      <c r="J6" s="103">
        <f>A5a!B6/A5b!B6*100</f>
        <v>23.328915667526676</v>
      </c>
      <c r="K6" s="181"/>
      <c r="L6" s="29"/>
    </row>
    <row r="7" spans="1:15">
      <c r="A7" s="84">
        <v>1975</v>
      </c>
      <c r="B7" s="66">
        <v>26.073248265719933</v>
      </c>
      <c r="C7" s="67">
        <v>29.650870397656586</v>
      </c>
      <c r="D7" s="67">
        <v>28.289768483943238</v>
      </c>
      <c r="E7" s="67">
        <v>13.973148534407166</v>
      </c>
      <c r="F7" s="67">
        <v>43.061558119433272</v>
      </c>
      <c r="G7" s="31">
        <v>23.606259548288534</v>
      </c>
      <c r="H7" s="67">
        <v>48.294661994352396</v>
      </c>
      <c r="I7" s="105">
        <v>40.02628228820172</v>
      </c>
      <c r="J7" s="105">
        <f>A5a!B7/A5b!B7*100</f>
        <v>25.411252611170916</v>
      </c>
      <c r="K7" s="181"/>
      <c r="L7" s="29"/>
      <c r="M7" s="29"/>
      <c r="N7" s="29"/>
      <c r="O7" s="29"/>
    </row>
    <row r="8" spans="1:15">
      <c r="A8" s="57">
        <v>1976</v>
      </c>
      <c r="B8" s="63">
        <v>27.57561015463688</v>
      </c>
      <c r="C8" s="64">
        <v>31.352844122499757</v>
      </c>
      <c r="D8" s="64">
        <v>29.843166542195672</v>
      </c>
      <c r="E8" s="64">
        <v>15.319127199666271</v>
      </c>
      <c r="F8" s="64">
        <v>45.441392010222103</v>
      </c>
      <c r="G8" s="39">
        <v>25.161237045295014</v>
      </c>
      <c r="H8" s="64">
        <v>49.880073486884633</v>
      </c>
      <c r="I8" s="103">
        <v>41.231160937949163</v>
      </c>
      <c r="J8" s="103">
        <f>A5a!B8/A5b!B8*100</f>
        <v>26.862858253034311</v>
      </c>
      <c r="K8" s="181"/>
      <c r="L8" s="29"/>
    </row>
    <row r="9" spans="1:15">
      <c r="A9" s="84">
        <v>1977</v>
      </c>
      <c r="B9" s="66">
        <v>29.368751763989369</v>
      </c>
      <c r="C9" s="67">
        <v>33.347744377487011</v>
      </c>
      <c r="D9" s="67">
        <v>31.78052102095506</v>
      </c>
      <c r="E9" s="67">
        <v>16.596146806173966</v>
      </c>
      <c r="F9" s="67">
        <v>48.850013153444323</v>
      </c>
      <c r="G9" s="31">
        <v>26.906973863495605</v>
      </c>
      <c r="H9" s="67">
        <v>51.911169326030006</v>
      </c>
      <c r="I9" s="105">
        <v>44.863865960330173</v>
      </c>
      <c r="J9" s="105">
        <f>A5a!B9/A5b!B9*100</f>
        <v>28.5846279266949</v>
      </c>
      <c r="K9" s="181"/>
      <c r="L9" s="29"/>
      <c r="M9" s="29"/>
      <c r="N9" s="29"/>
      <c r="O9" s="29"/>
    </row>
    <row r="10" spans="1:15">
      <c r="A10" s="57">
        <v>1978</v>
      </c>
      <c r="B10" s="63">
        <v>31.598062953995161</v>
      </c>
      <c r="C10" s="64">
        <v>35.686745074510981</v>
      </c>
      <c r="D10" s="64">
        <v>34.006941088608706</v>
      </c>
      <c r="E10" s="64">
        <v>17.996611641310732</v>
      </c>
      <c r="F10" s="64">
        <v>52.834567251681761</v>
      </c>
      <c r="G10" s="39">
        <v>28.630414137660516</v>
      </c>
      <c r="H10" s="64">
        <v>55.0743374272786</v>
      </c>
      <c r="I10" s="103">
        <v>48.032524331649626</v>
      </c>
      <c r="J10" s="103">
        <f>A5a!B10/A5b!B10*100</f>
        <v>30.732996607606701</v>
      </c>
      <c r="K10" s="181"/>
      <c r="L10" s="29"/>
    </row>
    <row r="11" spans="1:15">
      <c r="A11" s="84">
        <v>1979</v>
      </c>
      <c r="B11" s="66">
        <v>34.624697336561752</v>
      </c>
      <c r="C11" s="67">
        <v>38.654831964284135</v>
      </c>
      <c r="D11" s="67">
        <v>37.02236084874577</v>
      </c>
      <c r="E11" s="67">
        <v>19.7512365806523</v>
      </c>
      <c r="F11" s="67">
        <v>57.614904731481829</v>
      </c>
      <c r="G11" s="31">
        <v>31.029357116313637</v>
      </c>
      <c r="H11" s="67">
        <v>61.702616269179735</v>
      </c>
      <c r="I11" s="105">
        <v>56.246560716192363</v>
      </c>
      <c r="J11" s="105">
        <f>A5a!B11/A5b!B11*100</f>
        <v>33.669535914509375</v>
      </c>
      <c r="K11" s="181"/>
      <c r="L11" s="29"/>
      <c r="M11" s="29"/>
      <c r="N11" s="29"/>
      <c r="O11" s="29"/>
    </row>
    <row r="12" spans="1:15">
      <c r="A12" s="57">
        <v>1980</v>
      </c>
      <c r="B12" s="63">
        <v>38.468523002421314</v>
      </c>
      <c r="C12" s="64">
        <v>42.189361120179285</v>
      </c>
      <c r="D12" s="64">
        <v>40.998989588367088</v>
      </c>
      <c r="E12" s="64">
        <v>22.14266863043904</v>
      </c>
      <c r="F12" s="64">
        <v>63.02378894359051</v>
      </c>
      <c r="G12" s="39">
        <v>34.410173830463684</v>
      </c>
      <c r="H12" s="64">
        <v>67.960909059980267</v>
      </c>
      <c r="I12" s="103">
        <v>70.059545809207009</v>
      </c>
      <c r="J12" s="103">
        <f>A5a!B12/A5b!B12*100</f>
        <v>37.378868558521681</v>
      </c>
      <c r="K12" s="181"/>
      <c r="L12" s="29"/>
    </row>
    <row r="13" spans="1:15">
      <c r="A13" s="84">
        <v>1981</v>
      </c>
      <c r="B13" s="66">
        <v>42.130750605326867</v>
      </c>
      <c r="C13" s="67">
        <v>46.16769161541923</v>
      </c>
      <c r="D13" s="67">
        <v>44.662830031190971</v>
      </c>
      <c r="E13" s="67">
        <v>24.846544810617992</v>
      </c>
      <c r="F13" s="67">
        <v>68.982299222067709</v>
      </c>
      <c r="G13" s="31">
        <v>37.79511953424997</v>
      </c>
      <c r="H13" s="67">
        <v>72.985064471132588</v>
      </c>
      <c r="I13" s="105">
        <v>73.825304915609209</v>
      </c>
      <c r="J13" s="105">
        <f>A5a!B13/A5b!B13*100</f>
        <v>40.940772535979079</v>
      </c>
      <c r="K13" s="181"/>
      <c r="L13" s="29"/>
      <c r="M13" s="29"/>
      <c r="N13" s="29"/>
      <c r="O13" s="29"/>
    </row>
    <row r="14" spans="1:15">
      <c r="A14" s="57">
        <v>1982</v>
      </c>
      <c r="B14" s="63">
        <v>44.673123486682812</v>
      </c>
      <c r="C14" s="64">
        <v>48.980492151862997</v>
      </c>
      <c r="D14" s="64">
        <v>47.129113034310066</v>
      </c>
      <c r="E14" s="64">
        <v>27.643217748869837</v>
      </c>
      <c r="F14" s="64">
        <v>72.513059491149619</v>
      </c>
      <c r="G14" s="39">
        <v>40.278293901482307</v>
      </c>
      <c r="H14" s="64">
        <v>73.320178273738634</v>
      </c>
      <c r="I14" s="103">
        <v>71.335879430002876</v>
      </c>
      <c r="J14" s="103">
        <f>A5a!B14/A5b!B14*100</f>
        <v>43.455963618997629</v>
      </c>
      <c r="K14" s="181"/>
      <c r="L14" s="29"/>
    </row>
    <row r="15" spans="1:15">
      <c r="A15" s="84">
        <v>1983</v>
      </c>
      <c r="B15" s="66">
        <v>46.579903147699767</v>
      </c>
      <c r="C15" s="67">
        <v>50.913630789048781</v>
      </c>
      <c r="D15" s="67">
        <v>49.156965250626016</v>
      </c>
      <c r="E15" s="67">
        <v>30.172567916159409</v>
      </c>
      <c r="F15" s="67">
        <v>72.331729865834859</v>
      </c>
      <c r="G15" s="31">
        <v>41.881993476196371</v>
      </c>
      <c r="H15" s="67">
        <v>73.609362773449462</v>
      </c>
      <c r="I15" s="105">
        <v>68.66329924849083</v>
      </c>
      <c r="J15" s="105">
        <f>A5a!B15/A5b!B15*100</f>
        <v>45.411249145127428</v>
      </c>
      <c r="K15" s="181"/>
      <c r="L15" s="29"/>
      <c r="M15" s="29"/>
      <c r="N15" s="29"/>
      <c r="O15" s="29"/>
    </row>
    <row r="16" spans="1:15">
      <c r="A16" s="57">
        <v>1984</v>
      </c>
      <c r="B16" s="63">
        <v>48.486682808716708</v>
      </c>
      <c r="C16" s="64">
        <v>52.827358632068396</v>
      </c>
      <c r="D16" s="64">
        <v>51.017001273997273</v>
      </c>
      <c r="E16" s="64">
        <v>32.430338580465005</v>
      </c>
      <c r="F16" s="64">
        <v>72.849411853132395</v>
      </c>
      <c r="G16" s="39">
        <v>44.030719682893597</v>
      </c>
      <c r="H16" s="64">
        <v>74.2923485183547</v>
      </c>
      <c r="I16" s="103">
        <v>68.070305120939594</v>
      </c>
      <c r="J16" s="103">
        <f>A5a!B16/A5b!B16*100</f>
        <v>47.387709048969704</v>
      </c>
      <c r="K16" s="181"/>
      <c r="L16" s="29"/>
    </row>
    <row r="17" spans="1:15">
      <c r="A17" s="84">
        <v>1985</v>
      </c>
      <c r="B17" s="66">
        <v>50.151331719128322</v>
      </c>
      <c r="C17" s="67">
        <v>54.426102224300557</v>
      </c>
      <c r="D17" s="67">
        <v>52.6863770153319</v>
      </c>
      <c r="E17" s="67">
        <v>34.396948774486852</v>
      </c>
      <c r="F17" s="67">
        <v>73.595400052613769</v>
      </c>
      <c r="G17" s="31">
        <v>45.397415252487718</v>
      </c>
      <c r="H17" s="67">
        <v>72.018848025039986</v>
      </c>
      <c r="I17" s="105">
        <v>65.834667980781077</v>
      </c>
      <c r="J17" s="105">
        <f>A5a!B17/A5b!B17*100</f>
        <v>49.074360210461634</v>
      </c>
      <c r="K17" s="181"/>
      <c r="L17" s="29"/>
      <c r="M17" s="29"/>
      <c r="N17" s="29"/>
      <c r="O17" s="29"/>
    </row>
    <row r="18" spans="1:15">
      <c r="A18" s="57">
        <v>1986</v>
      </c>
      <c r="B18" s="63">
        <v>51.059322033898304</v>
      </c>
      <c r="C18" s="64">
        <v>55.635747624383491</v>
      </c>
      <c r="D18" s="64">
        <v>53.970917717348335</v>
      </c>
      <c r="E18" s="64">
        <v>36.442734184112176</v>
      </c>
      <c r="F18" s="64">
        <v>75.189785410951174</v>
      </c>
      <c r="G18" s="39">
        <v>46.225690573516658</v>
      </c>
      <c r="H18" s="64">
        <v>70.940359949647885</v>
      </c>
      <c r="I18" s="103">
        <v>65.832204016262168</v>
      </c>
      <c r="J18" s="103">
        <f>A5a!B18/A5b!B18*100</f>
        <v>50.089464470919218</v>
      </c>
      <c r="K18" s="181"/>
      <c r="L18" s="29"/>
    </row>
    <row r="19" spans="1:15">
      <c r="A19" s="84">
        <v>1987</v>
      </c>
      <c r="B19" s="66">
        <v>52.784503631961265</v>
      </c>
      <c r="C19" s="67">
        <v>57.189493466503151</v>
      </c>
      <c r="D19" s="67">
        <v>55.895971532750522</v>
      </c>
      <c r="E19" s="67">
        <v>38.786490835255954</v>
      </c>
      <c r="F19" s="67">
        <v>76.629148032620549</v>
      </c>
      <c r="G19" s="31">
        <v>47.51723853173128</v>
      </c>
      <c r="H19" s="67">
        <v>72.735004933147351</v>
      </c>
      <c r="I19" s="105">
        <v>69.818898607860049</v>
      </c>
      <c r="J19" s="105">
        <f>A5a!B19/A5b!B19*100</f>
        <v>51.878889329902066</v>
      </c>
      <c r="K19" s="181"/>
      <c r="L19" s="29"/>
      <c r="M19" s="29"/>
      <c r="N19" s="29"/>
      <c r="O19" s="29"/>
    </row>
    <row r="20" spans="1:15">
      <c r="A20" s="57">
        <v>1988</v>
      </c>
      <c r="B20" s="63">
        <v>54.721549636803879</v>
      </c>
      <c r="C20" s="64">
        <v>59.156159839066866</v>
      </c>
      <c r="D20" s="64">
        <v>58.121512981592936</v>
      </c>
      <c r="E20" s="64">
        <v>41.810473263466172</v>
      </c>
      <c r="F20" s="64">
        <v>78.379495659363371</v>
      </c>
      <c r="G20" s="39">
        <v>48.783186754201246</v>
      </c>
      <c r="H20" s="64">
        <v>76.502058313203818</v>
      </c>
      <c r="I20" s="103">
        <v>73.158391852490652</v>
      </c>
      <c r="J20" s="103">
        <f>A5a!B20/A5b!B20*100</f>
        <v>53.883853120127981</v>
      </c>
      <c r="K20" s="181"/>
      <c r="L20" s="29"/>
    </row>
    <row r="21" spans="1:15">
      <c r="A21" s="84">
        <v>1989</v>
      </c>
      <c r="B21" s="66">
        <v>57.082324455205814</v>
      </c>
      <c r="C21" s="67">
        <v>61.390165785828351</v>
      </c>
      <c r="D21" s="67">
        <v>60.646663445064362</v>
      </c>
      <c r="E21" s="67">
        <v>45.486587037399651</v>
      </c>
      <c r="F21" s="67">
        <v>80.252921943703257</v>
      </c>
      <c r="G21" s="31">
        <v>50.310912919608576</v>
      </c>
      <c r="H21" s="67">
        <v>77.776171197223817</v>
      </c>
      <c r="I21" s="105">
        <v>74.757504825263851</v>
      </c>
      <c r="J21" s="105">
        <f>A5a!B21/A5b!B21*100</f>
        <v>56.324477220549184</v>
      </c>
      <c r="K21" s="181"/>
      <c r="L21" s="29"/>
      <c r="M21" s="29"/>
      <c r="N21" s="29"/>
      <c r="O21" s="29"/>
    </row>
    <row r="22" spans="1:15">
      <c r="A22" s="57">
        <v>1990</v>
      </c>
      <c r="B22" s="63">
        <v>59.927360774818418</v>
      </c>
      <c r="C22" s="64">
        <v>63.767988071184675</v>
      </c>
      <c r="D22" s="64">
        <v>63.418705794491068</v>
      </c>
      <c r="E22" s="64">
        <v>49.368726641183031</v>
      </c>
      <c r="F22" s="64">
        <v>81.799391183434167</v>
      </c>
      <c r="G22" s="39">
        <v>52.359717577108874</v>
      </c>
      <c r="H22" s="64">
        <v>78.303507637872954</v>
      </c>
      <c r="I22" s="103">
        <v>76.900332635210049</v>
      </c>
      <c r="J22" s="103">
        <f>A5a!B22/A5b!B22*100</f>
        <v>59.226181826999245</v>
      </c>
      <c r="K22" s="181"/>
      <c r="L22" s="29"/>
    </row>
    <row r="23" spans="1:15">
      <c r="A23" s="84">
        <v>1991</v>
      </c>
      <c r="B23" s="66">
        <v>62.076271186440671</v>
      </c>
      <c r="C23" s="67">
        <v>66.019640194460862</v>
      </c>
      <c r="D23" s="67">
        <v>65.711022272986867</v>
      </c>
      <c r="E23" s="67">
        <v>53.182758532619332</v>
      </c>
      <c r="F23" s="67">
        <v>82.962531474313209</v>
      </c>
      <c r="G23" s="31">
        <v>54.17729881497997</v>
      </c>
      <c r="H23" s="67">
        <v>79.341169666247069</v>
      </c>
      <c r="I23" s="105">
        <v>76.258059217280604</v>
      </c>
      <c r="J23" s="105">
        <f>A5a!B23/A5b!B23*100</f>
        <v>61.478785218473774</v>
      </c>
      <c r="K23" s="181"/>
      <c r="L23" s="29"/>
      <c r="M23" s="29"/>
      <c r="N23" s="29"/>
      <c r="O23" s="29"/>
    </row>
    <row r="24" spans="1:15">
      <c r="A24" s="57">
        <v>1992</v>
      </c>
      <c r="B24" s="63">
        <v>63.650121065375309</v>
      </c>
      <c r="C24" s="64">
        <v>67.58662066896656</v>
      </c>
      <c r="D24" s="64">
        <v>67.643983657690114</v>
      </c>
      <c r="E24" s="64">
        <v>56.921871940473864</v>
      </c>
      <c r="F24" s="64">
        <v>82.672216167462125</v>
      </c>
      <c r="G24" s="39">
        <v>55.556381353482799</v>
      </c>
      <c r="H24" s="64">
        <v>79.018814003334128</v>
      </c>
      <c r="I24" s="103">
        <v>76.318837008747082</v>
      </c>
      <c r="J24" s="103">
        <f>A5a!B24/A5b!B24*100</f>
        <v>63.190033509015009</v>
      </c>
      <c r="K24" s="181"/>
      <c r="L24" s="29"/>
    </row>
    <row r="25" spans="1:15">
      <c r="A25" s="84">
        <v>1993</v>
      </c>
      <c r="B25" s="66">
        <v>65.223970944309926</v>
      </c>
      <c r="C25" s="67">
        <v>69.074193349156062</v>
      </c>
      <c r="D25" s="67">
        <v>69.128849448666699</v>
      </c>
      <c r="E25" s="67">
        <v>59.963732643175184</v>
      </c>
      <c r="F25" s="67">
        <v>83.615506031793757</v>
      </c>
      <c r="G25" s="31">
        <v>56.937941285767366</v>
      </c>
      <c r="H25" s="67">
        <v>78.997550437178916</v>
      </c>
      <c r="I25" s="105">
        <v>75.734056096258868</v>
      </c>
      <c r="J25" s="105">
        <f>A5a!B25/A5b!B25*100</f>
        <v>64.860040678386326</v>
      </c>
      <c r="K25" s="181"/>
      <c r="L25" s="29"/>
      <c r="M25" s="29"/>
      <c r="N25" s="29"/>
      <c r="O25" s="29"/>
    </row>
    <row r="26" spans="1:15">
      <c r="A26" s="57">
        <v>1994</v>
      </c>
      <c r="B26" s="63">
        <v>66.616222760290569</v>
      </c>
      <c r="C26" s="64">
        <v>70.527355985141924</v>
      </c>
      <c r="D26" s="64">
        <v>70.554847779290967</v>
      </c>
      <c r="E26" s="64">
        <v>62.401137398796195</v>
      </c>
      <c r="F26" s="64">
        <v>84.705362847156977</v>
      </c>
      <c r="G26" s="39">
        <v>58.482183409719646</v>
      </c>
      <c r="H26" s="64">
        <v>79.87786207600449</v>
      </c>
      <c r="I26" s="103">
        <v>76.444499199211535</v>
      </c>
      <c r="J26" s="103">
        <f>A5a!B26/A5b!B26*100</f>
        <v>66.330378681283221</v>
      </c>
      <c r="K26" s="181"/>
      <c r="L26" s="29"/>
    </row>
    <row r="27" spans="1:15">
      <c r="A27" s="84">
        <v>1995</v>
      </c>
      <c r="B27" s="66">
        <v>68.220338983050851</v>
      </c>
      <c r="C27" s="67">
        <v>71.998164797642474</v>
      </c>
      <c r="D27" s="67">
        <v>72.115274788033219</v>
      </c>
      <c r="E27" s="67">
        <v>64.676786337592901</v>
      </c>
      <c r="F27" s="67">
        <v>85.659927092337171</v>
      </c>
      <c r="G27" s="31">
        <v>60.079276601015728</v>
      </c>
      <c r="H27" s="67">
        <v>81.711632021229548</v>
      </c>
      <c r="I27" s="105">
        <v>78.538869040285817</v>
      </c>
      <c r="J27" s="105">
        <f>A5a!B27/A5b!B27*100</f>
        <v>67.996297309565264</v>
      </c>
      <c r="K27" s="181"/>
      <c r="L27" s="29"/>
      <c r="M27" s="29"/>
      <c r="N27" s="29"/>
      <c r="O27" s="29"/>
    </row>
    <row r="28" spans="1:15">
      <c r="A28" s="57">
        <v>1996</v>
      </c>
      <c r="B28" s="63">
        <v>70.036319612590802</v>
      </c>
      <c r="C28" s="64">
        <v>73.367508095183481</v>
      </c>
      <c r="D28" s="64">
        <v>73.684487984887753</v>
      </c>
      <c r="E28" s="64">
        <v>66.198993708550063</v>
      </c>
      <c r="F28" s="64">
        <v>85.296328309970306</v>
      </c>
      <c r="G28" s="39">
        <v>61.512036004789628</v>
      </c>
      <c r="H28" s="64">
        <v>80.630592317898817</v>
      </c>
      <c r="I28" s="103">
        <v>77.169726089277646</v>
      </c>
      <c r="J28" s="103">
        <f>A5a!B28/A5b!B28*100</f>
        <v>69.800959286196857</v>
      </c>
      <c r="K28" s="181"/>
      <c r="L28" s="29"/>
    </row>
    <row r="29" spans="1:15">
      <c r="A29" s="84">
        <v>1997</v>
      </c>
      <c r="B29" s="66">
        <v>71.549636803874094</v>
      </c>
      <c r="C29" s="67">
        <v>74.667148995491388</v>
      </c>
      <c r="D29" s="67">
        <v>75.063040899705669</v>
      </c>
      <c r="E29" s="67">
        <v>67.524540060105053</v>
      </c>
      <c r="F29" s="67">
        <v>84.979706114472549</v>
      </c>
      <c r="G29" s="31">
        <v>62.640075973409303</v>
      </c>
      <c r="H29" s="67">
        <v>79.248460517810372</v>
      </c>
      <c r="I29" s="105">
        <v>74.486468728183652</v>
      </c>
      <c r="J29" s="105">
        <f>A5a!B29/A5b!B29*100</f>
        <v>71.313235040510747</v>
      </c>
      <c r="K29" s="181"/>
      <c r="L29" s="29"/>
      <c r="M29" s="29"/>
      <c r="N29" s="29"/>
      <c r="O29" s="29"/>
    </row>
    <row r="30" spans="1:15">
      <c r="A30" s="57">
        <v>1998</v>
      </c>
      <c r="B30" s="63">
        <v>72.548426150121074</v>
      </c>
      <c r="C30" s="64">
        <v>75.507989306417031</v>
      </c>
      <c r="D30" s="64">
        <v>75.777357993234631</v>
      </c>
      <c r="E30" s="64">
        <v>68.798154280995405</v>
      </c>
      <c r="F30" s="64">
        <v>84.027020932767101</v>
      </c>
      <c r="G30" s="39">
        <v>63.48651884883769</v>
      </c>
      <c r="H30" s="64">
        <v>77.435103596094308</v>
      </c>
      <c r="I30" s="103">
        <v>70.476777134409261</v>
      </c>
      <c r="J30" s="103">
        <f>A5a!B30/A5b!B30*100</f>
        <v>72.328458788450973</v>
      </c>
      <c r="K30" s="181"/>
      <c r="L30" s="29"/>
    </row>
    <row r="31" spans="1:15">
      <c r="A31" s="84">
        <v>1999</v>
      </c>
      <c r="B31" s="66">
        <v>74.061743341404352</v>
      </c>
      <c r="C31" s="67">
        <v>76.619698426843357</v>
      </c>
      <c r="D31" s="67">
        <v>76.998638140842587</v>
      </c>
      <c r="E31" s="67">
        <v>70.308442802291822</v>
      </c>
      <c r="F31" s="67">
        <v>83.914277124281256</v>
      </c>
      <c r="G31" s="31">
        <v>65.516330154011314</v>
      </c>
      <c r="H31" s="67">
        <v>76.954547000986622</v>
      </c>
      <c r="I31" s="105">
        <v>70.889080530573693</v>
      </c>
      <c r="J31" s="105">
        <f>A5a!B31/A5b!B31*100</f>
        <v>73.832211965444245</v>
      </c>
      <c r="K31" s="181"/>
      <c r="L31" s="29"/>
      <c r="M31" s="29"/>
      <c r="N31" s="29"/>
      <c r="O31" s="29"/>
    </row>
    <row r="32" spans="1:15">
      <c r="A32" s="57">
        <v>2000</v>
      </c>
      <c r="B32" s="63">
        <v>76.543583535108965</v>
      </c>
      <c r="C32" s="64">
        <v>78.281968254528451</v>
      </c>
      <c r="D32" s="64">
        <v>78.915784386943727</v>
      </c>
      <c r="E32" s="64">
        <v>72.287823192378738</v>
      </c>
      <c r="F32" s="64">
        <v>84.823743846067117</v>
      </c>
      <c r="G32" s="39">
        <v>68.139064370948432</v>
      </c>
      <c r="H32" s="64">
        <v>78.308610893750213</v>
      </c>
      <c r="I32" s="103">
        <v>73.941111247998037</v>
      </c>
      <c r="J32" s="103">
        <f>A5a!B32/A5b!B32*100</f>
        <v>76.273308039754866</v>
      </c>
      <c r="K32" s="181"/>
      <c r="L32" s="29"/>
    </row>
    <row r="33" spans="1:15">
      <c r="A33" s="84">
        <v>2001</v>
      </c>
      <c r="B33" s="66">
        <v>78.692493946731233</v>
      </c>
      <c r="C33" s="67">
        <v>80.052762067778957</v>
      </c>
      <c r="D33" s="67">
        <v>80.419979791767346</v>
      </c>
      <c r="E33" s="67">
        <v>74.713309098339025</v>
      </c>
      <c r="F33" s="67">
        <v>85.572550640760639</v>
      </c>
      <c r="G33" s="31">
        <v>69.997935505181871</v>
      </c>
      <c r="H33" s="67">
        <v>77.991358486714518</v>
      </c>
      <c r="I33" s="105">
        <v>72.131739969611104</v>
      </c>
      <c r="J33" s="105">
        <f>A5a!B33/A5b!B33*100</f>
        <v>78.42805225899869</v>
      </c>
      <c r="K33" s="181"/>
      <c r="L33" s="29"/>
      <c r="M33" s="29"/>
      <c r="N33" s="29"/>
      <c r="O33" s="29"/>
    </row>
    <row r="34" spans="1:15">
      <c r="A34" s="57">
        <v>2002</v>
      </c>
      <c r="B34" s="63">
        <v>79.963680387409212</v>
      </c>
      <c r="C34" s="64">
        <v>81.341815262178059</v>
      </c>
      <c r="D34" s="64">
        <v>81.516496068180828</v>
      </c>
      <c r="E34" s="64">
        <v>76.668851789104465</v>
      </c>
      <c r="F34" s="64">
        <v>85.921116915329392</v>
      </c>
      <c r="G34" s="39">
        <v>71.84689706428837</v>
      </c>
      <c r="H34" s="64">
        <v>77.673255537032631</v>
      </c>
      <c r="I34" s="103">
        <v>71.328487536446147</v>
      </c>
      <c r="J34" s="103">
        <f>A5a!B34/A5b!B34*100</f>
        <v>79.736916144470342</v>
      </c>
      <c r="K34" s="181"/>
      <c r="L34" s="29"/>
    </row>
    <row r="35" spans="1:15">
      <c r="A35" s="84">
        <v>2003</v>
      </c>
      <c r="B35" s="66">
        <v>81.749394673123504</v>
      </c>
      <c r="C35" s="67">
        <v>83.0552590017558</v>
      </c>
      <c r="D35" s="67">
        <v>83.168299433290869</v>
      </c>
      <c r="E35" s="67">
        <v>79.577902452728992</v>
      </c>
      <c r="F35" s="67">
        <v>86.890713668307711</v>
      </c>
      <c r="G35" s="31">
        <v>74.858582104958927</v>
      </c>
      <c r="H35" s="67">
        <v>79.34031912360085</v>
      </c>
      <c r="I35" s="105">
        <v>73.796558662888586</v>
      </c>
      <c r="J35" s="105">
        <f>A5a!B35/A5b!B35*100</f>
        <v>81.595167207833924</v>
      </c>
      <c r="K35" s="181"/>
      <c r="L35" s="29"/>
      <c r="M35" s="29"/>
      <c r="N35" s="29"/>
      <c r="O35" s="29"/>
    </row>
    <row r="36" spans="1:15">
      <c r="A36" s="57">
        <v>2004</v>
      </c>
      <c r="B36" s="63">
        <v>83.958837772397089</v>
      </c>
      <c r="C36" s="64">
        <v>85.39337738995404</v>
      </c>
      <c r="D36" s="64">
        <v>85.332337565347274</v>
      </c>
      <c r="E36" s="64">
        <v>82.518452933314052</v>
      </c>
      <c r="F36" s="64">
        <v>89.850238641061281</v>
      </c>
      <c r="G36" s="39">
        <v>78.063503860605309</v>
      </c>
      <c r="H36" s="64">
        <v>82.110536522301231</v>
      </c>
      <c r="I36" s="103">
        <v>77.338918319576194</v>
      </c>
      <c r="J36" s="103">
        <f>A5a!B36/A5b!B36*100</f>
        <v>83.854645237885322</v>
      </c>
      <c r="K36" s="181"/>
      <c r="L36" s="29"/>
    </row>
    <row r="37" spans="1:15">
      <c r="A37" s="84">
        <v>2005</v>
      </c>
      <c r="B37" s="66">
        <v>86.773607748184006</v>
      </c>
      <c r="C37" s="67">
        <v>88.230882573518386</v>
      </c>
      <c r="D37" s="67">
        <v>87.861881122874834</v>
      </c>
      <c r="E37" s="67">
        <v>85.13464043384613</v>
      </c>
      <c r="F37" s="67">
        <v>93.953173738208875</v>
      </c>
      <c r="G37" s="31">
        <v>82.579792724720264</v>
      </c>
      <c r="H37" s="67">
        <v>85.054264620828093</v>
      </c>
      <c r="I37" s="105">
        <v>82.132150630364265</v>
      </c>
      <c r="J37" s="105">
        <f>A5a!B37/A5b!B37*100</f>
        <v>86.652790865023803</v>
      </c>
      <c r="K37" s="181"/>
      <c r="L37" s="29"/>
      <c r="M37" s="29"/>
      <c r="N37" s="29"/>
      <c r="O37" s="29"/>
    </row>
    <row r="38" spans="1:15">
      <c r="A38" s="57">
        <v>2006</v>
      </c>
      <c r="B38" s="63">
        <v>89.618644067796623</v>
      </c>
      <c r="C38" s="64">
        <v>91.086916242423172</v>
      </c>
      <c r="D38" s="64">
        <v>90.254360145850725</v>
      </c>
      <c r="E38" s="64">
        <v>87.733801006291444</v>
      </c>
      <c r="F38" s="64">
        <v>97.995039272426624</v>
      </c>
      <c r="G38" s="39">
        <v>86.578306288451216</v>
      </c>
      <c r="H38" s="64">
        <v>87.980131323784576</v>
      </c>
      <c r="I38" s="103">
        <v>85.525029772904603</v>
      </c>
      <c r="J38" s="103">
        <f>A5a!B38/A5b!B38*100</f>
        <v>89.483975011017165</v>
      </c>
      <c r="K38" s="181"/>
      <c r="L38" s="29"/>
    </row>
    <row r="39" spans="1:15">
      <c r="A39" s="84">
        <v>2007</v>
      </c>
      <c r="B39" s="66">
        <v>92.161016949152554</v>
      </c>
      <c r="C39" s="67">
        <v>93.728548866674316</v>
      </c>
      <c r="D39" s="67">
        <v>92.693405965821725</v>
      </c>
      <c r="E39" s="67">
        <v>90.979984846034</v>
      </c>
      <c r="F39" s="67">
        <v>99.884437596302007</v>
      </c>
      <c r="G39" s="31">
        <v>90.724637681159422</v>
      </c>
      <c r="H39" s="67">
        <v>90.923008879665218</v>
      </c>
      <c r="I39" s="105">
        <v>88.526138556938122</v>
      </c>
      <c r="J39" s="105">
        <f>A5a!B39/A5b!B39*100</f>
        <v>92.078106829460111</v>
      </c>
      <c r="K39" s="181"/>
      <c r="L39" s="29"/>
      <c r="M39" s="29"/>
      <c r="N39" s="29"/>
      <c r="O39" s="29"/>
    </row>
    <row r="40" spans="1:15">
      <c r="A40" s="57">
        <v>2008</v>
      </c>
      <c r="B40" s="63">
        <v>95.70217917675545</v>
      </c>
      <c r="C40" s="65">
        <v>95.787857665940237</v>
      </c>
      <c r="D40" s="65">
        <v>95.719369151693527</v>
      </c>
      <c r="E40" s="65">
        <v>93.434416529741782</v>
      </c>
      <c r="F40" s="64">
        <v>101.00060130031193</v>
      </c>
      <c r="G40" s="39">
        <v>95.169082125603865</v>
      </c>
      <c r="H40" s="64">
        <v>95.23951280917224</v>
      </c>
      <c r="I40" s="103">
        <v>97.931912447127416</v>
      </c>
      <c r="J40" s="103">
        <f>A5a!B40/A5b!B40*100</f>
        <v>95.541313592784718</v>
      </c>
      <c r="K40" s="181"/>
      <c r="L40" s="29"/>
    </row>
    <row r="41" spans="1:15">
      <c r="A41" s="84">
        <v>2009</v>
      </c>
      <c r="B41" s="66">
        <v>95.33898305084746</v>
      </c>
      <c r="C41" s="68">
        <v>96.817512065573197</v>
      </c>
      <c r="D41" s="68">
        <v>95.917937003031241</v>
      </c>
      <c r="E41" s="68">
        <v>95.968023429053034</v>
      </c>
      <c r="F41" s="67">
        <v>99.967116389191617</v>
      </c>
      <c r="G41" s="31">
        <v>94.870143275940379</v>
      </c>
      <c r="H41" s="67">
        <v>90.122648249583236</v>
      </c>
      <c r="I41" s="105">
        <v>87.529054248285505</v>
      </c>
      <c r="J41" s="105">
        <f>A5a!B41/A5b!B41*100</f>
        <v>95.384660714702022</v>
      </c>
      <c r="K41" s="181"/>
      <c r="L41" s="29"/>
      <c r="M41" s="29"/>
      <c r="N41" s="29"/>
      <c r="O41" s="29"/>
    </row>
    <row r="42" spans="1:15">
      <c r="A42" s="57">
        <v>2010</v>
      </c>
      <c r="B42" s="63">
        <v>96.912832929782084</v>
      </c>
      <c r="C42" s="65">
        <v>97.936279656605407</v>
      </c>
      <c r="D42" s="65">
        <v>97.625093353248687</v>
      </c>
      <c r="E42" s="65">
        <v>98.382441831756921</v>
      </c>
      <c r="F42" s="64">
        <v>98.409372768612116</v>
      </c>
      <c r="G42" s="39">
        <v>96.985837565547712</v>
      </c>
      <c r="H42" s="64">
        <v>94.084475895621409</v>
      </c>
      <c r="I42" s="103">
        <v>92.835612500513335</v>
      </c>
      <c r="J42" s="103">
        <f>A5a!B42/A5b!B42*100</f>
        <v>97.01672874547441</v>
      </c>
      <c r="K42" s="181"/>
      <c r="L42" s="29"/>
    </row>
    <row r="43" spans="1:15">
      <c r="A43" s="85">
        <v>2011</v>
      </c>
      <c r="B43" s="106">
        <v>100</v>
      </c>
      <c r="C43" s="107">
        <v>100</v>
      </c>
      <c r="D43" s="107">
        <v>100</v>
      </c>
      <c r="E43" s="107">
        <v>100</v>
      </c>
      <c r="F43" s="108">
        <v>100</v>
      </c>
      <c r="G43" s="76">
        <v>100</v>
      </c>
      <c r="H43" s="108">
        <v>100</v>
      </c>
      <c r="I43" s="109">
        <v>100</v>
      </c>
      <c r="J43" s="109">
        <v>100</v>
      </c>
      <c r="L43" s="29"/>
      <c r="M43" s="29"/>
      <c r="N43" s="29"/>
      <c r="O43" s="29"/>
    </row>
    <row r="44" spans="1:15" s="32" customFormat="1">
      <c r="A44" s="58" t="s">
        <v>9</v>
      </c>
      <c r="B44" s="102"/>
      <c r="C44" s="44"/>
      <c r="D44" s="44"/>
      <c r="E44" s="44"/>
      <c r="F44" s="44"/>
      <c r="G44" s="44"/>
      <c r="H44" s="44"/>
      <c r="I44" s="45"/>
      <c r="J44" s="45"/>
    </row>
    <row r="45" spans="1:15" s="32" customFormat="1">
      <c r="A45" s="133" t="s">
        <v>20</v>
      </c>
      <c r="B45" s="134">
        <f>((B43/B5)^(1/38)-1)*100</f>
        <v>4.1257168612615969</v>
      </c>
      <c r="C45" s="135">
        <f t="shared" ref="C45:I45" si="0">((C43/C5)^(1/38)-1)*100</f>
        <v>3.7335543209540356</v>
      </c>
      <c r="D45" s="135">
        <f t="shared" si="0"/>
        <v>3.8675604350312032</v>
      </c>
      <c r="E45" s="135">
        <f t="shared" ref="E45" si="1">((E43/E5)^(1/38)-1)*100</f>
        <v>5.86375476553469</v>
      </c>
      <c r="F45" s="135">
        <f t="shared" si="0"/>
        <v>2.8118007300974357</v>
      </c>
      <c r="G45" s="135">
        <f t="shared" si="0"/>
        <v>4.3981381788668505</v>
      </c>
      <c r="H45" s="135">
        <f t="shared" si="0"/>
        <v>2.7577944501753215</v>
      </c>
      <c r="I45" s="136">
        <f t="shared" si="0"/>
        <v>3.6266874543467997</v>
      </c>
      <c r="J45" s="136">
        <f t="shared" ref="J45" si="2">((J43/J5)^(1/38)-1)*100</f>
        <v>4.1866633265319031</v>
      </c>
      <c r="K45" s="29"/>
      <c r="L45" s="29"/>
      <c r="M45" s="29"/>
      <c r="N45" s="29"/>
      <c r="O45" s="29"/>
    </row>
    <row r="46" spans="1:15">
      <c r="A46" s="57" t="s">
        <v>10</v>
      </c>
      <c r="B46" s="42">
        <f>((B13/B5)^(1/8)-1)*100</f>
        <v>8.7615580217709876</v>
      </c>
      <c r="C46" s="36">
        <f t="shared" ref="C46:I46" si="3">((C13/C5)^(1/8)-1)*100</f>
        <v>8.058453887851158</v>
      </c>
      <c r="D46" s="36">
        <f t="shared" si="3"/>
        <v>8.273693938453297</v>
      </c>
      <c r="E46" s="36">
        <f t="shared" ref="E46" si="4">((E13/E5)^(1/8)-1)*100</f>
        <v>10.143251839913114</v>
      </c>
      <c r="F46" s="36">
        <f t="shared" si="3"/>
        <v>8.904617942025105</v>
      </c>
      <c r="G46" s="36">
        <f t="shared" si="3"/>
        <v>8.6350691048322492</v>
      </c>
      <c r="H46" s="36">
        <f t="shared" si="3"/>
        <v>9.4017897495477278</v>
      </c>
      <c r="I46" s="47">
        <f t="shared" si="3"/>
        <v>14.029135175040807</v>
      </c>
      <c r="J46" s="47">
        <f t="shared" ref="J46" si="5">((J13/J5)^(1/8)-1)*100</f>
        <v>8.6743671075026683</v>
      </c>
      <c r="K46" s="29"/>
    </row>
    <row r="47" spans="1:15" s="32" customFormat="1">
      <c r="A47" s="84" t="s">
        <v>11</v>
      </c>
      <c r="B47" s="24">
        <f>((B21/B13)^(1/8)-1)*100</f>
        <v>3.8694439371568912</v>
      </c>
      <c r="C47" s="25">
        <f t="shared" ref="C47:I47" si="6">((C21/C13)^(1/8)-1)*100</f>
        <v>3.6263212072598749</v>
      </c>
      <c r="D47" s="25">
        <f t="shared" si="6"/>
        <v>3.8980948927629155</v>
      </c>
      <c r="E47" s="25">
        <f t="shared" ref="E47" si="7">((E21/E13)^(1/8)-1)*100</f>
        <v>7.8517430896290819</v>
      </c>
      <c r="F47" s="25">
        <f t="shared" si="6"/>
        <v>1.9096707594757678</v>
      </c>
      <c r="G47" s="25">
        <f t="shared" si="6"/>
        <v>3.6402159748500473</v>
      </c>
      <c r="H47" s="25">
        <f t="shared" si="6"/>
        <v>0.79792001767968745</v>
      </c>
      <c r="I47" s="46">
        <f t="shared" si="6"/>
        <v>0.15697367941513996</v>
      </c>
      <c r="J47" s="46">
        <f t="shared" ref="J47" si="8">((J21/J13)^(1/8)-1)*100</f>
        <v>4.0681039332853608</v>
      </c>
      <c r="K47" s="29"/>
      <c r="L47" s="29"/>
      <c r="M47" s="29"/>
      <c r="N47" s="29"/>
      <c r="O47" s="29"/>
    </row>
    <row r="48" spans="1:15">
      <c r="A48" s="57" t="s">
        <v>25</v>
      </c>
      <c r="B48" s="42">
        <f>((B32/B21)^(1/11)-1)*100</f>
        <v>2.7028433641665739</v>
      </c>
      <c r="C48" s="36">
        <f t="shared" ref="C48:I48" si="9">((C32/C21)^(1/11)-1)*100</f>
        <v>2.2343005480503608</v>
      </c>
      <c r="D48" s="36">
        <f t="shared" si="9"/>
        <v>2.4226687492298504</v>
      </c>
      <c r="E48" s="36">
        <f t="shared" ref="E48" si="10">((E32/E21)^(1/11)-1)*100</f>
        <v>4.301187757041891</v>
      </c>
      <c r="F48" s="36">
        <f t="shared" si="9"/>
        <v>0.50483666342482358</v>
      </c>
      <c r="G48" s="36">
        <f t="shared" si="9"/>
        <v>2.7959052170859033</v>
      </c>
      <c r="H48" s="36">
        <f t="shared" si="9"/>
        <v>6.2041679641322567E-2</v>
      </c>
      <c r="I48" s="47">
        <f t="shared" si="9"/>
        <v>-9.9774045159906066E-2</v>
      </c>
      <c r="J48" s="47">
        <f t="shared" ref="J48" si="11">((J32/J21)^(1/11)-1)*100</f>
        <v>2.7946452485027473</v>
      </c>
      <c r="K48" s="29"/>
    </row>
    <row r="49" spans="1:15" s="32" customFormat="1">
      <c r="A49" s="84" t="s">
        <v>12</v>
      </c>
      <c r="B49" s="24">
        <f>((B39/B32)^(1/7)-1)*100</f>
        <v>2.6880202573891454</v>
      </c>
      <c r="C49" s="25">
        <f t="shared" ref="C49:I49" si="12">((C39/C32)^(1/7)-1)*100</f>
        <v>2.6060288557366418</v>
      </c>
      <c r="D49" s="25">
        <f t="shared" si="12"/>
        <v>2.3254271172765462</v>
      </c>
      <c r="E49" s="25">
        <f t="shared" ref="E49" si="13">((E39/E32)^(1/7)-1)*100</f>
        <v>3.340051420178014</v>
      </c>
      <c r="F49" s="25">
        <f t="shared" si="12"/>
        <v>2.3623048044743689</v>
      </c>
      <c r="G49" s="25">
        <f t="shared" si="12"/>
        <v>4.1744692906907188</v>
      </c>
      <c r="H49" s="25">
        <f t="shared" si="12"/>
        <v>2.1565753906001683</v>
      </c>
      <c r="I49" s="46">
        <f t="shared" si="12"/>
        <v>2.6051982822093533</v>
      </c>
      <c r="J49" s="46">
        <f t="shared" ref="J49" si="14">((J39/J32)^(1/7)-1)*100</f>
        <v>2.7267148567895028</v>
      </c>
      <c r="K49" s="29"/>
      <c r="L49" s="29"/>
      <c r="M49" s="29"/>
      <c r="N49" s="29"/>
      <c r="O49" s="29"/>
    </row>
    <row r="50" spans="1:15">
      <c r="A50" s="57" t="s">
        <v>19</v>
      </c>
      <c r="B50" s="42">
        <f>((B43/B39)^(1/4)-1)*100</f>
        <v>2.0617910642555692</v>
      </c>
      <c r="C50" s="36">
        <f t="shared" ref="C50:I50" si="15">((C43/C39)^(1/4)-1)*100</f>
        <v>1.6323638081928493</v>
      </c>
      <c r="D50" s="36">
        <f t="shared" si="15"/>
        <v>1.9149251641163767</v>
      </c>
      <c r="E50" s="36">
        <f t="shared" ref="E50" si="16">((E43/E39)^(1/4)-1)*100</f>
        <v>2.391412684970029</v>
      </c>
      <c r="F50" s="36">
        <f t="shared" si="15"/>
        <v>2.8911485697546979E-2</v>
      </c>
      <c r="G50" s="36">
        <f t="shared" si="15"/>
        <v>2.4633826805070536</v>
      </c>
      <c r="H50" s="36">
        <f t="shared" si="15"/>
        <v>2.4074495478133784</v>
      </c>
      <c r="I50" s="47">
        <f t="shared" si="15"/>
        <v>3.093698373054643</v>
      </c>
      <c r="J50" s="47">
        <f t="shared" ref="J50" si="17">((J43/J39)^(1/4)-1)*100</f>
        <v>2.0847582489153194</v>
      </c>
      <c r="K50" s="29"/>
    </row>
    <row r="51" spans="1:15" s="32" customFormat="1">
      <c r="A51" s="133" t="s">
        <v>26</v>
      </c>
      <c r="B51" s="134">
        <f>(B32/B5)^(1/27)*100-100</f>
        <v>4.812140651533241</v>
      </c>
      <c r="C51" s="135">
        <f t="shared" ref="C51:I51" si="18">(C32/C5)^(1/27)*100-100</f>
        <v>4.343747072101479</v>
      </c>
      <c r="D51" s="135">
        <f t="shared" si="18"/>
        <v>4.5647328395330931</v>
      </c>
      <c r="E51" s="135">
        <f t="shared" ref="E51" si="19">(E32/E5)^(1/27)*100-100</f>
        <v>7.055680085662928</v>
      </c>
      <c r="F51" s="135">
        <f t="shared" si="18"/>
        <v>3.347947743984875</v>
      </c>
      <c r="G51" s="135">
        <f t="shared" si="18"/>
        <v>4.7460868780038226</v>
      </c>
      <c r="H51" s="135">
        <f t="shared" si="18"/>
        <v>2.9663267715301629</v>
      </c>
      <c r="I51" s="136">
        <f t="shared" si="18"/>
        <v>3.9725729668095227</v>
      </c>
      <c r="J51" s="136">
        <f t="shared" ref="J51" si="20">(J32/J5)^(1/27)*100-100</f>
        <v>4.8847511388910618</v>
      </c>
      <c r="K51" s="29"/>
      <c r="L51" s="29"/>
      <c r="M51" s="29"/>
      <c r="N51" s="29"/>
      <c r="O51" s="29"/>
    </row>
    <row r="52" spans="1:15" s="32" customFormat="1">
      <c r="A52" s="137" t="s">
        <v>18</v>
      </c>
      <c r="B52" s="138">
        <f>((B43/B32)^(1/11)-1)*100</f>
        <v>2.4598572101509619</v>
      </c>
      <c r="C52" s="139">
        <f t="shared" ref="C52:I52" si="21">((C43/C32)^(1/11)-1)*100</f>
        <v>2.2508942426311851</v>
      </c>
      <c r="D52" s="139">
        <f t="shared" si="21"/>
        <v>2.1759627202230236</v>
      </c>
      <c r="E52" s="139">
        <f t="shared" ref="E52" si="22">((E43/E32)^(1/11)-1)*100</f>
        <v>2.9940792332168176</v>
      </c>
      <c r="F52" s="139">
        <f t="shared" si="21"/>
        <v>1.5075661544247998</v>
      </c>
      <c r="G52" s="139">
        <f t="shared" si="21"/>
        <v>3.5489747136196126</v>
      </c>
      <c r="H52" s="139">
        <f t="shared" si="21"/>
        <v>2.2477311688255064</v>
      </c>
      <c r="I52" s="140">
        <f t="shared" si="21"/>
        <v>2.7825662823778297</v>
      </c>
      <c r="J52" s="140">
        <f t="shared" ref="J52" si="23">((J43/J32)^(1/11)-1)*100</f>
        <v>2.4928103384789457</v>
      </c>
      <c r="K52" s="29"/>
      <c r="L52" s="29"/>
      <c r="M52" s="29"/>
      <c r="N52" s="29"/>
      <c r="O52" s="29"/>
    </row>
    <row r="53" spans="1:15">
      <c r="A53" s="84" t="s">
        <v>35</v>
      </c>
      <c r="B53" s="24">
        <f>(B11/B5)^(1/6)*100-100</f>
        <v>8.2509439012579548</v>
      </c>
      <c r="C53" s="25">
        <f t="shared" ref="C53:I53" si="24">(C11/C5)^(1/6)*100-100</f>
        <v>7.6521242490948111</v>
      </c>
      <c r="D53" s="25">
        <f t="shared" si="24"/>
        <v>7.7581806071081303</v>
      </c>
      <c r="E53" s="25">
        <f t="shared" ref="E53" si="25">(E11/E5)^(1/6)*100-100</f>
        <v>9.4792735483715092</v>
      </c>
      <c r="F53" s="25">
        <f t="shared" si="24"/>
        <v>8.7329718362072413</v>
      </c>
      <c r="G53" s="25">
        <f t="shared" si="24"/>
        <v>8.0644636663184741</v>
      </c>
      <c r="H53" s="25">
        <f t="shared" si="24"/>
        <v>9.6168958938098257</v>
      </c>
      <c r="I53" s="46">
        <f t="shared" si="24"/>
        <v>13.850837011334278</v>
      </c>
      <c r="J53" s="46">
        <f t="shared" ref="J53" si="26">(J11/J5)^(1/6)*100-100</f>
        <v>8.147464605591594</v>
      </c>
      <c r="K53" s="29"/>
    </row>
    <row r="54" spans="1:15">
      <c r="A54" s="57" t="s">
        <v>36</v>
      </c>
      <c r="B54" s="42">
        <f>(B21/B11)^(1/10)*100-100</f>
        <v>5.1263452743463915</v>
      </c>
      <c r="C54" s="36">
        <f t="shared" ref="C54:I54" si="27">(C21/C11)^(1/10)*100-100</f>
        <v>4.7344367950638429</v>
      </c>
      <c r="D54" s="36">
        <f t="shared" si="27"/>
        <v>5.0592461747673667</v>
      </c>
      <c r="E54" s="36">
        <f t="shared" ref="E54" si="28">(E21/E11)^(1/10)*100-100</f>
        <v>8.6998403160609854</v>
      </c>
      <c r="F54" s="36">
        <f t="shared" si="27"/>
        <v>3.3695440257000229</v>
      </c>
      <c r="G54" s="36">
        <f t="shared" si="27"/>
        <v>4.9515705604663367</v>
      </c>
      <c r="H54" s="36">
        <f t="shared" si="27"/>
        <v>2.3420938414415673</v>
      </c>
      <c r="I54" s="47">
        <f t="shared" si="27"/>
        <v>2.8859051196069174</v>
      </c>
      <c r="J54" s="47">
        <f t="shared" ref="J54" si="29">(J21/J11)^(1/10)*100-100</f>
        <v>5.2800309436846931</v>
      </c>
      <c r="K54" s="29"/>
      <c r="L54" s="29"/>
      <c r="M54" s="29"/>
      <c r="N54" s="29"/>
      <c r="O54" s="29"/>
    </row>
    <row r="55" spans="1:15">
      <c r="A55" s="84" t="s">
        <v>38</v>
      </c>
      <c r="B55" s="24">
        <f>(B43/B11)^(1/32)*100-100</f>
        <v>3.369921851493757</v>
      </c>
      <c r="C55" s="25">
        <f t="shared" ref="C55:I55" si="30">(C43/C11)^(1/32)*100-100</f>
        <v>3.0148611670529561</v>
      </c>
      <c r="D55" s="25">
        <f t="shared" si="30"/>
        <v>3.1538630259456397</v>
      </c>
      <c r="E55" s="25">
        <f t="shared" ref="E55" si="31">(E43/E11)^(1/32)*100-100</f>
        <v>5.1992584308035816</v>
      </c>
      <c r="F55" s="25">
        <f t="shared" si="30"/>
        <v>1.7380211128210163</v>
      </c>
      <c r="G55" s="25">
        <f t="shared" si="30"/>
        <v>3.7246792908642021</v>
      </c>
      <c r="H55" s="25">
        <f t="shared" si="30"/>
        <v>1.5203282132067812</v>
      </c>
      <c r="I55" s="46">
        <f t="shared" si="30"/>
        <v>1.8144690652266462</v>
      </c>
      <c r="J55" s="46">
        <f t="shared" ref="J55" si="32">(J43/J11)^(1/32)*100-100</f>
        <v>3.4603253223018982</v>
      </c>
      <c r="K55" s="29"/>
    </row>
    <row r="56" spans="1:15">
      <c r="A56" s="57" t="s">
        <v>37</v>
      </c>
      <c r="B56" s="42">
        <f>(B32/B27)^(1/5)*100-100</f>
        <v>2.3290597250046545</v>
      </c>
      <c r="C56" s="36">
        <f t="shared" ref="C56:I56" si="33">(C32/C27)^(1/5)*100-100</f>
        <v>1.687615135922016</v>
      </c>
      <c r="D56" s="36">
        <f t="shared" si="33"/>
        <v>1.8186473011975863</v>
      </c>
      <c r="E56" s="36">
        <f t="shared" ref="E56" si="34">(E32/E27)^(1/5)*100-100</f>
        <v>2.2500061722609672</v>
      </c>
      <c r="F56" s="36">
        <f t="shared" si="33"/>
        <v>-0.1960000538996951</v>
      </c>
      <c r="G56" s="36">
        <f t="shared" si="33"/>
        <v>2.5496763879506119</v>
      </c>
      <c r="H56" s="36">
        <f t="shared" si="33"/>
        <v>-0.84716707290895954</v>
      </c>
      <c r="I56" s="47">
        <f t="shared" si="33"/>
        <v>-1.199244387279748</v>
      </c>
      <c r="J56" s="47">
        <f t="shared" ref="J56" si="35">(J32/J27)^(1/5)*100-100</f>
        <v>2.3239893137789949</v>
      </c>
      <c r="K56" s="29"/>
      <c r="L56" s="29"/>
      <c r="M56" s="29"/>
      <c r="N56" s="29"/>
      <c r="O56" s="29"/>
    </row>
    <row r="57" spans="1:15">
      <c r="A57" s="85" t="s">
        <v>39</v>
      </c>
      <c r="B57" s="48">
        <f>(B43/B27)^(1/16)*100-100</f>
        <v>2.4189650466491628</v>
      </c>
      <c r="C57" s="49">
        <f t="shared" ref="C57:I57" si="36">(C43/C27)^(1/16)*100-100</f>
        <v>2.0745351562150347</v>
      </c>
      <c r="D57" s="49">
        <f t="shared" si="36"/>
        <v>2.0641671577580354</v>
      </c>
      <c r="E57" s="49">
        <f t="shared" ref="E57" si="37">(E43/E27)^(1/16)*100-100</f>
        <v>2.7609765972872964</v>
      </c>
      <c r="F57" s="49">
        <f t="shared" si="36"/>
        <v>0.97210116010271008</v>
      </c>
      <c r="G57" s="49">
        <f t="shared" si="36"/>
        <v>3.2356523802894657</v>
      </c>
      <c r="H57" s="49">
        <f t="shared" si="36"/>
        <v>1.2703374686466873</v>
      </c>
      <c r="I57" s="50">
        <f t="shared" si="36"/>
        <v>1.5213092233431524</v>
      </c>
      <c r="J57" s="50">
        <f t="shared" ref="J57" si="38">(J43/J27)^(1/16)*100-100</f>
        <v>2.4400238693724248</v>
      </c>
      <c r="K57" s="29"/>
    </row>
    <row r="58" spans="1:15">
      <c r="A58" s="59"/>
      <c r="B58" s="36"/>
      <c r="C58" s="36"/>
      <c r="D58" s="36"/>
      <c r="E58" s="36"/>
      <c r="F58" s="36"/>
      <c r="G58" s="36"/>
      <c r="H58" s="36"/>
      <c r="I58" s="36"/>
      <c r="J58" s="90"/>
      <c r="K58" s="29"/>
    </row>
    <row r="59" spans="1:15">
      <c r="A59" s="101" t="s">
        <v>13</v>
      </c>
      <c r="B59" s="90"/>
      <c r="C59" s="90"/>
      <c r="D59" s="90"/>
      <c r="E59" s="90"/>
      <c r="F59" s="90"/>
      <c r="G59" s="90"/>
      <c r="H59" s="90"/>
      <c r="I59" s="90"/>
    </row>
    <row r="60" spans="1:15">
      <c r="A60" s="10" t="s">
        <v>123</v>
      </c>
    </row>
    <row r="61" spans="1:15">
      <c r="A61" s="11" t="s">
        <v>145</v>
      </c>
    </row>
    <row r="62" spans="1:15">
      <c r="A62" s="2"/>
    </row>
    <row r="63" spans="1:15">
      <c r="A63" s="2"/>
    </row>
    <row r="64" spans="1:15">
      <c r="A64" s="2"/>
    </row>
    <row r="65" spans="1:1">
      <c r="A65" s="2"/>
    </row>
    <row r="66" spans="1:1">
      <c r="A66" s="2"/>
    </row>
    <row r="67" spans="1:1">
      <c r="A67" s="2"/>
    </row>
    <row r="68" spans="1:1">
      <c r="A68" s="2"/>
    </row>
    <row r="69" spans="1:1">
      <c r="A69" s="2"/>
    </row>
    <row r="70" spans="1:1">
      <c r="A70" s="2"/>
    </row>
    <row r="71" spans="1:1">
      <c r="A71" s="2"/>
    </row>
    <row r="72" spans="1:1">
      <c r="A72" s="2"/>
    </row>
    <row r="73" spans="1:1">
      <c r="A73" s="2"/>
    </row>
    <row r="74" spans="1:1">
      <c r="A74" s="2"/>
    </row>
    <row r="75" spans="1:1">
      <c r="A75" s="2"/>
    </row>
    <row r="76" spans="1:1">
      <c r="A76" s="2"/>
    </row>
    <row r="77" spans="1:1">
      <c r="A77" s="2"/>
    </row>
    <row r="78" spans="1:1">
      <c r="A78" s="2"/>
    </row>
    <row r="79" spans="1:1">
      <c r="A79" s="2"/>
    </row>
    <row r="80" spans="1:1">
      <c r="A80" s="2"/>
    </row>
    <row r="81" spans="1:1">
      <c r="A81" s="2"/>
    </row>
    <row r="82" spans="1:1">
      <c r="A82" s="2"/>
    </row>
    <row r="83" spans="1:1">
      <c r="A83" s="2"/>
    </row>
    <row r="84" spans="1:1">
      <c r="A84" s="2"/>
    </row>
    <row r="85" spans="1:1">
      <c r="A85" s="2"/>
    </row>
    <row r="86" spans="1:1">
      <c r="A86" s="2"/>
    </row>
    <row r="87" spans="1:1">
      <c r="A87" s="2"/>
    </row>
    <row r="88" spans="1:1">
      <c r="A88" s="2"/>
    </row>
    <row r="89" spans="1:1">
      <c r="A89" s="2"/>
    </row>
    <row r="90" spans="1:1">
      <c r="A90" s="2"/>
    </row>
    <row r="91" spans="1:1">
      <c r="A91" s="2"/>
    </row>
    <row r="92" spans="1:1">
      <c r="A92" s="2"/>
    </row>
    <row r="93" spans="1:1">
      <c r="A93" s="2"/>
    </row>
    <row r="94" spans="1:1">
      <c r="A94" s="2"/>
    </row>
    <row r="95" spans="1:1">
      <c r="A95" s="2"/>
    </row>
    <row r="96" spans="1:1">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sheetData>
  <dataConsolidate/>
  <mergeCells count="8">
    <mergeCell ref="H2:H3"/>
    <mergeCell ref="I2:I3"/>
    <mergeCell ref="J2:J3"/>
    <mergeCell ref="D2:E2"/>
    <mergeCell ref="B2:B3"/>
    <mergeCell ref="C2:C3"/>
    <mergeCell ref="F2:F3"/>
    <mergeCell ref="G2:G3"/>
  </mergeCells>
  <pageMargins left="0.70866141732283472" right="0.70866141732283472" top="0.74803149606299213" bottom="0.74803149606299213" header="0.31496062992125984" footer="0.31496062992125984"/>
  <pageSetup scale="52" orientation="portrait" verticalDpi="0" r:id="rId1"/>
</worksheet>
</file>

<file path=xl/worksheets/sheet4.xml><?xml version="1.0" encoding="utf-8"?>
<worksheet xmlns="http://schemas.openxmlformats.org/spreadsheetml/2006/main" xmlns:r="http://schemas.openxmlformats.org/officeDocument/2006/relationships">
  <sheetPr codeName="Sheet14"/>
  <dimension ref="A1:H133"/>
  <sheetViews>
    <sheetView view="pageBreakPreview" zoomScale="70" zoomScaleSheetLayoutView="70" workbookViewId="0">
      <pane xSplit="1" ySplit="5" topLeftCell="E57" activePane="bottomRight" state="frozen"/>
      <selection activeCell="G4" sqref="G4"/>
      <selection pane="topRight" activeCell="G4" sqref="G4"/>
      <selection pane="bottomLeft" activeCell="G4" sqref="G4"/>
      <selection pane="bottomRight" activeCell="G4" sqref="G4"/>
    </sheetView>
  </sheetViews>
  <sheetFormatPr defaultRowHeight="15"/>
  <cols>
    <col min="1" max="1" width="11.140625" customWidth="1"/>
    <col min="2" max="7" width="25.7109375" customWidth="1"/>
    <col min="8" max="8" width="16.7109375" customWidth="1"/>
  </cols>
  <sheetData>
    <row r="1" spans="1:8" ht="15.75">
      <c r="A1" s="1" t="s">
        <v>84</v>
      </c>
      <c r="B1" s="1"/>
    </row>
    <row r="2" spans="1:8" ht="30" customHeight="1">
      <c r="A2" s="1"/>
      <c r="B2" s="238" t="s">
        <v>64</v>
      </c>
      <c r="C2" s="238" t="s">
        <v>65</v>
      </c>
      <c r="D2" s="238" t="s">
        <v>63</v>
      </c>
      <c r="E2" s="238"/>
      <c r="F2" s="238"/>
      <c r="G2" s="238" t="s">
        <v>66</v>
      </c>
    </row>
    <row r="3" spans="1:8" ht="77.25" customHeight="1">
      <c r="A3" s="118"/>
      <c r="B3" s="238"/>
      <c r="C3" s="238"/>
      <c r="D3" s="12" t="s">
        <v>49</v>
      </c>
      <c r="E3" s="12" t="s">
        <v>50</v>
      </c>
      <c r="F3" s="12" t="s">
        <v>51</v>
      </c>
      <c r="G3" s="238"/>
    </row>
    <row r="4" spans="1:8" ht="30" customHeight="1">
      <c r="A4" s="34"/>
      <c r="B4" s="115" t="s">
        <v>40</v>
      </c>
      <c r="C4" s="115" t="s">
        <v>82</v>
      </c>
      <c r="D4" s="240" t="s">
        <v>83</v>
      </c>
      <c r="E4" s="240"/>
      <c r="F4" s="240"/>
      <c r="G4" s="240"/>
    </row>
    <row r="5" spans="1:8">
      <c r="A5" s="35"/>
      <c r="B5" s="17" t="s">
        <v>4</v>
      </c>
      <c r="C5" s="17" t="s">
        <v>5</v>
      </c>
      <c r="D5" s="17" t="s">
        <v>16</v>
      </c>
      <c r="E5" s="17" t="s">
        <v>6</v>
      </c>
      <c r="F5" s="17" t="s">
        <v>7</v>
      </c>
      <c r="G5" s="17" t="s">
        <v>8</v>
      </c>
    </row>
    <row r="6" spans="1:8">
      <c r="A6" s="82">
        <v>1973</v>
      </c>
      <c r="B6" s="54">
        <v>4.1399999999999997</v>
      </c>
      <c r="C6" s="21">
        <v>152.77000000000001</v>
      </c>
      <c r="D6" s="21" t="s">
        <v>48</v>
      </c>
      <c r="E6" s="21" t="s">
        <v>48</v>
      </c>
      <c r="F6" s="21" t="s">
        <v>48</v>
      </c>
      <c r="G6" s="22">
        <v>17.7</v>
      </c>
      <c r="H6" s="29"/>
    </row>
    <row r="7" spans="1:8">
      <c r="A7" s="57">
        <v>1974</v>
      </c>
      <c r="B7" s="55">
        <v>4.43</v>
      </c>
      <c r="C7" s="38">
        <v>161.25</v>
      </c>
      <c r="D7" s="38" t="s">
        <v>48</v>
      </c>
      <c r="E7" s="38" t="s">
        <v>48</v>
      </c>
      <c r="F7" s="38" t="s">
        <v>48</v>
      </c>
      <c r="G7" s="41">
        <v>19.399999999999999</v>
      </c>
    </row>
    <row r="8" spans="1:8">
      <c r="A8" s="84">
        <v>1975</v>
      </c>
      <c r="B8" s="56">
        <v>4.7300000000000004</v>
      </c>
      <c r="C8" s="27">
        <v>170.28</v>
      </c>
      <c r="D8" s="27" t="s">
        <v>48</v>
      </c>
      <c r="E8" s="27" t="s">
        <v>48</v>
      </c>
      <c r="F8" s="27" t="s">
        <v>48</v>
      </c>
      <c r="G8" s="28">
        <v>21.4</v>
      </c>
      <c r="H8" s="29"/>
    </row>
    <row r="9" spans="1:8">
      <c r="A9" s="57">
        <v>1976</v>
      </c>
      <c r="B9" s="55">
        <v>5.0599999999999996</v>
      </c>
      <c r="C9" s="38">
        <v>182.67</v>
      </c>
      <c r="D9" s="38" t="s">
        <v>48</v>
      </c>
      <c r="E9" s="38" t="s">
        <v>48</v>
      </c>
      <c r="F9" s="38" t="s">
        <v>48</v>
      </c>
      <c r="G9" s="41">
        <v>23.2</v>
      </c>
    </row>
    <row r="10" spans="1:8">
      <c r="A10" s="84">
        <v>1977</v>
      </c>
      <c r="B10" s="56">
        <v>5.44</v>
      </c>
      <c r="C10" s="27">
        <v>195.3</v>
      </c>
      <c r="D10" s="27" t="s">
        <v>48</v>
      </c>
      <c r="E10" s="27" t="s">
        <v>48</v>
      </c>
      <c r="F10" s="27" t="s">
        <v>48</v>
      </c>
      <c r="G10" s="28">
        <v>25.1</v>
      </c>
      <c r="H10" s="29"/>
    </row>
    <row r="11" spans="1:8">
      <c r="A11" s="57">
        <v>1978</v>
      </c>
      <c r="B11" s="55">
        <v>5.88</v>
      </c>
      <c r="C11" s="38">
        <v>210.5</v>
      </c>
      <c r="D11" s="38" t="s">
        <v>48</v>
      </c>
      <c r="E11" s="38" t="s">
        <v>48</v>
      </c>
      <c r="F11" s="38" t="s">
        <v>48</v>
      </c>
      <c r="G11" s="41">
        <v>27.3</v>
      </c>
    </row>
    <row r="12" spans="1:8">
      <c r="A12" s="84">
        <v>1979</v>
      </c>
      <c r="B12" s="56">
        <v>6.34</v>
      </c>
      <c r="C12" s="27">
        <v>225.7</v>
      </c>
      <c r="D12" s="27" t="s">
        <v>48</v>
      </c>
      <c r="E12" s="27" t="s">
        <v>48</v>
      </c>
      <c r="F12" s="27" t="s">
        <v>48</v>
      </c>
      <c r="G12" s="28">
        <v>29.9</v>
      </c>
      <c r="H12" s="29"/>
    </row>
    <row r="13" spans="1:8">
      <c r="A13" s="57">
        <v>1980</v>
      </c>
      <c r="B13" s="55">
        <v>6.85</v>
      </c>
      <c r="C13" s="38">
        <v>241.12</v>
      </c>
      <c r="D13" s="38" t="s">
        <v>48</v>
      </c>
      <c r="E13" s="38" t="s">
        <v>48</v>
      </c>
      <c r="F13" s="38" t="s">
        <v>48</v>
      </c>
      <c r="G13" s="41">
        <v>33.1</v>
      </c>
    </row>
    <row r="14" spans="1:8">
      <c r="A14" s="84">
        <v>1981</v>
      </c>
      <c r="B14" s="56">
        <v>7.44</v>
      </c>
      <c r="C14" s="27">
        <v>261.89</v>
      </c>
      <c r="D14" s="27" t="s">
        <v>48</v>
      </c>
      <c r="E14" s="27" t="s">
        <v>48</v>
      </c>
      <c r="F14" s="27" t="s">
        <v>48</v>
      </c>
      <c r="G14" s="28">
        <v>36.200000000000003</v>
      </c>
      <c r="H14" s="29"/>
    </row>
    <row r="15" spans="1:8">
      <c r="A15" s="57">
        <v>1982</v>
      </c>
      <c r="B15" s="55">
        <v>7.87</v>
      </c>
      <c r="C15" s="38">
        <v>273.08999999999997</v>
      </c>
      <c r="D15" s="38" t="s">
        <v>48</v>
      </c>
      <c r="E15" s="38" t="s">
        <v>48</v>
      </c>
      <c r="F15" s="38" t="s">
        <v>48</v>
      </c>
      <c r="G15" s="41">
        <v>38.799999999999997</v>
      </c>
    </row>
    <row r="16" spans="1:8">
      <c r="A16" s="84">
        <v>1983</v>
      </c>
      <c r="B16" s="56">
        <v>8.1999999999999993</v>
      </c>
      <c r="C16" s="27">
        <v>286.18</v>
      </c>
      <c r="D16" s="27" t="s">
        <v>48</v>
      </c>
      <c r="E16" s="27" t="s">
        <v>48</v>
      </c>
      <c r="F16" s="27" t="s">
        <v>48</v>
      </c>
      <c r="G16" s="28">
        <v>40.4</v>
      </c>
      <c r="H16" s="29"/>
    </row>
    <row r="17" spans="1:8">
      <c r="A17" s="57">
        <v>1984</v>
      </c>
      <c r="B17" s="55">
        <v>8.49</v>
      </c>
      <c r="C17" s="38">
        <v>298</v>
      </c>
      <c r="D17" s="38" t="s">
        <v>48</v>
      </c>
      <c r="E17" s="38" t="s">
        <v>48</v>
      </c>
      <c r="F17" s="38" t="s">
        <v>48</v>
      </c>
      <c r="G17" s="41">
        <v>42.1</v>
      </c>
    </row>
    <row r="18" spans="1:8">
      <c r="A18" s="84">
        <v>1985</v>
      </c>
      <c r="B18" s="56">
        <v>8.74</v>
      </c>
      <c r="C18" s="27">
        <v>305.02999999999997</v>
      </c>
      <c r="D18" s="27" t="s">
        <v>48</v>
      </c>
      <c r="E18" s="27" t="s">
        <v>48</v>
      </c>
      <c r="F18" s="27" t="s">
        <v>48</v>
      </c>
      <c r="G18" s="28">
        <v>44.1</v>
      </c>
      <c r="H18" s="29"/>
    </row>
    <row r="19" spans="1:8">
      <c r="A19" s="57">
        <v>1986</v>
      </c>
      <c r="B19" s="55">
        <v>8.93</v>
      </c>
      <c r="C19" s="38">
        <v>309.87</v>
      </c>
      <c r="D19" s="38" t="s">
        <v>48</v>
      </c>
      <c r="E19" s="38" t="s">
        <v>48</v>
      </c>
      <c r="F19" s="38" t="s">
        <v>48</v>
      </c>
      <c r="G19" s="41">
        <v>46.4</v>
      </c>
    </row>
    <row r="20" spans="1:8">
      <c r="A20" s="84">
        <v>1987</v>
      </c>
      <c r="B20" s="56">
        <v>9.14</v>
      </c>
      <c r="C20" s="27">
        <v>317.16000000000003</v>
      </c>
      <c r="D20" s="27" t="s">
        <v>48</v>
      </c>
      <c r="E20" s="27" t="s">
        <v>48</v>
      </c>
      <c r="F20" s="27" t="s">
        <v>48</v>
      </c>
      <c r="G20" s="28">
        <v>48</v>
      </c>
      <c r="H20" s="29"/>
    </row>
    <row r="21" spans="1:8">
      <c r="A21" s="57">
        <v>1988</v>
      </c>
      <c r="B21" s="55">
        <v>9.44</v>
      </c>
      <c r="C21" s="38">
        <v>326.62</v>
      </c>
      <c r="D21" s="38" t="s">
        <v>48</v>
      </c>
      <c r="E21" s="38" t="s">
        <v>48</v>
      </c>
      <c r="F21" s="38" t="s">
        <v>48</v>
      </c>
      <c r="G21" s="41">
        <v>50.5</v>
      </c>
    </row>
    <row r="22" spans="1:8">
      <c r="A22" s="84">
        <v>1989</v>
      </c>
      <c r="B22" s="56">
        <v>9.8000000000000007</v>
      </c>
      <c r="C22" s="27">
        <v>338.1</v>
      </c>
      <c r="D22" s="27" t="s">
        <v>48</v>
      </c>
      <c r="E22" s="27" t="s">
        <v>48</v>
      </c>
      <c r="F22" s="27" t="s">
        <v>48</v>
      </c>
      <c r="G22" s="28">
        <v>51.9</v>
      </c>
      <c r="H22" s="29"/>
    </row>
    <row r="23" spans="1:8">
      <c r="A23" s="57">
        <v>1990</v>
      </c>
      <c r="B23" s="55">
        <v>10.199999999999999</v>
      </c>
      <c r="C23" s="38">
        <v>349.75</v>
      </c>
      <c r="D23" s="38" t="s">
        <v>48</v>
      </c>
      <c r="E23" s="38" t="s">
        <v>48</v>
      </c>
      <c r="F23" s="38" t="s">
        <v>48</v>
      </c>
      <c r="G23" s="41">
        <v>55.2</v>
      </c>
    </row>
    <row r="24" spans="1:8">
      <c r="A24" s="84">
        <v>1991</v>
      </c>
      <c r="B24" s="56">
        <v>10.52</v>
      </c>
      <c r="C24" s="27">
        <v>358.51</v>
      </c>
      <c r="D24" s="27" t="s">
        <v>48</v>
      </c>
      <c r="E24" s="27" t="s">
        <v>48</v>
      </c>
      <c r="F24" s="27" t="s">
        <v>48</v>
      </c>
      <c r="G24" s="28">
        <v>58</v>
      </c>
      <c r="H24" s="29"/>
    </row>
    <row r="25" spans="1:8">
      <c r="A25" s="57">
        <v>1992</v>
      </c>
      <c r="B25" s="55">
        <v>10.77</v>
      </c>
      <c r="C25" s="38">
        <v>368.25</v>
      </c>
      <c r="D25" s="38" t="s">
        <v>48</v>
      </c>
      <c r="E25" s="38" t="s">
        <v>48</v>
      </c>
      <c r="F25" s="38" t="s">
        <v>48</v>
      </c>
      <c r="G25" s="41">
        <v>61.1</v>
      </c>
    </row>
    <row r="26" spans="1:8">
      <c r="A26" s="84">
        <v>1993</v>
      </c>
      <c r="B26" s="56">
        <v>11.05</v>
      </c>
      <c r="C26" s="27">
        <v>378.91</v>
      </c>
      <c r="D26" s="27" t="s">
        <v>48</v>
      </c>
      <c r="E26" s="27" t="s">
        <v>48</v>
      </c>
      <c r="F26" s="27" t="s">
        <v>48</v>
      </c>
      <c r="G26" s="28">
        <v>62.5</v>
      </c>
      <c r="H26" s="29"/>
    </row>
    <row r="27" spans="1:8">
      <c r="A27" s="57">
        <v>1994</v>
      </c>
      <c r="B27" s="55">
        <v>11.34</v>
      </c>
      <c r="C27" s="38">
        <v>391.22</v>
      </c>
      <c r="D27" s="38" t="s">
        <v>48</v>
      </c>
      <c r="E27" s="38" t="s">
        <v>48</v>
      </c>
      <c r="F27" s="38" t="s">
        <v>48</v>
      </c>
      <c r="G27" s="41">
        <v>63.4</v>
      </c>
    </row>
    <row r="28" spans="1:8">
      <c r="A28" s="84">
        <v>1995</v>
      </c>
      <c r="B28" s="56">
        <v>11.65</v>
      </c>
      <c r="C28" s="27">
        <v>400.07</v>
      </c>
      <c r="D28" s="27" t="s">
        <v>48</v>
      </c>
      <c r="E28" s="27" t="s">
        <v>48</v>
      </c>
      <c r="F28" s="27" t="s">
        <v>48</v>
      </c>
      <c r="G28" s="28">
        <v>64.7</v>
      </c>
      <c r="H28" s="29"/>
    </row>
    <row r="29" spans="1:8">
      <c r="A29" s="57">
        <v>1996</v>
      </c>
      <c r="B29" s="55">
        <v>12.04</v>
      </c>
      <c r="C29" s="38">
        <v>413.28</v>
      </c>
      <c r="D29" s="38" t="s">
        <v>48</v>
      </c>
      <c r="E29" s="38" t="s">
        <v>48</v>
      </c>
      <c r="F29" s="38" t="s">
        <v>48</v>
      </c>
      <c r="G29" s="41">
        <v>66.900000000000006</v>
      </c>
    </row>
    <row r="30" spans="1:8">
      <c r="A30" s="84">
        <v>1997</v>
      </c>
      <c r="B30" s="56">
        <v>12.51</v>
      </c>
      <c r="C30" s="27">
        <v>431.86</v>
      </c>
      <c r="D30" s="27">
        <v>74.900000000000006</v>
      </c>
      <c r="E30" s="27">
        <v>77.599999999999994</v>
      </c>
      <c r="F30" s="27">
        <v>68.5</v>
      </c>
      <c r="G30" s="28">
        <v>69.099999999999994</v>
      </c>
      <c r="H30" s="29"/>
    </row>
    <row r="31" spans="1:8">
      <c r="A31" s="57">
        <v>1998</v>
      </c>
      <c r="B31" s="55">
        <v>13.01</v>
      </c>
      <c r="C31" s="38">
        <v>448.56</v>
      </c>
      <c r="D31" s="38">
        <v>77.5</v>
      </c>
      <c r="E31" s="38">
        <v>80.599999999999994</v>
      </c>
      <c r="F31" s="38">
        <v>70.2</v>
      </c>
      <c r="G31" s="41">
        <v>73.3</v>
      </c>
    </row>
    <row r="32" spans="1:8">
      <c r="A32" s="84">
        <v>1999</v>
      </c>
      <c r="B32" s="56">
        <v>13.49</v>
      </c>
      <c r="C32" s="27">
        <v>463.15</v>
      </c>
      <c r="D32" s="27">
        <v>80.2</v>
      </c>
      <c r="E32" s="27">
        <v>83.5</v>
      </c>
      <c r="F32" s="27">
        <v>72.599999999999994</v>
      </c>
      <c r="G32" s="28">
        <v>76.599999999999994</v>
      </c>
      <c r="H32" s="29"/>
    </row>
    <row r="33" spans="1:8">
      <c r="A33" s="57">
        <v>2000</v>
      </c>
      <c r="B33" s="55">
        <v>14.02</v>
      </c>
      <c r="C33" s="38">
        <v>481.01</v>
      </c>
      <c r="D33" s="38">
        <v>83.6</v>
      </c>
      <c r="E33" s="38">
        <v>86.7</v>
      </c>
      <c r="F33" s="38">
        <v>76.7</v>
      </c>
      <c r="G33" s="41">
        <v>82.3</v>
      </c>
    </row>
    <row r="34" spans="1:8">
      <c r="A34" s="84">
        <v>2001</v>
      </c>
      <c r="B34" s="56">
        <v>14.54</v>
      </c>
      <c r="C34" s="27">
        <v>493.79</v>
      </c>
      <c r="D34" s="27">
        <v>87.3</v>
      </c>
      <c r="E34" s="27">
        <v>89.9</v>
      </c>
      <c r="F34" s="27">
        <v>81.3</v>
      </c>
      <c r="G34" s="28">
        <v>86.1</v>
      </c>
      <c r="H34" s="29"/>
    </row>
    <row r="35" spans="1:8">
      <c r="A35" s="57">
        <v>2002</v>
      </c>
      <c r="B35" s="55">
        <v>14.97</v>
      </c>
      <c r="C35" s="38">
        <v>506.75</v>
      </c>
      <c r="D35" s="38">
        <v>90</v>
      </c>
      <c r="E35" s="38">
        <v>92.2</v>
      </c>
      <c r="F35" s="38">
        <v>84.7</v>
      </c>
      <c r="G35" s="41">
        <v>88.8</v>
      </c>
    </row>
    <row r="36" spans="1:8">
      <c r="A36" s="84">
        <v>2003</v>
      </c>
      <c r="B36" s="56">
        <v>15.37</v>
      </c>
      <c r="C36" s="27">
        <v>518.05999999999995</v>
      </c>
      <c r="D36" s="27">
        <v>93.6</v>
      </c>
      <c r="E36" s="27">
        <v>95.1</v>
      </c>
      <c r="F36" s="27">
        <v>90.2</v>
      </c>
      <c r="G36" s="28">
        <v>93</v>
      </c>
      <c r="H36" s="29"/>
    </row>
    <row r="37" spans="1:8">
      <c r="A37" s="57">
        <v>2004</v>
      </c>
      <c r="B37" s="55">
        <v>15.69</v>
      </c>
      <c r="C37" s="38">
        <v>529.09</v>
      </c>
      <c r="D37" s="38">
        <v>97.2</v>
      </c>
      <c r="E37" s="38">
        <v>97.6</v>
      </c>
      <c r="F37" s="38">
        <v>96.2</v>
      </c>
      <c r="G37" s="41">
        <v>96.2</v>
      </c>
    </row>
    <row r="38" spans="1:8">
      <c r="A38" s="84">
        <v>2005</v>
      </c>
      <c r="B38" s="56">
        <v>16.13</v>
      </c>
      <c r="C38" s="27">
        <v>544.33000000000004</v>
      </c>
      <c r="D38" s="27">
        <v>100</v>
      </c>
      <c r="E38" s="27">
        <v>100</v>
      </c>
      <c r="F38" s="27">
        <v>100</v>
      </c>
      <c r="G38" s="28">
        <v>100</v>
      </c>
      <c r="H38" s="29"/>
    </row>
    <row r="39" spans="1:8">
      <c r="A39" s="57">
        <v>2006</v>
      </c>
      <c r="B39" s="55">
        <v>16.760000000000002</v>
      </c>
      <c r="C39" s="38">
        <v>567.87</v>
      </c>
      <c r="D39" s="38">
        <v>103.2</v>
      </c>
      <c r="E39" s="38">
        <v>103.2</v>
      </c>
      <c r="F39" s="38">
        <v>103.1</v>
      </c>
      <c r="G39" s="41">
        <v>103.8</v>
      </c>
    </row>
    <row r="40" spans="1:8">
      <c r="A40" s="84">
        <v>2007</v>
      </c>
      <c r="B40" s="56">
        <v>17.43</v>
      </c>
      <c r="C40" s="27">
        <v>590.04</v>
      </c>
      <c r="D40" s="27">
        <v>106.3</v>
      </c>
      <c r="E40" s="27">
        <v>106.6</v>
      </c>
      <c r="F40" s="27">
        <v>105.6</v>
      </c>
      <c r="G40" s="28">
        <v>108.1</v>
      </c>
      <c r="H40" s="29"/>
    </row>
    <row r="41" spans="1:8">
      <c r="A41" s="57">
        <v>2008</v>
      </c>
      <c r="B41" s="55">
        <v>18.079999999999998</v>
      </c>
      <c r="C41" s="51">
        <v>607.95000000000005</v>
      </c>
      <c r="D41" s="51">
        <v>108.9</v>
      </c>
      <c r="E41" s="51">
        <v>109.4</v>
      </c>
      <c r="F41" s="51">
        <v>107.7</v>
      </c>
      <c r="G41" s="112">
        <v>111.7</v>
      </c>
    </row>
    <row r="42" spans="1:8">
      <c r="A42" s="84">
        <v>2009</v>
      </c>
      <c r="B42" s="56">
        <v>18.63</v>
      </c>
      <c r="C42" s="52">
        <v>617.17999999999995</v>
      </c>
      <c r="D42" s="52">
        <v>110.2</v>
      </c>
      <c r="E42" s="52">
        <v>110.8</v>
      </c>
      <c r="F42" s="52">
        <v>108.7</v>
      </c>
      <c r="G42" s="113">
        <v>113.5</v>
      </c>
      <c r="H42" s="29"/>
    </row>
    <row r="43" spans="1:8">
      <c r="A43" s="57">
        <v>2010</v>
      </c>
      <c r="B43" s="55">
        <v>19.07</v>
      </c>
      <c r="C43" s="51">
        <v>636.91</v>
      </c>
      <c r="D43" s="51">
        <v>112.5</v>
      </c>
      <c r="E43" s="51">
        <v>112.8</v>
      </c>
      <c r="F43" s="51">
        <v>111.9</v>
      </c>
      <c r="G43" s="112">
        <v>115.8</v>
      </c>
    </row>
    <row r="44" spans="1:8">
      <c r="A44" s="85">
        <v>2011</v>
      </c>
      <c r="B44" s="74">
        <v>19.440000000000001</v>
      </c>
      <c r="C44" s="75">
        <v>653.16</v>
      </c>
      <c r="D44" s="75" t="s">
        <v>48</v>
      </c>
      <c r="E44" s="75" t="s">
        <v>48</v>
      </c>
      <c r="F44" s="75" t="s">
        <v>48</v>
      </c>
      <c r="G44" s="114" t="s">
        <v>48</v>
      </c>
      <c r="H44" s="29"/>
    </row>
    <row r="45" spans="1:8" s="32" customFormat="1">
      <c r="A45" s="43" t="s">
        <v>9</v>
      </c>
      <c r="B45" s="43"/>
      <c r="C45" s="40"/>
      <c r="D45" s="40"/>
      <c r="E45" s="40"/>
      <c r="F45" s="40"/>
      <c r="G45" s="78"/>
    </row>
    <row r="46" spans="1:8" s="32" customFormat="1">
      <c r="A46" s="84" t="s">
        <v>20</v>
      </c>
      <c r="B46" s="24">
        <f>((B44/B6)^(1/38)-1)*100</f>
        <v>4.1540611230471702</v>
      </c>
      <c r="C46" s="25">
        <f t="shared" ref="C46" si="0">((C44/C6)^(1/38)-1)*100</f>
        <v>3.8974231462812758</v>
      </c>
      <c r="D46" s="25" t="s">
        <v>48</v>
      </c>
      <c r="E46" s="25" t="s">
        <v>48</v>
      </c>
      <c r="F46" s="25" t="s">
        <v>48</v>
      </c>
      <c r="G46" s="46" t="s">
        <v>48</v>
      </c>
      <c r="H46" s="53"/>
    </row>
    <row r="47" spans="1:8">
      <c r="A47" s="57" t="s">
        <v>10</v>
      </c>
      <c r="B47" s="42">
        <f>((B14/B6)^(1/8)-1)*100</f>
        <v>7.6023049120609754</v>
      </c>
      <c r="C47" s="36">
        <f t="shared" ref="C47:G47" si="1">((C14/C6)^(1/8)-1)*100</f>
        <v>6.9695341901885532</v>
      </c>
      <c r="D47" s="36" t="s">
        <v>48</v>
      </c>
      <c r="E47" s="36" t="s">
        <v>48</v>
      </c>
      <c r="F47" s="36" t="s">
        <v>48</v>
      </c>
      <c r="G47" s="47">
        <f t="shared" si="1"/>
        <v>9.3558229082270969</v>
      </c>
      <c r="H47" s="53"/>
    </row>
    <row r="48" spans="1:8" s="32" customFormat="1">
      <c r="A48" s="84" t="s">
        <v>11</v>
      </c>
      <c r="B48" s="24">
        <f>((B22/B14)^(1/8)-1)*100</f>
        <v>3.5038829153480444</v>
      </c>
      <c r="C48" s="25">
        <f t="shared" ref="C48:G48" si="2">((C22/C14)^(1/8)-1)*100</f>
        <v>3.2442281587361954</v>
      </c>
      <c r="D48" s="25" t="s">
        <v>48</v>
      </c>
      <c r="E48" s="25" t="s">
        <v>48</v>
      </c>
      <c r="F48" s="25" t="s">
        <v>48</v>
      </c>
      <c r="G48" s="46">
        <f t="shared" si="2"/>
        <v>4.6061813391783391</v>
      </c>
      <c r="H48" s="53"/>
    </row>
    <row r="49" spans="1:8">
      <c r="A49" s="57" t="s">
        <v>25</v>
      </c>
      <c r="B49" s="42">
        <f>((B33/B22)^(1/11)-1)*100</f>
        <v>3.3090476395019941</v>
      </c>
      <c r="C49" s="36">
        <f t="shared" ref="C49:G49" si="3">((C33/C22)^(1/11)-1)*100</f>
        <v>3.2568789864351633</v>
      </c>
      <c r="D49" s="36" t="s">
        <v>48</v>
      </c>
      <c r="E49" s="36" t="s">
        <v>48</v>
      </c>
      <c r="F49" s="36" t="s">
        <v>48</v>
      </c>
      <c r="G49" s="47">
        <f t="shared" si="3"/>
        <v>4.2804634181442758</v>
      </c>
      <c r="H49" s="53"/>
    </row>
    <row r="50" spans="1:8" s="32" customFormat="1">
      <c r="A50" s="84" t="s">
        <v>12</v>
      </c>
      <c r="B50" s="24">
        <f>((B40/B33)^(1/7)-1)*100</f>
        <v>3.1589833300529557</v>
      </c>
      <c r="C50" s="25">
        <f t="shared" ref="C50:G50" si="4">((C40/C33)^(1/7)-1)*100</f>
        <v>2.9616125162979179</v>
      </c>
      <c r="D50" s="25" t="s">
        <v>48</v>
      </c>
      <c r="E50" s="25" t="s">
        <v>48</v>
      </c>
      <c r="F50" s="25" t="s">
        <v>48</v>
      </c>
      <c r="G50" s="46">
        <f t="shared" si="4"/>
        <v>3.9723786669742855</v>
      </c>
      <c r="H50" s="53"/>
    </row>
    <row r="51" spans="1:8">
      <c r="A51" s="57" t="s">
        <v>19</v>
      </c>
      <c r="B51" s="42">
        <f>((B44/B40)^(1/4)-1)*100</f>
        <v>2.7660628771942308</v>
      </c>
      <c r="C51" s="36">
        <f t="shared" ref="C51" si="5">((C44/C40)^(1/4)-1)*100</f>
        <v>2.573348085537086</v>
      </c>
      <c r="D51" s="36" t="s">
        <v>48</v>
      </c>
      <c r="E51" s="36" t="s">
        <v>48</v>
      </c>
      <c r="F51" s="36" t="s">
        <v>48</v>
      </c>
      <c r="G51" s="47" t="s">
        <v>48</v>
      </c>
      <c r="H51" s="53"/>
    </row>
    <row r="52" spans="1:8" s="32" customFormat="1">
      <c r="A52" s="84" t="s">
        <v>26</v>
      </c>
      <c r="B52" s="24">
        <f>(B33/B6)^(1/27)*100-100</f>
        <v>4.6213414346197794</v>
      </c>
      <c r="C52" s="25">
        <f t="shared" ref="C52:G52" si="6">(C33/C6)^(1/27)*100-100</f>
        <v>4.3394977168217395</v>
      </c>
      <c r="D52" s="25" t="s">
        <v>48</v>
      </c>
      <c r="E52" s="25" t="s">
        <v>48</v>
      </c>
      <c r="F52" s="25" t="s">
        <v>48</v>
      </c>
      <c r="G52" s="46">
        <f t="shared" si="6"/>
        <v>5.8569806656220749</v>
      </c>
      <c r="H52" s="53"/>
    </row>
    <row r="53" spans="1:8">
      <c r="A53" s="57" t="s">
        <v>18</v>
      </c>
      <c r="B53" s="42">
        <f>((B44/B33)^(1/11)-1)*100</f>
        <v>3.0159296457950902</v>
      </c>
      <c r="C53" s="36">
        <f t="shared" ref="C53" si="7">((C44/C33)^(1/11)-1)*100</f>
        <v>2.8202556976902438</v>
      </c>
      <c r="D53" s="36" t="s">
        <v>48</v>
      </c>
      <c r="E53" s="36" t="s">
        <v>48</v>
      </c>
      <c r="F53" s="36" t="s">
        <v>48</v>
      </c>
      <c r="G53" s="47" t="s">
        <v>48</v>
      </c>
      <c r="H53" s="53"/>
    </row>
    <row r="54" spans="1:8">
      <c r="A54" s="84" t="s">
        <v>35</v>
      </c>
      <c r="B54" s="24">
        <f>(B12/B6)^(1/6)*100-100</f>
        <v>7.3613967125880464</v>
      </c>
      <c r="C54" s="25">
        <f t="shared" ref="C54:G54" si="8">(C12/C6)^(1/6)*100-100</f>
        <v>6.7207609940502948</v>
      </c>
      <c r="D54" s="25" t="s">
        <v>48</v>
      </c>
      <c r="E54" s="25" t="s">
        <v>48</v>
      </c>
      <c r="F54" s="25" t="s">
        <v>48</v>
      </c>
      <c r="G54" s="46">
        <f t="shared" si="8"/>
        <v>9.1313816672163455</v>
      </c>
      <c r="H54" s="53"/>
    </row>
    <row r="55" spans="1:8">
      <c r="A55" s="57" t="s">
        <v>36</v>
      </c>
      <c r="B55" s="42">
        <f>(B22/B12)^(1/10)*100-100</f>
        <v>4.4512596441227572</v>
      </c>
      <c r="C55" s="36">
        <f t="shared" ref="C55:G55" si="9">(C22/C12)^(1/10)*100-100</f>
        <v>4.1241241135676603</v>
      </c>
      <c r="D55" s="36" t="s">
        <v>48</v>
      </c>
      <c r="E55" s="36" t="s">
        <v>48</v>
      </c>
      <c r="F55" s="36" t="s">
        <v>48</v>
      </c>
      <c r="G55" s="47">
        <f t="shared" si="9"/>
        <v>5.6694913600182417</v>
      </c>
      <c r="H55" s="53"/>
    </row>
    <row r="56" spans="1:8">
      <c r="A56" s="84" t="s">
        <v>38</v>
      </c>
      <c r="B56" s="24">
        <f>(B44/B12)^(1/32)*100-100</f>
        <v>3.5634402748249983</v>
      </c>
      <c r="C56" s="25">
        <f t="shared" ref="C56" si="10">(C44/C12)^(1/32)*100-100</f>
        <v>3.3764229764446299</v>
      </c>
      <c r="D56" s="25" t="s">
        <v>48</v>
      </c>
      <c r="E56" s="25" t="s">
        <v>48</v>
      </c>
      <c r="F56" s="25" t="s">
        <v>48</v>
      </c>
      <c r="G56" s="46" t="s">
        <v>48</v>
      </c>
      <c r="H56" s="53"/>
    </row>
    <row r="57" spans="1:8">
      <c r="A57" s="57" t="s">
        <v>37</v>
      </c>
      <c r="B57" s="42">
        <f>(B33/B28)^(1/5)*100-100</f>
        <v>3.7730108980457828</v>
      </c>
      <c r="C57" s="36">
        <f t="shared" ref="C57:G57" si="11">(C33/C28)^(1/5)*100-100</f>
        <v>3.7537073131019127</v>
      </c>
      <c r="D57" s="36" t="s">
        <v>48</v>
      </c>
      <c r="E57" s="36" t="s">
        <v>48</v>
      </c>
      <c r="F57" s="36" t="s">
        <v>48</v>
      </c>
      <c r="G57" s="47">
        <f t="shared" si="11"/>
        <v>4.9298642262821915</v>
      </c>
      <c r="H57" s="53"/>
    </row>
    <row r="58" spans="1:8">
      <c r="A58" s="85" t="s">
        <v>39</v>
      </c>
      <c r="B58" s="48">
        <f>(B44/B28)^(1/16)*100-100</f>
        <v>3.2519223094342777</v>
      </c>
      <c r="C58" s="49">
        <f t="shared" ref="C58" si="12">(C44/C28)^(1/16)*100-100</f>
        <v>3.1110536205385841</v>
      </c>
      <c r="D58" s="49" t="s">
        <v>48</v>
      </c>
      <c r="E58" s="49" t="s">
        <v>48</v>
      </c>
      <c r="F58" s="49" t="s">
        <v>48</v>
      </c>
      <c r="G58" s="50" t="s">
        <v>48</v>
      </c>
      <c r="H58" s="53"/>
    </row>
    <row r="59" spans="1:8">
      <c r="A59" s="5"/>
      <c r="B59" s="5"/>
      <c r="C59" s="3"/>
      <c r="D59" s="3"/>
      <c r="E59" s="3"/>
    </row>
    <row r="60" spans="1:8">
      <c r="A60" s="6" t="s">
        <v>13</v>
      </c>
      <c r="B60" s="6"/>
      <c r="C60" s="9"/>
      <c r="D60" s="9"/>
      <c r="E60" s="9"/>
    </row>
    <row r="61" spans="1:8">
      <c r="A61" s="230" t="s">
        <v>52</v>
      </c>
      <c r="B61" s="230"/>
      <c r="C61" s="230"/>
      <c r="D61" s="230"/>
      <c r="E61" s="230"/>
      <c r="F61" s="230"/>
      <c r="G61" s="230"/>
    </row>
    <row r="62" spans="1:8">
      <c r="A62" s="230" t="s">
        <v>54</v>
      </c>
      <c r="B62" s="230"/>
      <c r="C62" s="230"/>
      <c r="D62" s="230"/>
      <c r="E62" s="230"/>
      <c r="F62" s="230"/>
      <c r="G62" s="230"/>
    </row>
    <row r="63" spans="1:8">
      <c r="A63" s="10" t="s">
        <v>53</v>
      </c>
      <c r="B63" s="2"/>
      <c r="C63" s="2"/>
      <c r="D63" s="2"/>
      <c r="E63" s="2"/>
    </row>
    <row r="64" spans="1:8">
      <c r="A64" s="2"/>
      <c r="B64" s="2"/>
      <c r="C64" s="2"/>
      <c r="D64" s="2"/>
      <c r="E64" s="2"/>
      <c r="F64" s="2"/>
      <c r="G64" s="2"/>
      <c r="H64" s="2"/>
    </row>
    <row r="65" spans="1:8">
      <c r="A65" s="110" t="s">
        <v>41</v>
      </c>
      <c r="B65" s="2"/>
      <c r="C65" s="2"/>
      <c r="D65" s="2"/>
      <c r="E65" s="2"/>
      <c r="F65" s="2"/>
      <c r="G65" s="2"/>
      <c r="H65" s="2"/>
    </row>
    <row r="66" spans="1:8">
      <c r="A66" t="s">
        <v>45</v>
      </c>
      <c r="B66" s="2"/>
      <c r="C66" s="2"/>
      <c r="D66" s="2"/>
      <c r="E66" s="2"/>
      <c r="F66" s="2"/>
      <c r="G66" s="2"/>
      <c r="H66" s="2"/>
    </row>
    <row r="67" spans="1:8">
      <c r="A67" t="s">
        <v>46</v>
      </c>
      <c r="B67" s="2"/>
      <c r="C67" s="2"/>
      <c r="D67" s="2"/>
      <c r="E67" s="2"/>
    </row>
    <row r="68" spans="1:8" ht="32.25" customHeight="1">
      <c r="A68" s="239" t="s">
        <v>79</v>
      </c>
      <c r="B68" s="239"/>
      <c r="C68" s="239"/>
      <c r="D68" s="239"/>
      <c r="E68" s="239"/>
      <c r="F68" s="239"/>
      <c r="G68" s="239"/>
    </row>
    <row r="69" spans="1:8" ht="30" customHeight="1">
      <c r="A69" s="239" t="s">
        <v>55</v>
      </c>
      <c r="B69" s="239"/>
      <c r="C69" s="239"/>
      <c r="D69" s="239"/>
      <c r="E69" s="239"/>
      <c r="F69" s="239"/>
      <c r="G69" s="239"/>
    </row>
    <row r="70" spans="1:8">
      <c r="A70" s="2"/>
      <c r="B70" s="2"/>
      <c r="C70" s="2"/>
      <c r="D70" s="2"/>
      <c r="E70" s="2"/>
    </row>
    <row r="71" spans="1:8">
      <c r="A71" s="2"/>
      <c r="B71" s="2"/>
      <c r="C71" s="2"/>
      <c r="D71" s="2"/>
      <c r="E71" s="2"/>
    </row>
    <row r="72" spans="1:8">
      <c r="A72" s="2"/>
      <c r="B72" s="2"/>
      <c r="C72" s="2"/>
      <c r="D72" s="2"/>
      <c r="E72" s="2"/>
    </row>
    <row r="73" spans="1:8">
      <c r="A73" s="2"/>
      <c r="B73" s="2"/>
      <c r="C73" s="2"/>
      <c r="D73" s="2"/>
      <c r="E73" s="2"/>
    </row>
    <row r="74" spans="1:8">
      <c r="A74" s="2"/>
      <c r="B74" s="2"/>
      <c r="C74" s="2"/>
      <c r="D74" s="2"/>
      <c r="E74" s="2"/>
    </row>
    <row r="75" spans="1:8">
      <c r="A75" s="2"/>
      <c r="B75" s="2"/>
      <c r="C75" s="2"/>
      <c r="D75" s="2"/>
      <c r="E75" s="2"/>
    </row>
    <row r="76" spans="1:8">
      <c r="A76" s="2"/>
      <c r="B76" s="2"/>
      <c r="C76" s="2"/>
      <c r="D76" s="2"/>
      <c r="E76" s="2"/>
    </row>
    <row r="77" spans="1:8">
      <c r="A77" s="2"/>
      <c r="B77" s="2"/>
      <c r="C77" s="2"/>
      <c r="D77" s="2"/>
      <c r="E77" s="2"/>
    </row>
    <row r="78" spans="1:8">
      <c r="A78" s="2"/>
      <c r="B78" s="2"/>
      <c r="C78" s="2"/>
      <c r="D78" s="2"/>
      <c r="E78" s="2"/>
    </row>
    <row r="79" spans="1:8">
      <c r="A79" s="2"/>
      <c r="B79" s="2"/>
      <c r="C79" s="2"/>
      <c r="D79" s="2"/>
      <c r="E79" s="2"/>
    </row>
    <row r="80" spans="1:8">
      <c r="A80" s="2"/>
      <c r="B80" s="2"/>
      <c r="C80" s="2"/>
      <c r="D80" s="2"/>
      <c r="E80" s="2"/>
    </row>
    <row r="81" spans="1:5">
      <c r="A81" s="2"/>
      <c r="B81" s="2"/>
      <c r="C81" s="2"/>
      <c r="D81" s="2"/>
      <c r="E81" s="2"/>
    </row>
    <row r="82" spans="1:5">
      <c r="A82" s="2"/>
      <c r="B82" s="2"/>
      <c r="C82" s="2"/>
      <c r="D82" s="2"/>
      <c r="E82" s="2"/>
    </row>
    <row r="83" spans="1:5">
      <c r="A83" s="2"/>
      <c r="B83" s="2"/>
      <c r="C83" s="2"/>
      <c r="D83" s="2"/>
      <c r="E83" s="2"/>
    </row>
    <row r="84" spans="1:5">
      <c r="A84" s="2"/>
      <c r="B84" s="2"/>
      <c r="C84" s="2"/>
      <c r="D84" s="2"/>
      <c r="E84" s="2"/>
    </row>
    <row r="85" spans="1:5">
      <c r="A85" s="2"/>
      <c r="B85" s="2"/>
      <c r="C85" s="2"/>
      <c r="D85" s="2"/>
      <c r="E85" s="2"/>
    </row>
    <row r="86" spans="1:5">
      <c r="A86" s="2"/>
      <c r="B86" s="2"/>
      <c r="C86" s="2"/>
      <c r="D86" s="2"/>
      <c r="E86" s="2"/>
    </row>
    <row r="87" spans="1:5">
      <c r="A87" s="2"/>
      <c r="B87" s="2"/>
      <c r="C87" s="2"/>
      <c r="D87" s="2"/>
      <c r="E87" s="2"/>
    </row>
    <row r="88" spans="1:5">
      <c r="A88" s="2"/>
      <c r="B88" s="2"/>
      <c r="C88" s="2"/>
      <c r="D88" s="2"/>
      <c r="E88" s="2"/>
    </row>
    <row r="89" spans="1:5">
      <c r="A89" s="2"/>
      <c r="B89" s="2"/>
      <c r="C89" s="2"/>
      <c r="D89" s="2"/>
      <c r="E89" s="2"/>
    </row>
    <row r="90" spans="1:5">
      <c r="A90" s="2"/>
      <c r="B90" s="2"/>
      <c r="C90" s="2"/>
      <c r="D90" s="2"/>
      <c r="E90" s="2"/>
    </row>
    <row r="91" spans="1:5">
      <c r="A91" s="2"/>
      <c r="B91" s="2"/>
      <c r="C91" s="2"/>
      <c r="D91" s="2"/>
      <c r="E91" s="2"/>
    </row>
    <row r="92" spans="1:5">
      <c r="A92" s="2"/>
      <c r="B92" s="2"/>
      <c r="C92" s="2"/>
      <c r="D92" s="2"/>
      <c r="E92" s="2"/>
    </row>
    <row r="93" spans="1:5">
      <c r="A93" s="2"/>
      <c r="B93" s="2"/>
      <c r="C93" s="2"/>
      <c r="D93" s="2"/>
      <c r="E93" s="2"/>
    </row>
    <row r="94" spans="1:5">
      <c r="A94" s="2"/>
      <c r="B94" s="2"/>
      <c r="C94" s="2"/>
      <c r="D94" s="2"/>
      <c r="E94" s="2"/>
    </row>
    <row r="95" spans="1:5">
      <c r="A95" s="2"/>
      <c r="B95" s="2"/>
      <c r="C95" s="2"/>
      <c r="D95" s="2"/>
      <c r="E95" s="2"/>
    </row>
    <row r="96" spans="1:5">
      <c r="A96" s="2"/>
      <c r="B96" s="2"/>
      <c r="C96" s="2"/>
      <c r="D96" s="2"/>
      <c r="E96" s="2"/>
    </row>
    <row r="97" spans="1:5">
      <c r="A97" s="2"/>
      <c r="B97" s="2"/>
      <c r="C97" s="2"/>
      <c r="D97" s="2"/>
      <c r="E97" s="2"/>
    </row>
    <row r="98" spans="1:5">
      <c r="A98" s="2"/>
      <c r="B98" s="2"/>
      <c r="C98" s="2"/>
      <c r="D98" s="2"/>
      <c r="E98" s="2"/>
    </row>
    <row r="99" spans="1:5">
      <c r="A99" s="2"/>
      <c r="B99" s="2"/>
      <c r="C99" s="2"/>
      <c r="D99" s="2"/>
      <c r="E99" s="2"/>
    </row>
    <row r="100" spans="1:5">
      <c r="A100" s="2"/>
      <c r="B100" s="2"/>
      <c r="C100" s="2"/>
      <c r="D100" s="2"/>
      <c r="E100" s="2"/>
    </row>
    <row r="101" spans="1:5">
      <c r="A101" s="2"/>
      <c r="B101" s="2"/>
      <c r="C101" s="2"/>
      <c r="D101" s="2"/>
      <c r="E101" s="2"/>
    </row>
    <row r="102" spans="1:5">
      <c r="A102" s="2"/>
      <c r="B102" s="2"/>
      <c r="C102" s="2"/>
      <c r="D102" s="2"/>
      <c r="E102" s="2"/>
    </row>
    <row r="103" spans="1:5">
      <c r="A103" s="2"/>
      <c r="B103" s="2"/>
      <c r="C103" s="2"/>
      <c r="D103" s="2"/>
      <c r="E103" s="2"/>
    </row>
    <row r="104" spans="1:5">
      <c r="A104" s="2"/>
      <c r="B104" s="2"/>
      <c r="C104" s="2"/>
      <c r="D104" s="2"/>
      <c r="E104" s="2"/>
    </row>
    <row r="105" spans="1:5">
      <c r="A105" s="2"/>
      <c r="B105" s="2"/>
      <c r="C105" s="2"/>
      <c r="D105" s="2"/>
      <c r="E105" s="2"/>
    </row>
    <row r="106" spans="1:5">
      <c r="A106" s="2"/>
      <c r="B106" s="2"/>
      <c r="C106" s="2"/>
      <c r="D106" s="2"/>
      <c r="E106" s="2"/>
    </row>
    <row r="107" spans="1:5">
      <c r="A107" s="2"/>
      <c r="B107" s="2"/>
      <c r="C107" s="2"/>
      <c r="D107" s="2"/>
      <c r="E107" s="2"/>
    </row>
    <row r="108" spans="1:5">
      <c r="A108" s="2"/>
      <c r="B108" s="2"/>
      <c r="C108" s="2"/>
      <c r="D108" s="2"/>
      <c r="E108" s="2"/>
    </row>
    <row r="109" spans="1:5">
      <c r="A109" s="2"/>
      <c r="B109" s="2"/>
      <c r="C109" s="2"/>
      <c r="D109" s="2"/>
      <c r="E109" s="2"/>
    </row>
    <row r="110" spans="1:5">
      <c r="A110" s="2"/>
      <c r="B110" s="2"/>
      <c r="C110" s="2"/>
      <c r="D110" s="2"/>
      <c r="E110" s="2"/>
    </row>
    <row r="111" spans="1:5">
      <c r="A111" s="2"/>
      <c r="B111" s="2"/>
      <c r="C111" s="2"/>
      <c r="D111" s="2"/>
      <c r="E111" s="2"/>
    </row>
    <row r="112" spans="1:5">
      <c r="A112" s="2"/>
      <c r="B112" s="2"/>
      <c r="C112" s="2"/>
      <c r="D112" s="2"/>
      <c r="E112" s="2"/>
    </row>
    <row r="113" spans="1:5">
      <c r="A113" s="2"/>
      <c r="B113" s="2"/>
      <c r="C113" s="2"/>
      <c r="D113" s="2"/>
      <c r="E113" s="2"/>
    </row>
    <row r="114" spans="1:5">
      <c r="A114" s="2"/>
      <c r="B114" s="2"/>
      <c r="C114" s="2"/>
      <c r="D114" s="2"/>
      <c r="E114" s="2"/>
    </row>
    <row r="115" spans="1:5">
      <c r="A115" s="2"/>
      <c r="B115" s="2"/>
      <c r="C115" s="2"/>
      <c r="D115" s="2"/>
      <c r="E115" s="2"/>
    </row>
    <row r="116" spans="1:5">
      <c r="A116" s="2"/>
      <c r="B116" s="2"/>
      <c r="C116" s="2"/>
      <c r="D116" s="2"/>
      <c r="E116" s="2"/>
    </row>
    <row r="117" spans="1:5">
      <c r="A117" s="2"/>
      <c r="B117" s="2"/>
      <c r="C117" s="2"/>
      <c r="D117" s="2"/>
      <c r="E117" s="2"/>
    </row>
    <row r="118" spans="1:5">
      <c r="A118" s="2"/>
      <c r="B118" s="2"/>
      <c r="C118" s="2"/>
      <c r="D118" s="2"/>
      <c r="E118" s="2"/>
    </row>
    <row r="119" spans="1:5">
      <c r="A119" s="2"/>
      <c r="B119" s="2"/>
      <c r="C119" s="2"/>
      <c r="D119" s="2"/>
      <c r="E119" s="2"/>
    </row>
    <row r="120" spans="1:5">
      <c r="A120" s="2"/>
      <c r="B120" s="2"/>
      <c r="C120" s="2"/>
      <c r="D120" s="2"/>
      <c r="E120" s="2"/>
    </row>
    <row r="121" spans="1:5">
      <c r="A121" s="2"/>
      <c r="B121" s="2"/>
      <c r="C121" s="2"/>
      <c r="D121" s="2"/>
      <c r="E121" s="2"/>
    </row>
    <row r="122" spans="1:5">
      <c r="A122" s="2"/>
      <c r="B122" s="2"/>
      <c r="C122" s="2"/>
      <c r="D122" s="2"/>
      <c r="E122" s="2"/>
    </row>
    <row r="123" spans="1:5">
      <c r="A123" s="2"/>
      <c r="B123" s="2"/>
      <c r="C123" s="2"/>
      <c r="D123" s="2"/>
      <c r="E123" s="2"/>
    </row>
    <row r="124" spans="1:5">
      <c r="A124" s="2"/>
      <c r="B124" s="2"/>
      <c r="C124" s="2"/>
      <c r="D124" s="2"/>
      <c r="E124" s="2"/>
    </row>
    <row r="125" spans="1:5">
      <c r="A125" s="2"/>
      <c r="B125" s="2"/>
    </row>
    <row r="126" spans="1:5">
      <c r="A126" s="2"/>
      <c r="B126" s="2"/>
    </row>
    <row r="127" spans="1:5">
      <c r="A127" s="2"/>
      <c r="B127" s="2"/>
    </row>
    <row r="128" spans="1:5">
      <c r="A128" s="2"/>
      <c r="B128" s="2"/>
    </row>
    <row r="129" spans="1:2">
      <c r="A129" s="2"/>
      <c r="B129" s="2"/>
    </row>
    <row r="130" spans="1:2">
      <c r="A130" s="2"/>
      <c r="B130" s="2"/>
    </row>
    <row r="131" spans="1:2">
      <c r="A131" s="2"/>
      <c r="B131" s="2"/>
    </row>
    <row r="132" spans="1:2">
      <c r="A132" s="2"/>
      <c r="B132" s="2"/>
    </row>
    <row r="133" spans="1:2">
      <c r="A133" s="2"/>
      <c r="B133" s="2"/>
    </row>
  </sheetData>
  <dataConsolidate/>
  <mergeCells count="9">
    <mergeCell ref="A61:G61"/>
    <mergeCell ref="A62:G62"/>
    <mergeCell ref="A68:G68"/>
    <mergeCell ref="A69:G69"/>
    <mergeCell ref="D2:F2"/>
    <mergeCell ref="B2:B3"/>
    <mergeCell ref="C2:C3"/>
    <mergeCell ref="G2:G3"/>
    <mergeCell ref="D4:G4"/>
  </mergeCells>
  <pageMargins left="0.70866141732283472" right="0.70866141732283472" top="0.74803149606299213" bottom="0.74803149606299213" header="0.31496062992125984" footer="0.31496062992125984"/>
  <pageSetup scale="52" orientation="portrait" verticalDpi="0" r:id="rId1"/>
</worksheet>
</file>

<file path=xl/worksheets/sheet5.xml><?xml version="1.0" encoding="utf-8"?>
<worksheet xmlns="http://schemas.openxmlformats.org/spreadsheetml/2006/main" xmlns:r="http://schemas.openxmlformats.org/officeDocument/2006/relationships">
  <dimension ref="A1:N130"/>
  <sheetViews>
    <sheetView view="pageBreakPreview" zoomScale="70" zoomScaleSheetLayoutView="70" workbookViewId="0">
      <pane xSplit="1" ySplit="4" topLeftCell="B8" activePane="bottomRight" state="frozen"/>
      <selection activeCell="G4" sqref="G4"/>
      <selection pane="topRight" activeCell="G4" sqref="G4"/>
      <selection pane="bottomLeft" activeCell="G4" sqref="G4"/>
      <selection pane="bottomRight" activeCell="G4" sqref="G4"/>
    </sheetView>
  </sheetViews>
  <sheetFormatPr defaultRowHeight="15"/>
  <cols>
    <col min="1" max="1" width="11.140625" customWidth="1"/>
    <col min="2" max="7" width="20.7109375" customWidth="1"/>
    <col min="8" max="8" width="16.7109375" customWidth="1"/>
    <col min="9" max="9" width="12.5703125" bestFit="1" customWidth="1"/>
  </cols>
  <sheetData>
    <row r="1" spans="1:14" ht="15.75">
      <c r="A1" s="1" t="s">
        <v>126</v>
      </c>
      <c r="B1" s="1"/>
    </row>
    <row r="2" spans="1:14" ht="77.25" customHeight="1">
      <c r="A2" s="33"/>
      <c r="B2" s="204" t="s">
        <v>58</v>
      </c>
      <c r="C2" s="204" t="s">
        <v>47</v>
      </c>
      <c r="D2" s="204" t="s">
        <v>59</v>
      </c>
      <c r="E2" s="204" t="s">
        <v>112</v>
      </c>
      <c r="F2" s="204" t="s">
        <v>110</v>
      </c>
      <c r="G2" s="204" t="s">
        <v>111</v>
      </c>
      <c r="H2" s="208" t="s">
        <v>150</v>
      </c>
    </row>
    <row r="3" spans="1:14" ht="30" customHeight="1">
      <c r="A3" s="34"/>
      <c r="B3" s="241" t="s">
        <v>40</v>
      </c>
      <c r="C3" s="242"/>
      <c r="D3" s="242"/>
      <c r="E3" s="242"/>
      <c r="F3" s="242"/>
      <c r="G3" s="243"/>
      <c r="H3" s="195" t="s">
        <v>152</v>
      </c>
    </row>
    <row r="4" spans="1:14">
      <c r="A4" s="35"/>
      <c r="B4" s="17" t="s">
        <v>4</v>
      </c>
      <c r="C4" s="17" t="s">
        <v>5</v>
      </c>
      <c r="D4" s="17" t="s">
        <v>16</v>
      </c>
      <c r="E4" s="17" t="s">
        <v>6</v>
      </c>
      <c r="F4" s="17" t="s">
        <v>7</v>
      </c>
      <c r="G4" s="17" t="s">
        <v>8</v>
      </c>
      <c r="H4" s="116" t="s">
        <v>151</v>
      </c>
    </row>
    <row r="5" spans="1:14">
      <c r="A5" s="82">
        <v>1973</v>
      </c>
      <c r="B5" s="21">
        <f>C5+D5</f>
        <v>5.3968559149513684</v>
      </c>
      <c r="C5" s="21">
        <v>4.715209494790904</v>
      </c>
      <c r="D5" s="21">
        <f>E5+F5+G5</f>
        <v>0.68164642016046406</v>
      </c>
      <c r="E5" s="21">
        <v>0.13854996873212075</v>
      </c>
      <c r="F5" s="21">
        <v>0.24235267506686003</v>
      </c>
      <c r="G5" s="22">
        <v>0.30074377636148331</v>
      </c>
      <c r="H5" s="22">
        <f>B5/C5</f>
        <v>1.1445633371992292</v>
      </c>
      <c r="I5" s="29"/>
      <c r="J5" s="29"/>
      <c r="K5" s="29"/>
      <c r="L5" s="29"/>
      <c r="M5" s="29"/>
      <c r="N5" s="29"/>
    </row>
    <row r="6" spans="1:14">
      <c r="A6" s="57">
        <v>1974</v>
      </c>
      <c r="B6" s="38">
        <f t="shared" ref="B6:B42" si="0">C6+D6</f>
        <v>5.9134290288082791</v>
      </c>
      <c r="C6" s="38">
        <v>5.1298398506778611</v>
      </c>
      <c r="D6" s="38">
        <f t="shared" ref="D6:D42" si="1">E6+F6+G6</f>
        <v>0.78358917813041773</v>
      </c>
      <c r="E6" s="38">
        <v>0.15830272273774967</v>
      </c>
      <c r="F6" s="38">
        <v>0.28736540748072031</v>
      </c>
      <c r="G6" s="41">
        <v>0.33792104791194777</v>
      </c>
      <c r="H6" s="41">
        <f t="shared" ref="H6:H42" si="2">B6/C6</f>
        <v>1.1527511971015769</v>
      </c>
      <c r="I6" s="4"/>
    </row>
    <row r="7" spans="1:14">
      <c r="A7" s="84">
        <v>1975</v>
      </c>
      <c r="B7" s="27">
        <f t="shared" si="0"/>
        <v>6.4804421594532409</v>
      </c>
      <c r="C7" s="27">
        <v>5.5634392303858311</v>
      </c>
      <c r="D7" s="27">
        <f t="shared" si="1"/>
        <v>0.91700292906740954</v>
      </c>
      <c r="E7" s="27">
        <v>0.19495708813830115</v>
      </c>
      <c r="F7" s="27">
        <v>0.3548199886660795</v>
      </c>
      <c r="G7" s="28">
        <v>0.3672258522630289</v>
      </c>
      <c r="H7" s="28">
        <f t="shared" si="2"/>
        <v>1.1648266281150363</v>
      </c>
      <c r="I7" s="4"/>
      <c r="J7" s="29"/>
      <c r="K7" s="29"/>
      <c r="L7" s="29"/>
      <c r="M7" s="29"/>
      <c r="N7" s="29"/>
    </row>
    <row r="8" spans="1:14">
      <c r="A8" s="57">
        <v>1976</v>
      </c>
      <c r="B8" s="38">
        <f t="shared" si="0"/>
        <v>7.030082223416751</v>
      </c>
      <c r="C8" s="38">
        <v>5.970953035099245</v>
      </c>
      <c r="D8" s="38">
        <f t="shared" si="1"/>
        <v>1.0591291883175058</v>
      </c>
      <c r="E8" s="38">
        <v>0.23313889054795703</v>
      </c>
      <c r="F8" s="38">
        <v>0.40651151061471791</v>
      </c>
      <c r="G8" s="41">
        <v>0.41947878715483089</v>
      </c>
      <c r="H8" s="41">
        <f t="shared" si="2"/>
        <v>1.177380257739693</v>
      </c>
      <c r="I8" s="4"/>
    </row>
    <row r="9" spans="1:14">
      <c r="A9" s="84">
        <v>1977</v>
      </c>
      <c r="B9" s="27">
        <f t="shared" si="0"/>
        <v>7.5781550905122614</v>
      </c>
      <c r="C9" s="27">
        <v>6.3818076774939021</v>
      </c>
      <c r="D9" s="27">
        <f t="shared" si="1"/>
        <v>1.1963474130183593</v>
      </c>
      <c r="E9" s="27">
        <v>0.27011169598151241</v>
      </c>
      <c r="F9" s="27">
        <v>0.46298626267813581</v>
      </c>
      <c r="G9" s="28">
        <v>0.46324945435871101</v>
      </c>
      <c r="H9" s="28">
        <f t="shared" si="2"/>
        <v>1.1874621539031018</v>
      </c>
      <c r="I9" s="4"/>
      <c r="J9" s="29"/>
      <c r="K9" s="29"/>
      <c r="L9" s="29"/>
      <c r="M9" s="29"/>
      <c r="N9" s="29"/>
    </row>
    <row r="10" spans="1:14">
      <c r="A10" s="57">
        <v>1978</v>
      </c>
      <c r="B10" s="38">
        <f t="shared" si="0"/>
        <v>8.1959482266587287</v>
      </c>
      <c r="C10" s="38">
        <v>6.877151852511032</v>
      </c>
      <c r="D10" s="38">
        <f t="shared" si="1"/>
        <v>1.3187963741476976</v>
      </c>
      <c r="E10" s="38">
        <v>0.3052454569445382</v>
      </c>
      <c r="F10" s="38">
        <v>0.49373699682707239</v>
      </c>
      <c r="G10" s="41">
        <v>0.51981392037608709</v>
      </c>
      <c r="H10" s="41">
        <f t="shared" si="2"/>
        <v>1.1917649053606645</v>
      </c>
      <c r="I10" s="4"/>
    </row>
    <row r="11" spans="1:14">
      <c r="A11" s="84">
        <v>1979</v>
      </c>
      <c r="B11" s="27">
        <f t="shared" si="0"/>
        <v>8.937917951715951</v>
      </c>
      <c r="C11" s="27">
        <v>7.4765350497813676</v>
      </c>
      <c r="D11" s="27">
        <f t="shared" si="1"/>
        <v>1.4613829019345834</v>
      </c>
      <c r="E11" s="27">
        <v>0.33671174530074627</v>
      </c>
      <c r="F11" s="27">
        <v>0.53998914294918066</v>
      </c>
      <c r="G11" s="28">
        <v>0.58468201368465633</v>
      </c>
      <c r="H11" s="28">
        <f t="shared" si="2"/>
        <v>1.1954625895824988</v>
      </c>
      <c r="I11" s="4"/>
      <c r="J11" s="29"/>
      <c r="K11" s="29"/>
      <c r="L11" s="29"/>
      <c r="M11" s="29"/>
      <c r="N11" s="29"/>
    </row>
    <row r="12" spans="1:14">
      <c r="A12" s="57">
        <v>1980</v>
      </c>
      <c r="B12" s="38">
        <f t="shared" si="0"/>
        <v>9.8874292607106646</v>
      </c>
      <c r="C12" s="38">
        <v>8.2421969237786037</v>
      </c>
      <c r="D12" s="38">
        <f t="shared" si="1"/>
        <v>1.6452323369320601</v>
      </c>
      <c r="E12" s="38">
        <v>0.39093096805554722</v>
      </c>
      <c r="F12" s="38">
        <v>0.61687060786278824</v>
      </c>
      <c r="G12" s="41">
        <v>0.63743076101372476</v>
      </c>
      <c r="H12" s="41">
        <f t="shared" si="2"/>
        <v>1.1996108989079832</v>
      </c>
      <c r="I12" s="4"/>
    </row>
    <row r="13" spans="1:14">
      <c r="A13" s="84">
        <v>1981</v>
      </c>
      <c r="B13" s="27">
        <f t="shared" si="0"/>
        <v>10.846376224168043</v>
      </c>
      <c r="C13" s="27">
        <v>9.0087621522707089</v>
      </c>
      <c r="D13" s="27">
        <f t="shared" si="1"/>
        <v>1.8376140718973337</v>
      </c>
      <c r="E13" s="27">
        <v>0.45319401312534646</v>
      </c>
      <c r="F13" s="27">
        <v>0.65989735764482882</v>
      </c>
      <c r="G13" s="28">
        <v>0.72452270112715855</v>
      </c>
      <c r="H13" s="28">
        <f t="shared" si="2"/>
        <v>1.2039807512771501</v>
      </c>
      <c r="I13" s="4"/>
      <c r="J13" s="29"/>
      <c r="K13" s="29"/>
      <c r="L13" s="29"/>
      <c r="M13" s="29"/>
      <c r="N13" s="29"/>
    </row>
    <row r="14" spans="1:14">
      <c r="A14" s="57">
        <v>1982</v>
      </c>
      <c r="B14" s="38">
        <f t="shared" si="0"/>
        <v>11.720928812607232</v>
      </c>
      <c r="C14" s="38">
        <v>9.6930436747079902</v>
      </c>
      <c r="D14" s="38">
        <f t="shared" si="1"/>
        <v>2.0278851378992422</v>
      </c>
      <c r="E14" s="38">
        <v>0.53288883190152581</v>
      </c>
      <c r="F14" s="38">
        <v>0.71702110771222194</v>
      </c>
      <c r="G14" s="41">
        <v>0.77797519828549444</v>
      </c>
      <c r="H14" s="41">
        <f t="shared" si="2"/>
        <v>1.2092103580623073</v>
      </c>
      <c r="I14" s="4"/>
    </row>
    <row r="15" spans="1:14">
      <c r="A15" s="84">
        <v>1983</v>
      </c>
      <c r="B15" s="27">
        <f t="shared" si="0"/>
        <v>12.256567736652276</v>
      </c>
      <c r="C15" s="27">
        <v>10.10081468234614</v>
      </c>
      <c r="D15" s="27">
        <f t="shared" si="1"/>
        <v>2.1557530543061354</v>
      </c>
      <c r="E15" s="27">
        <v>0.58005021767011689</v>
      </c>
      <c r="F15" s="27">
        <v>0.74463050271861853</v>
      </c>
      <c r="G15" s="28">
        <v>0.83107233391739976</v>
      </c>
      <c r="H15" s="28">
        <f t="shared" si="2"/>
        <v>1.2134236813664037</v>
      </c>
      <c r="I15" s="4"/>
      <c r="J15" s="29"/>
      <c r="K15" s="29"/>
      <c r="L15" s="29"/>
      <c r="M15" s="29"/>
      <c r="N15" s="29"/>
    </row>
    <row r="16" spans="1:14">
      <c r="A16" s="57">
        <v>1984</v>
      </c>
      <c r="B16" s="38">
        <f t="shared" si="0"/>
        <v>12.889232023236191</v>
      </c>
      <c r="C16" s="38">
        <v>10.590117730797711</v>
      </c>
      <c r="D16" s="38">
        <f t="shared" si="1"/>
        <v>2.2991142924384795</v>
      </c>
      <c r="E16" s="38">
        <v>0.60374488407735449</v>
      </c>
      <c r="F16" s="38">
        <v>0.78353261275120401</v>
      </c>
      <c r="G16" s="41">
        <v>0.91183679560992126</v>
      </c>
      <c r="H16" s="41">
        <f t="shared" si="2"/>
        <v>1.2170999747955868</v>
      </c>
      <c r="I16" s="4"/>
    </row>
    <row r="17" spans="1:14">
      <c r="A17" s="84">
        <v>1985</v>
      </c>
      <c r="B17" s="27">
        <f t="shared" si="0"/>
        <v>13.579050493221025</v>
      </c>
      <c r="C17" s="27">
        <v>11.162503941263907</v>
      </c>
      <c r="D17" s="27">
        <f t="shared" si="1"/>
        <v>2.416546551957119</v>
      </c>
      <c r="E17" s="27">
        <v>0.65063510652673306</v>
      </c>
      <c r="F17" s="27">
        <v>0.80724967343813336</v>
      </c>
      <c r="G17" s="28">
        <v>0.95866177199225255</v>
      </c>
      <c r="H17" s="28">
        <f t="shared" si="2"/>
        <v>1.2164878565483845</v>
      </c>
      <c r="I17" s="4"/>
      <c r="J17" s="29"/>
      <c r="K17" s="29"/>
      <c r="L17" s="29"/>
      <c r="M17" s="29"/>
      <c r="N17" s="29"/>
    </row>
    <row r="18" spans="1:14">
      <c r="A18" s="57">
        <v>1986</v>
      </c>
      <c r="B18" s="38">
        <f t="shared" si="0"/>
        <v>14.242823332869275</v>
      </c>
      <c r="C18" s="38">
        <v>11.707281080328553</v>
      </c>
      <c r="D18" s="38">
        <f t="shared" si="1"/>
        <v>2.5355422525407212</v>
      </c>
      <c r="E18" s="38">
        <v>0.68757900598635668</v>
      </c>
      <c r="F18" s="38">
        <v>0.82558819434776554</v>
      </c>
      <c r="G18" s="41">
        <v>1.0223750522065989</v>
      </c>
      <c r="H18" s="41">
        <f t="shared" si="2"/>
        <v>1.216578233250172</v>
      </c>
      <c r="I18" s="4"/>
    </row>
    <row r="19" spans="1:14">
      <c r="A19" s="84">
        <v>1987</v>
      </c>
      <c r="B19" s="27">
        <f t="shared" si="0"/>
        <v>14.804443001325865</v>
      </c>
      <c r="C19" s="27">
        <v>12.21022269123576</v>
      </c>
      <c r="D19" s="27">
        <f t="shared" si="1"/>
        <v>2.5942203100901047</v>
      </c>
      <c r="E19" s="27">
        <v>0.71607543902373028</v>
      </c>
      <c r="F19" s="27">
        <v>0.81751765565386803</v>
      </c>
      <c r="G19" s="28">
        <v>1.0606272154125065</v>
      </c>
      <c r="H19" s="28">
        <f t="shared" si="2"/>
        <v>1.2124629808719363</v>
      </c>
      <c r="I19" s="4"/>
      <c r="J19" s="29"/>
      <c r="K19" s="29"/>
      <c r="L19" s="29"/>
      <c r="M19" s="29"/>
      <c r="N19" s="29"/>
    </row>
    <row r="20" spans="1:14">
      <c r="A20" s="57">
        <v>1988</v>
      </c>
      <c r="B20" s="38">
        <f t="shared" si="0"/>
        <v>15.57523593609954</v>
      </c>
      <c r="C20" s="38">
        <v>12.863299414773026</v>
      </c>
      <c r="D20" s="38">
        <f t="shared" si="1"/>
        <v>2.7119365213265145</v>
      </c>
      <c r="E20" s="38">
        <v>0.78412505931354459</v>
      </c>
      <c r="F20" s="38">
        <v>0.77716560341646013</v>
      </c>
      <c r="G20" s="41">
        <v>1.1506458585965098</v>
      </c>
      <c r="H20" s="41">
        <f t="shared" si="2"/>
        <v>1.2108274427797237</v>
      </c>
      <c r="I20" s="4"/>
    </row>
    <row r="21" spans="1:14">
      <c r="A21" s="84">
        <v>1989</v>
      </c>
      <c r="B21" s="27">
        <f t="shared" si="0"/>
        <v>16.064219571630115</v>
      </c>
      <c r="C21" s="27">
        <v>13.251512120046172</v>
      </c>
      <c r="D21" s="27">
        <f t="shared" si="1"/>
        <v>2.8127074515839423</v>
      </c>
      <c r="E21" s="27">
        <v>0.84786969347184815</v>
      </c>
      <c r="F21" s="27">
        <v>0.78760035911247916</v>
      </c>
      <c r="G21" s="28">
        <v>1.1772373989996152</v>
      </c>
      <c r="H21" s="28">
        <f t="shared" si="2"/>
        <v>1.2122555845780822</v>
      </c>
      <c r="I21" s="4"/>
      <c r="J21" s="29"/>
      <c r="K21" s="29"/>
      <c r="L21" s="29"/>
      <c r="M21" s="29"/>
      <c r="N21" s="29"/>
    </row>
    <row r="22" spans="1:14">
      <c r="A22" s="57">
        <v>1990</v>
      </c>
      <c r="B22" s="38">
        <f t="shared" si="0"/>
        <v>16.932514431740664</v>
      </c>
      <c r="C22" s="38">
        <v>13.954240946437116</v>
      </c>
      <c r="D22" s="38">
        <f t="shared" si="1"/>
        <v>2.97827348530355</v>
      </c>
      <c r="E22" s="38">
        <v>0.93730464971849192</v>
      </c>
      <c r="F22" s="38">
        <v>0.78670549067918261</v>
      </c>
      <c r="G22" s="41">
        <v>1.2542633449058755</v>
      </c>
      <c r="H22" s="41">
        <f t="shared" si="2"/>
        <v>1.2134314217975417</v>
      </c>
      <c r="I22" s="4"/>
    </row>
    <row r="23" spans="1:14">
      <c r="A23" s="84">
        <v>1991</v>
      </c>
      <c r="B23" s="27">
        <f t="shared" si="0"/>
        <v>17.881338214950645</v>
      </c>
      <c r="C23" s="27">
        <v>14.636936646453719</v>
      </c>
      <c r="D23" s="27">
        <f t="shared" si="1"/>
        <v>3.2444015684969263</v>
      </c>
      <c r="E23" s="27">
        <v>1.0392020219880802</v>
      </c>
      <c r="F23" s="27">
        <v>0.86405146500525254</v>
      </c>
      <c r="G23" s="28">
        <v>1.3411480815035937</v>
      </c>
      <c r="H23" s="28">
        <f t="shared" si="2"/>
        <v>1.2216585100327662</v>
      </c>
      <c r="I23" s="4"/>
      <c r="J23" s="29"/>
      <c r="K23" s="29"/>
      <c r="L23" s="29"/>
      <c r="M23" s="29"/>
      <c r="N23" s="29"/>
    </row>
    <row r="24" spans="1:14">
      <c r="A24" s="57">
        <v>1992</v>
      </c>
      <c r="B24" s="38">
        <f t="shared" si="0"/>
        <v>18.784937615096524</v>
      </c>
      <c r="C24" s="38">
        <v>15.30025967845393</v>
      </c>
      <c r="D24" s="38">
        <f t="shared" si="1"/>
        <v>3.484677936642596</v>
      </c>
      <c r="E24" s="38">
        <v>1.1571209832605682</v>
      </c>
      <c r="F24" s="38">
        <v>0.9013014959961928</v>
      </c>
      <c r="G24" s="41">
        <v>1.4262554573858346</v>
      </c>
      <c r="H24" s="41">
        <f t="shared" si="2"/>
        <v>1.2277528623615306</v>
      </c>
      <c r="I24" s="4"/>
    </row>
    <row r="25" spans="1:14">
      <c r="A25" s="84">
        <v>1993</v>
      </c>
      <c r="B25" s="27">
        <f t="shared" si="0"/>
        <v>19.304088988759474</v>
      </c>
      <c r="C25" s="27">
        <v>15.673882429498878</v>
      </c>
      <c r="D25" s="27">
        <f t="shared" si="1"/>
        <v>3.6302065592605963</v>
      </c>
      <c r="E25" s="27">
        <v>1.2347342894473281</v>
      </c>
      <c r="F25" s="27">
        <v>0.93483444247301717</v>
      </c>
      <c r="G25" s="28">
        <v>1.4606378273402509</v>
      </c>
      <c r="H25" s="28">
        <f t="shared" si="2"/>
        <v>1.2316086378463833</v>
      </c>
      <c r="I25" s="4"/>
      <c r="J25" s="29"/>
      <c r="K25" s="29"/>
      <c r="L25" s="29"/>
      <c r="M25" s="29"/>
      <c r="N25" s="29"/>
    </row>
    <row r="26" spans="1:14">
      <c r="A26" s="57">
        <v>1994</v>
      </c>
      <c r="B26" s="38">
        <f t="shared" si="0"/>
        <v>19.788159372881275</v>
      </c>
      <c r="C26" s="38">
        <v>16.076143061459813</v>
      </c>
      <c r="D26" s="38">
        <f t="shared" si="1"/>
        <v>3.7120163114214595</v>
      </c>
      <c r="E26" s="38">
        <v>1.2624327574517362</v>
      </c>
      <c r="F26" s="38">
        <v>0.95885028233209779</v>
      </c>
      <c r="G26" s="41">
        <v>1.4907332716376251</v>
      </c>
      <c r="H26" s="41">
        <f t="shared" si="2"/>
        <v>1.2309021695832301</v>
      </c>
      <c r="I26" s="4"/>
    </row>
    <row r="27" spans="1:14">
      <c r="A27" s="84">
        <v>1995</v>
      </c>
      <c r="B27" s="27">
        <f t="shared" si="0"/>
        <v>20.221331032521462</v>
      </c>
      <c r="C27" s="27">
        <v>16.554233766984957</v>
      </c>
      <c r="D27" s="27">
        <f t="shared" si="1"/>
        <v>3.6670972655365053</v>
      </c>
      <c r="E27" s="27">
        <v>1.2160819037611525</v>
      </c>
      <c r="F27" s="27">
        <v>0.95989164332917198</v>
      </c>
      <c r="G27" s="28">
        <v>1.4911237184461807</v>
      </c>
      <c r="H27" s="28">
        <f t="shared" si="2"/>
        <v>1.221520205474566</v>
      </c>
      <c r="I27" s="4"/>
      <c r="J27" s="29"/>
      <c r="K27" s="29"/>
      <c r="L27" s="29"/>
      <c r="M27" s="29"/>
      <c r="N27" s="29"/>
    </row>
    <row r="28" spans="1:14">
      <c r="A28" s="57">
        <v>1996</v>
      </c>
      <c r="B28" s="38">
        <f t="shared" si="0"/>
        <v>20.895237460803862</v>
      </c>
      <c r="C28" s="38">
        <v>17.224837148662218</v>
      </c>
      <c r="D28" s="38">
        <f t="shared" si="1"/>
        <v>3.6704003121416435</v>
      </c>
      <c r="E28" s="38">
        <v>1.2154633828350645</v>
      </c>
      <c r="F28" s="38">
        <v>0.94329585413088057</v>
      </c>
      <c r="G28" s="41">
        <v>1.5116410751756986</v>
      </c>
      <c r="H28" s="41">
        <f t="shared" si="2"/>
        <v>1.2130876640785373</v>
      </c>
      <c r="I28" s="4"/>
    </row>
    <row r="29" spans="1:14">
      <c r="A29" s="84">
        <v>1997</v>
      </c>
      <c r="B29" s="27">
        <f t="shared" si="0"/>
        <v>21.540665570924673</v>
      </c>
      <c r="C29" s="27">
        <v>17.884162219062219</v>
      </c>
      <c r="D29" s="27">
        <f t="shared" si="1"/>
        <v>3.6565033518624537</v>
      </c>
      <c r="E29" s="27">
        <v>1.1979122421466695</v>
      </c>
      <c r="F29" s="27">
        <v>0.92626364291122643</v>
      </c>
      <c r="G29" s="28">
        <v>1.5323274668045579</v>
      </c>
      <c r="H29" s="28">
        <f t="shared" si="2"/>
        <v>1.2044548303171334</v>
      </c>
      <c r="I29" s="4"/>
      <c r="J29" s="29"/>
      <c r="K29" s="29"/>
      <c r="L29" s="29"/>
      <c r="M29" s="29"/>
      <c r="N29" s="29"/>
    </row>
    <row r="30" spans="1:14">
      <c r="A30" s="57">
        <v>1998</v>
      </c>
      <c r="B30" s="38">
        <f t="shared" si="0"/>
        <v>22.592005253074039</v>
      </c>
      <c r="C30" s="38">
        <v>18.803648367859104</v>
      </c>
      <c r="D30" s="38">
        <f t="shared" si="1"/>
        <v>3.7883568852149354</v>
      </c>
      <c r="E30" s="38">
        <v>1.2604274419148533</v>
      </c>
      <c r="F30" s="38">
        <v>0.95424698442967271</v>
      </c>
      <c r="G30" s="41">
        <v>1.5736824588704093</v>
      </c>
      <c r="H30" s="41">
        <f t="shared" si="2"/>
        <v>1.201469247408941</v>
      </c>
      <c r="I30" s="4"/>
    </row>
    <row r="31" spans="1:14">
      <c r="A31" s="84">
        <v>1999</v>
      </c>
      <c r="B31" s="27">
        <f t="shared" si="0"/>
        <v>23.596644247974826</v>
      </c>
      <c r="C31" s="27">
        <v>19.679568432836479</v>
      </c>
      <c r="D31" s="27">
        <f t="shared" si="1"/>
        <v>3.9170758151383467</v>
      </c>
      <c r="E31" s="27">
        <v>1.3741703174169435</v>
      </c>
      <c r="F31" s="27">
        <v>0.92677197281549972</v>
      </c>
      <c r="G31" s="28">
        <v>1.6161335249059032</v>
      </c>
      <c r="H31" s="28">
        <f t="shared" si="2"/>
        <v>1.1990427700946167</v>
      </c>
      <c r="I31" s="4"/>
      <c r="J31" s="29"/>
      <c r="K31" s="29"/>
      <c r="L31" s="29"/>
      <c r="M31" s="29"/>
      <c r="N31" s="29"/>
    </row>
    <row r="32" spans="1:14">
      <c r="A32" s="57">
        <v>2000</v>
      </c>
      <c r="B32" s="38">
        <f t="shared" si="0"/>
        <v>25.102441795419953</v>
      </c>
      <c r="C32" s="38">
        <v>20.934560229652789</v>
      </c>
      <c r="D32" s="38">
        <f t="shared" si="1"/>
        <v>4.1678815657671642</v>
      </c>
      <c r="E32" s="38">
        <v>1.5109080738392691</v>
      </c>
      <c r="F32" s="38">
        <v>0.96206132457969984</v>
      </c>
      <c r="G32" s="41">
        <v>1.6949121673481955</v>
      </c>
      <c r="H32" s="41">
        <f t="shared" si="2"/>
        <v>1.199090953908053</v>
      </c>
      <c r="I32" s="4"/>
    </row>
    <row r="33" spans="1:14">
      <c r="A33" s="84">
        <v>2001</v>
      </c>
      <c r="B33" s="27">
        <f t="shared" si="0"/>
        <v>26.256752662202217</v>
      </c>
      <c r="C33" s="27">
        <v>21.746413437259854</v>
      </c>
      <c r="D33" s="27">
        <f t="shared" si="1"/>
        <v>4.5103392249423653</v>
      </c>
      <c r="E33" s="27">
        <v>1.6622768690306291</v>
      </c>
      <c r="F33" s="27">
        <v>1.057617740696015</v>
      </c>
      <c r="G33" s="28">
        <v>1.7904446152157207</v>
      </c>
      <c r="H33" s="28">
        <f t="shared" si="2"/>
        <v>1.207406119540358</v>
      </c>
      <c r="I33" s="4"/>
      <c r="J33" s="29"/>
      <c r="K33" s="29"/>
      <c r="L33" s="29"/>
      <c r="M33" s="29"/>
      <c r="N33" s="29"/>
    </row>
    <row r="34" spans="1:14">
      <c r="A34" s="57">
        <v>2002</v>
      </c>
      <c r="B34" s="38">
        <f t="shared" si="0"/>
        <v>27.083584484195224</v>
      </c>
      <c r="C34" s="38">
        <v>22.148430159377384</v>
      </c>
      <c r="D34" s="38">
        <f t="shared" si="1"/>
        <v>4.9351543248178418</v>
      </c>
      <c r="E34" s="38">
        <v>1.7922864183523322</v>
      </c>
      <c r="F34" s="38">
        <v>1.2781879908521991</v>
      </c>
      <c r="G34" s="41">
        <v>1.8646799156133105</v>
      </c>
      <c r="H34" s="41">
        <f t="shared" si="2"/>
        <v>1.222821856416237</v>
      </c>
      <c r="I34" s="4"/>
    </row>
    <row r="35" spans="1:14">
      <c r="A35" s="84">
        <v>2003</v>
      </c>
      <c r="B35" s="27">
        <f t="shared" si="0"/>
        <v>28.480604900425249</v>
      </c>
      <c r="C35" s="27">
        <v>23.001021851559326</v>
      </c>
      <c r="D35" s="27">
        <f t="shared" si="1"/>
        <v>5.4795830488659236</v>
      </c>
      <c r="E35" s="27">
        <v>1.9727892977782537</v>
      </c>
      <c r="F35" s="27">
        <v>1.5304034305654097</v>
      </c>
      <c r="G35" s="28">
        <v>1.9763903205222599</v>
      </c>
      <c r="H35" s="28">
        <f t="shared" si="2"/>
        <v>1.23823215699847</v>
      </c>
      <c r="I35" s="4"/>
      <c r="J35" s="29"/>
      <c r="K35" s="29"/>
      <c r="L35" s="29"/>
      <c r="M35" s="29"/>
      <c r="N35" s="29"/>
    </row>
    <row r="36" spans="1:14">
      <c r="A36" s="57">
        <v>2004</v>
      </c>
      <c r="B36" s="38">
        <f t="shared" si="0"/>
        <v>29.531903816457096</v>
      </c>
      <c r="C36" s="38">
        <v>23.872450915508495</v>
      </c>
      <c r="D36" s="38">
        <f t="shared" si="1"/>
        <v>5.6594529009485992</v>
      </c>
      <c r="E36" s="38">
        <v>2.1021972203838519</v>
      </c>
      <c r="F36" s="38">
        <v>1.4782263401720714</v>
      </c>
      <c r="G36" s="41">
        <v>2.0790293403926761</v>
      </c>
      <c r="H36" s="41">
        <f t="shared" si="2"/>
        <v>1.2370704592075208</v>
      </c>
      <c r="I36" s="4"/>
    </row>
    <row r="37" spans="1:14">
      <c r="A37" s="84">
        <v>2005</v>
      </c>
      <c r="B37" s="27">
        <f t="shared" si="0"/>
        <v>30.779672905339467</v>
      </c>
      <c r="C37" s="27">
        <v>24.858767252195733</v>
      </c>
      <c r="D37" s="27">
        <f t="shared" si="1"/>
        <v>5.9209056531437341</v>
      </c>
      <c r="E37" s="27">
        <v>2.2291797365119197</v>
      </c>
      <c r="F37" s="27">
        <v>1.536125052279381</v>
      </c>
      <c r="G37" s="28">
        <v>2.1556008643524329</v>
      </c>
      <c r="H37" s="28">
        <f t="shared" si="2"/>
        <v>1.2381817888664914</v>
      </c>
      <c r="I37" s="4"/>
      <c r="J37" s="29"/>
      <c r="K37" s="29"/>
      <c r="L37" s="29"/>
      <c r="M37" s="29"/>
      <c r="N37" s="29"/>
    </row>
    <row r="38" spans="1:14">
      <c r="A38" s="57">
        <v>2006</v>
      </c>
      <c r="B38" s="38">
        <f t="shared" si="0"/>
        <v>31.841664608334966</v>
      </c>
      <c r="C38" s="38">
        <v>25.850416066911396</v>
      </c>
      <c r="D38" s="38">
        <f t="shared" si="1"/>
        <v>5.9912485414235706</v>
      </c>
      <c r="E38" s="38">
        <v>2.230540248192217</v>
      </c>
      <c r="F38" s="38">
        <v>1.5895885323953018</v>
      </c>
      <c r="G38" s="41">
        <v>2.171119760836052</v>
      </c>
      <c r="H38" s="41">
        <f t="shared" si="2"/>
        <v>1.2317660391196714</v>
      </c>
      <c r="I38" s="4"/>
    </row>
    <row r="39" spans="1:14">
      <c r="A39" s="84">
        <v>2007</v>
      </c>
      <c r="B39" s="27">
        <f t="shared" si="0"/>
        <v>32.985522459502356</v>
      </c>
      <c r="C39" s="27">
        <v>26.937433343690429</v>
      </c>
      <c r="D39" s="27">
        <f t="shared" si="1"/>
        <v>6.0480891158119263</v>
      </c>
      <c r="E39" s="27">
        <v>2.2880140408629419</v>
      </c>
      <c r="F39" s="27">
        <v>1.5775942425743821</v>
      </c>
      <c r="G39" s="28">
        <v>2.1824808323746021</v>
      </c>
      <c r="H39" s="28">
        <f t="shared" si="2"/>
        <v>1.2245235854004841</v>
      </c>
      <c r="I39" s="4"/>
      <c r="J39" s="29"/>
      <c r="K39" s="29"/>
      <c r="L39" s="29"/>
      <c r="M39" s="29"/>
      <c r="N39" s="29"/>
    </row>
    <row r="40" spans="1:14">
      <c r="A40" s="57">
        <v>2008</v>
      </c>
      <c r="B40" s="51">
        <f t="shared" si="0"/>
        <v>34.377709888536664</v>
      </c>
      <c r="C40" s="51">
        <v>27.890799161468454</v>
      </c>
      <c r="D40" s="51">
        <f t="shared" si="1"/>
        <v>6.4869107270682074</v>
      </c>
      <c r="E40" s="51">
        <v>2.3848339980229745</v>
      </c>
      <c r="F40" s="51">
        <v>1.8696100487439069</v>
      </c>
      <c r="G40" s="41">
        <v>2.232466680301326</v>
      </c>
      <c r="H40" s="41">
        <f t="shared" si="2"/>
        <v>1.2325824616753891</v>
      </c>
      <c r="I40" s="4"/>
    </row>
    <row r="41" spans="1:14">
      <c r="A41" s="84">
        <v>2009</v>
      </c>
      <c r="B41" s="52">
        <f t="shared" si="0"/>
        <v>35.142987052743415</v>
      </c>
      <c r="C41" s="52">
        <v>28.250405164496787</v>
      </c>
      <c r="D41" s="52">
        <f t="shared" si="1"/>
        <v>6.8925818882466281</v>
      </c>
      <c r="E41" s="52">
        <v>2.5675094088199808</v>
      </c>
      <c r="F41" s="52">
        <v>2.0406695118217995</v>
      </c>
      <c r="G41" s="28">
        <v>2.2844029676048474</v>
      </c>
      <c r="H41" s="28">
        <f t="shared" si="2"/>
        <v>1.2439817003725229</v>
      </c>
      <c r="I41" s="4"/>
      <c r="J41" s="29"/>
      <c r="K41" s="29"/>
      <c r="L41" s="29"/>
      <c r="M41" s="29"/>
      <c r="N41" s="29"/>
    </row>
    <row r="42" spans="1:14">
      <c r="A42" s="57">
        <v>2010</v>
      </c>
      <c r="B42" s="51">
        <f t="shared" si="0"/>
        <v>35.788426657567705</v>
      </c>
      <c r="C42" s="51">
        <v>28.770566949213418</v>
      </c>
      <c r="D42" s="51">
        <f t="shared" si="1"/>
        <v>7.0178597083542851</v>
      </c>
      <c r="E42" s="51">
        <v>2.5657235471589686</v>
      </c>
      <c r="F42" s="51">
        <v>2.1113335967243732</v>
      </c>
      <c r="G42" s="41">
        <v>2.3408025644709434</v>
      </c>
      <c r="H42" s="41">
        <f t="shared" si="2"/>
        <v>1.2439249709865781</v>
      </c>
      <c r="I42" s="4"/>
    </row>
    <row r="43" spans="1:14" s="32" customFormat="1">
      <c r="A43" s="43" t="s">
        <v>9</v>
      </c>
      <c r="B43" s="43"/>
      <c r="C43" s="40"/>
      <c r="D43" s="40"/>
      <c r="E43" s="40"/>
      <c r="F43" s="44"/>
      <c r="G43" s="45"/>
      <c r="H43" s="45"/>
      <c r="I43" s="4"/>
    </row>
    <row r="44" spans="1:14" s="32" customFormat="1">
      <c r="A44" s="133" t="s">
        <v>102</v>
      </c>
      <c r="B44" s="134">
        <f>((B42/B5)^(1/37)-1)*100</f>
        <v>5.245964775672185</v>
      </c>
      <c r="C44" s="135">
        <f t="shared" ref="C44:H44" si="3">((C42/C5)^(1/37)-1)*100</f>
        <v>5.0094318718227671</v>
      </c>
      <c r="D44" s="135">
        <f t="shared" si="3"/>
        <v>6.5047060189542094</v>
      </c>
      <c r="E44" s="135">
        <f t="shared" si="3"/>
        <v>8.2080453526524941</v>
      </c>
      <c r="F44" s="135">
        <f t="shared" si="3"/>
        <v>6.0250174114126587</v>
      </c>
      <c r="G44" s="136">
        <f t="shared" si="3"/>
        <v>5.7025891390563022</v>
      </c>
      <c r="H44" s="136">
        <f t="shared" si="3"/>
        <v>0.22524919869879589</v>
      </c>
      <c r="I44" s="4"/>
      <c r="J44" s="29"/>
      <c r="K44" s="29"/>
      <c r="L44" s="29"/>
      <c r="M44" s="29"/>
      <c r="N44" s="29"/>
    </row>
    <row r="45" spans="1:14">
      <c r="A45" s="57" t="s">
        <v>10</v>
      </c>
      <c r="B45" s="42">
        <f>((B13/B5)^(1/8)-1)*100</f>
        <v>9.1171414311084664</v>
      </c>
      <c r="C45" s="36">
        <f t="shared" ref="C45:H45" si="4">((C13/C5)^(1/8)-1)*100</f>
        <v>8.4290158608932195</v>
      </c>
      <c r="D45" s="36">
        <f t="shared" si="4"/>
        <v>13.197515187722608</v>
      </c>
      <c r="E45" s="36">
        <f t="shared" si="4"/>
        <v>15.967078540365565</v>
      </c>
      <c r="F45" s="36">
        <f t="shared" si="4"/>
        <v>13.33878990244628</v>
      </c>
      <c r="G45" s="47">
        <f t="shared" si="4"/>
        <v>11.617404291564814</v>
      </c>
      <c r="H45" s="47">
        <f t="shared" si="4"/>
        <v>0.63463231198008785</v>
      </c>
      <c r="I45" s="4"/>
      <c r="J45" s="29"/>
      <c r="K45" s="29"/>
      <c r="L45" s="29"/>
      <c r="M45" s="29"/>
      <c r="N45" s="29"/>
    </row>
    <row r="46" spans="1:14" s="32" customFormat="1">
      <c r="A46" s="84" t="s">
        <v>11</v>
      </c>
      <c r="B46" s="24">
        <f>((B21/B13)^(1/8)-1)*100</f>
        <v>5.0320569690427863</v>
      </c>
      <c r="C46" s="25">
        <f t="shared" ref="C46:H46" si="5">((C21/C13)^(1/8)-1)*100</f>
        <v>4.94216983832374</v>
      </c>
      <c r="D46" s="25">
        <f t="shared" si="5"/>
        <v>5.4651032054931381</v>
      </c>
      <c r="E46" s="25">
        <f t="shared" si="5"/>
        <v>8.144794196588423</v>
      </c>
      <c r="F46" s="25">
        <f t="shared" si="5"/>
        <v>2.2359623842604703</v>
      </c>
      <c r="G46" s="46">
        <f t="shared" si="5"/>
        <v>6.2555213715430824</v>
      </c>
      <c r="H46" s="46">
        <f t="shared" si="5"/>
        <v>8.5653966234477963E-2</v>
      </c>
      <c r="I46" s="4"/>
      <c r="J46" s="29"/>
      <c r="K46" s="29"/>
      <c r="L46" s="29"/>
      <c r="M46" s="29"/>
      <c r="N46" s="29"/>
    </row>
    <row r="47" spans="1:14">
      <c r="A47" s="57" t="s">
        <v>25</v>
      </c>
      <c r="B47" s="42">
        <f>((B32/B21)^(1/11)-1)*100</f>
        <v>4.1413740219077066</v>
      </c>
      <c r="C47" s="36">
        <f t="shared" ref="C47:H47" si="6">((C32/C21)^(1/11)-1)*100</f>
        <v>4.2447999785602875</v>
      </c>
      <c r="D47" s="36">
        <f t="shared" si="6"/>
        <v>3.6397691354371986</v>
      </c>
      <c r="E47" s="36">
        <f t="shared" si="6"/>
        <v>5.3925476261248884</v>
      </c>
      <c r="F47" s="36">
        <f t="shared" si="6"/>
        <v>1.8356204372337315</v>
      </c>
      <c r="G47" s="47">
        <f t="shared" si="6"/>
        <v>3.3687767640181443</v>
      </c>
      <c r="H47" s="47">
        <f t="shared" si="6"/>
        <v>-9.9214499595057237E-2</v>
      </c>
      <c r="I47" s="4"/>
      <c r="J47" s="29"/>
      <c r="K47" s="29"/>
      <c r="L47" s="29"/>
      <c r="M47" s="29"/>
      <c r="N47" s="29"/>
    </row>
    <row r="48" spans="1:14" s="32" customFormat="1">
      <c r="A48" s="84" t="s">
        <v>12</v>
      </c>
      <c r="B48" s="24">
        <f>((B39/B32)^(1/7)-1)*100</f>
        <v>3.9785876491142069</v>
      </c>
      <c r="C48" s="25">
        <f t="shared" ref="C48:H48" si="7">((C39/C32)^(1/7)-1)*100</f>
        <v>3.6672951541680376</v>
      </c>
      <c r="D48" s="25">
        <f t="shared" si="7"/>
        <v>5.4630681442297657</v>
      </c>
      <c r="E48" s="25">
        <f t="shared" si="7"/>
        <v>6.1074325552998854</v>
      </c>
      <c r="F48" s="25">
        <f t="shared" si="7"/>
        <v>7.3209852293249167</v>
      </c>
      <c r="G48" s="46">
        <f t="shared" si="7"/>
        <v>3.6778964896434951</v>
      </c>
      <c r="H48" s="46">
        <f t="shared" si="7"/>
        <v>0.30028032899211965</v>
      </c>
      <c r="I48" s="4"/>
      <c r="J48" s="29"/>
      <c r="K48" s="29"/>
      <c r="L48" s="29"/>
      <c r="M48" s="29"/>
      <c r="N48" s="29"/>
    </row>
    <row r="49" spans="1:14">
      <c r="A49" s="57" t="s">
        <v>113</v>
      </c>
      <c r="B49" s="42">
        <f>((B42/B39)^(1/3)-1)*100</f>
        <v>2.7558161365407674</v>
      </c>
      <c r="C49" s="36">
        <f t="shared" ref="C49:H49" si="8">((C42/C39)^(1/3)-1)*100</f>
        <v>2.2187900016390039</v>
      </c>
      <c r="D49" s="36">
        <f t="shared" si="8"/>
        <v>5.0821218208588981</v>
      </c>
      <c r="E49" s="36">
        <f t="shared" si="8"/>
        <v>3.8923870727740173</v>
      </c>
      <c r="F49" s="36">
        <f t="shared" si="8"/>
        <v>10.201417792047707</v>
      </c>
      <c r="G49" s="47">
        <f t="shared" si="8"/>
        <v>2.3618474321265959</v>
      </c>
      <c r="H49" s="47">
        <f t="shared" si="8"/>
        <v>0.52536929354489725</v>
      </c>
      <c r="I49" s="4"/>
      <c r="J49" s="29"/>
      <c r="K49" s="29"/>
      <c r="L49" s="29"/>
      <c r="M49" s="29"/>
      <c r="N49" s="29"/>
    </row>
    <row r="50" spans="1:14" s="32" customFormat="1">
      <c r="A50" s="133" t="s">
        <v>26</v>
      </c>
      <c r="B50" s="134">
        <f>(B32/B5)^(1/27)*100-100</f>
        <v>5.858321960308615</v>
      </c>
      <c r="C50" s="135">
        <f t="shared" ref="C50:H50" si="9">(C32/C5)^(1/27)*100-100</f>
        <v>5.6760086671368839</v>
      </c>
      <c r="D50" s="135">
        <f t="shared" si="9"/>
        <v>6.9360908783136637</v>
      </c>
      <c r="E50" s="135">
        <f t="shared" si="9"/>
        <v>9.2523532750584394</v>
      </c>
      <c r="F50" s="135">
        <f t="shared" si="9"/>
        <v>5.2388536712356171</v>
      </c>
      <c r="G50" s="136">
        <f t="shared" si="9"/>
        <v>6.6136920455372774</v>
      </c>
      <c r="H50" s="136">
        <f t="shared" si="9"/>
        <v>0.17252098699715646</v>
      </c>
      <c r="I50" s="4"/>
      <c r="J50" s="29"/>
      <c r="K50" s="29"/>
      <c r="L50" s="29"/>
      <c r="M50" s="29"/>
      <c r="N50" s="29"/>
    </row>
    <row r="51" spans="1:14">
      <c r="A51" s="137" t="s">
        <v>103</v>
      </c>
      <c r="B51" s="138">
        <f>((B42/B32)^(1/10)-1)*100</f>
        <v>3.6102361955490769</v>
      </c>
      <c r="C51" s="139">
        <f t="shared" ref="C51:H51" si="10">((C42/C32)^(1/10)-1)*100</f>
        <v>3.2306014811933847</v>
      </c>
      <c r="D51" s="139">
        <f t="shared" si="10"/>
        <v>5.3486394678505356</v>
      </c>
      <c r="E51" s="139">
        <f t="shared" si="10"/>
        <v>5.4380054353519558</v>
      </c>
      <c r="F51" s="139">
        <f t="shared" si="10"/>
        <v>8.1771188050413954</v>
      </c>
      <c r="G51" s="140">
        <f t="shared" si="10"/>
        <v>3.2813149746730108</v>
      </c>
      <c r="H51" s="140">
        <f t="shared" si="10"/>
        <v>0.36775404667661604</v>
      </c>
      <c r="I51" s="4"/>
      <c r="J51" s="29"/>
      <c r="K51" s="29"/>
      <c r="L51" s="29"/>
      <c r="M51" s="29"/>
      <c r="N51" s="29"/>
    </row>
    <row r="52" spans="1:14">
      <c r="A52" s="84" t="s">
        <v>35</v>
      </c>
      <c r="B52" s="24">
        <f>(B11/B5)^(1/6)*100-100</f>
        <v>8.7717017927874963</v>
      </c>
      <c r="C52" s="25">
        <f t="shared" ref="C52:H52" si="11">(C11/C5)^(1/6)*100-100</f>
        <v>7.985778462369538</v>
      </c>
      <c r="D52" s="25">
        <f t="shared" si="11"/>
        <v>13.55357472819847</v>
      </c>
      <c r="E52" s="25">
        <f t="shared" si="11"/>
        <v>15.951215495271924</v>
      </c>
      <c r="F52" s="25">
        <f t="shared" si="11"/>
        <v>14.285079576957486</v>
      </c>
      <c r="G52" s="46">
        <f t="shared" si="11"/>
        <v>11.717321389607307</v>
      </c>
      <c r="H52" s="46">
        <f t="shared" si="11"/>
        <v>0.72780262513163052</v>
      </c>
      <c r="I52" s="4"/>
      <c r="J52" s="29"/>
      <c r="K52" s="29"/>
      <c r="L52" s="29"/>
      <c r="M52" s="29"/>
      <c r="N52" s="29"/>
    </row>
    <row r="53" spans="1:14">
      <c r="A53" s="57" t="s">
        <v>36</v>
      </c>
      <c r="B53" s="42">
        <f>(B21/B11)^(1/10)*100-100</f>
        <v>6.0381950755018892</v>
      </c>
      <c r="C53" s="36">
        <f t="shared" ref="C53:H53" si="12">(C21/C11)^(1/10)*100-100</f>
        <v>5.8903799088176925</v>
      </c>
      <c r="D53" s="36">
        <f t="shared" si="12"/>
        <v>6.7667576880928095</v>
      </c>
      <c r="E53" s="36">
        <f t="shared" si="12"/>
        <v>9.6748589673327388</v>
      </c>
      <c r="F53" s="36">
        <f t="shared" si="12"/>
        <v>3.8465535423349166</v>
      </c>
      <c r="G53" s="47">
        <f t="shared" si="12"/>
        <v>7.2492914446176115</v>
      </c>
      <c r="H53" s="47">
        <f t="shared" si="12"/>
        <v>0.13959263042733028</v>
      </c>
      <c r="I53" s="4"/>
      <c r="J53" s="29"/>
      <c r="K53" s="29"/>
      <c r="L53" s="29"/>
      <c r="M53" s="29"/>
      <c r="N53" s="29"/>
    </row>
    <row r="54" spans="1:14">
      <c r="A54" s="84" t="s">
        <v>114</v>
      </c>
      <c r="B54" s="24">
        <f>(B42/B11)^(1/31)*100-100</f>
        <v>4.5768810888066298</v>
      </c>
      <c r="C54" s="25">
        <f t="shared" ref="C54:H54" si="13">(C42/C11)^(1/31)*100-100</f>
        <v>4.4429113375197886</v>
      </c>
      <c r="D54" s="25">
        <f t="shared" si="13"/>
        <v>5.1918169880913041</v>
      </c>
      <c r="E54" s="25">
        <f t="shared" si="13"/>
        <v>6.770198816555336</v>
      </c>
      <c r="F54" s="25">
        <f t="shared" si="13"/>
        <v>4.4966377886861153</v>
      </c>
      <c r="G54" s="46">
        <f t="shared" si="13"/>
        <v>4.576405771293679</v>
      </c>
      <c r="H54" s="46">
        <f t="shared" si="13"/>
        <v>0.12827079365290217</v>
      </c>
      <c r="I54" s="4"/>
      <c r="J54" s="29"/>
      <c r="K54" s="29"/>
      <c r="L54" s="29"/>
      <c r="M54" s="29"/>
      <c r="N54" s="29"/>
    </row>
    <row r="55" spans="1:14">
      <c r="A55" s="57" t="s">
        <v>37</v>
      </c>
      <c r="B55" s="42">
        <f>(B32/B27)^(1/5)*100-100</f>
        <v>4.4194126427326665</v>
      </c>
      <c r="C55" s="36">
        <f t="shared" ref="C55:H55" si="14">(C32/C27)^(1/5)*100-100</f>
        <v>4.8071597078520654</v>
      </c>
      <c r="D55" s="36">
        <f t="shared" si="14"/>
        <v>2.5932028087646017</v>
      </c>
      <c r="E55" s="36">
        <f t="shared" si="14"/>
        <v>4.4371575562178265</v>
      </c>
      <c r="F55" s="36">
        <f t="shared" si="14"/>
        <v>4.5165977537479307E-2</v>
      </c>
      <c r="G55" s="47">
        <f t="shared" si="14"/>
        <v>2.595120006729573</v>
      </c>
      <c r="H55" s="47">
        <f t="shared" si="14"/>
        <v>-0.36996238253209413</v>
      </c>
      <c r="I55" s="4"/>
      <c r="J55" s="29"/>
      <c r="K55" s="29"/>
      <c r="L55" s="29"/>
      <c r="M55" s="29"/>
      <c r="N55" s="29"/>
    </row>
    <row r="56" spans="1:14">
      <c r="A56" s="85" t="s">
        <v>115</v>
      </c>
      <c r="B56" s="48">
        <f>(B42/B27)^(1/15)*100-100</f>
        <v>3.8792625403091421</v>
      </c>
      <c r="C56" s="49">
        <f t="shared" ref="C56:H56" si="15">(C42/C27)^(1/15)*100-100</f>
        <v>3.7534680811913432</v>
      </c>
      <c r="D56" s="49">
        <f t="shared" si="15"/>
        <v>4.4220344242065721</v>
      </c>
      <c r="E56" s="49">
        <f t="shared" si="15"/>
        <v>5.1033282806176175</v>
      </c>
      <c r="F56" s="49">
        <f t="shared" si="15"/>
        <v>5.3955585715523426</v>
      </c>
      <c r="G56" s="50">
        <f t="shared" si="15"/>
        <v>3.052074880738104</v>
      </c>
      <c r="H56" s="50">
        <f t="shared" si="15"/>
        <v>0.12124361859339672</v>
      </c>
      <c r="I56" s="4"/>
      <c r="J56" s="29"/>
      <c r="K56" s="29"/>
      <c r="L56" s="29"/>
      <c r="M56" s="29"/>
      <c r="N56" s="29"/>
    </row>
    <row r="57" spans="1:14">
      <c r="A57" s="5"/>
      <c r="B57" s="5"/>
      <c r="C57" s="3"/>
      <c r="D57" s="3"/>
      <c r="E57" s="3"/>
    </row>
    <row r="58" spans="1:14">
      <c r="A58" s="6" t="s">
        <v>13</v>
      </c>
      <c r="B58" s="6"/>
      <c r="C58" s="9"/>
      <c r="D58" s="9"/>
      <c r="E58" s="9"/>
    </row>
    <row r="59" spans="1:14">
      <c r="A59" s="230" t="s">
        <v>124</v>
      </c>
      <c r="B59" s="230"/>
      <c r="C59" s="230"/>
      <c r="D59" s="230"/>
      <c r="E59" s="230"/>
      <c r="F59" s="230"/>
      <c r="G59" s="230"/>
    </row>
    <row r="60" spans="1:14">
      <c r="A60" s="205"/>
      <c r="B60" s="205"/>
      <c r="C60" s="205"/>
      <c r="D60" s="205"/>
      <c r="E60" s="205"/>
      <c r="F60" s="205"/>
      <c r="G60" s="205"/>
    </row>
    <row r="61" spans="1:14">
      <c r="A61" s="110" t="s">
        <v>41</v>
      </c>
      <c r="B61" s="205"/>
      <c r="C61" s="205"/>
      <c r="D61" s="205"/>
      <c r="E61" s="205"/>
      <c r="F61" s="205"/>
      <c r="G61" s="205"/>
    </row>
    <row r="62" spans="1:14">
      <c r="A62" t="s">
        <v>42</v>
      </c>
      <c r="B62" s="205"/>
      <c r="C62" s="205"/>
      <c r="D62" s="205"/>
      <c r="E62" s="205"/>
      <c r="F62" s="205"/>
      <c r="G62" s="205"/>
    </row>
    <row r="63" spans="1:14">
      <c r="A63" s="205"/>
      <c r="B63" s="205"/>
      <c r="C63" s="205"/>
      <c r="D63" s="205"/>
      <c r="E63" s="205"/>
    </row>
    <row r="64" spans="1:14">
      <c r="A64" s="205"/>
      <c r="B64" s="205"/>
      <c r="C64" s="205"/>
      <c r="D64" s="205"/>
      <c r="E64" s="205"/>
    </row>
    <row r="65" spans="1:5">
      <c r="A65" s="205"/>
      <c r="B65" s="205"/>
      <c r="C65" s="205"/>
      <c r="D65" s="205"/>
      <c r="E65" s="205"/>
    </row>
    <row r="66" spans="1:5">
      <c r="A66" s="205"/>
      <c r="B66" s="205"/>
      <c r="C66" s="205"/>
      <c r="D66" s="205"/>
      <c r="E66" s="205"/>
    </row>
    <row r="67" spans="1:5">
      <c r="A67" s="205"/>
      <c r="B67" s="205"/>
      <c r="C67" s="205"/>
      <c r="D67" s="205"/>
      <c r="E67" s="205"/>
    </row>
    <row r="68" spans="1:5">
      <c r="A68" s="205"/>
      <c r="B68" s="205"/>
      <c r="C68" s="205"/>
      <c r="D68" s="205"/>
      <c r="E68" s="205"/>
    </row>
    <row r="69" spans="1:5">
      <c r="A69" s="205"/>
      <c r="B69" s="205"/>
      <c r="C69" s="205"/>
      <c r="D69" s="205"/>
      <c r="E69" s="205"/>
    </row>
    <row r="70" spans="1:5">
      <c r="A70" s="205"/>
      <c r="B70" s="205"/>
      <c r="C70" s="205"/>
      <c r="D70" s="205"/>
      <c r="E70" s="205"/>
    </row>
    <row r="71" spans="1:5">
      <c r="A71" s="205"/>
      <c r="B71" s="205"/>
      <c r="C71" s="205"/>
      <c r="D71" s="205"/>
      <c r="E71" s="205"/>
    </row>
    <row r="72" spans="1:5">
      <c r="A72" s="205"/>
      <c r="B72" s="205"/>
      <c r="C72" s="205"/>
      <c r="D72" s="205"/>
      <c r="E72" s="205"/>
    </row>
    <row r="73" spans="1:5">
      <c r="A73" s="205"/>
      <c r="B73" s="205"/>
      <c r="C73" s="205"/>
      <c r="D73" s="205"/>
      <c r="E73" s="205"/>
    </row>
    <row r="74" spans="1:5">
      <c r="A74" s="205"/>
      <c r="B74" s="205"/>
      <c r="C74" s="205"/>
      <c r="D74" s="205"/>
      <c r="E74" s="205"/>
    </row>
    <row r="75" spans="1:5">
      <c r="A75" s="205"/>
      <c r="B75" s="205"/>
      <c r="C75" s="205"/>
      <c r="D75" s="205"/>
      <c r="E75" s="205"/>
    </row>
    <row r="76" spans="1:5">
      <c r="A76" s="205"/>
      <c r="B76" s="205"/>
      <c r="C76" s="205"/>
      <c r="D76" s="205"/>
      <c r="E76" s="205"/>
    </row>
    <row r="77" spans="1:5">
      <c r="A77" s="205"/>
      <c r="B77" s="205"/>
      <c r="C77" s="205"/>
      <c r="D77" s="205"/>
      <c r="E77" s="205"/>
    </row>
    <row r="78" spans="1:5">
      <c r="A78" s="205"/>
      <c r="B78" s="205"/>
      <c r="C78" s="205"/>
      <c r="D78" s="205"/>
      <c r="E78" s="205"/>
    </row>
    <row r="79" spans="1:5">
      <c r="A79" s="205"/>
      <c r="B79" s="205"/>
      <c r="C79" s="205"/>
      <c r="D79" s="205"/>
      <c r="E79" s="205"/>
    </row>
    <row r="80" spans="1:5">
      <c r="A80" s="205"/>
      <c r="B80" s="205"/>
      <c r="C80" s="205"/>
      <c r="D80" s="205"/>
      <c r="E80" s="205"/>
    </row>
    <row r="81" spans="1:5">
      <c r="A81" s="205"/>
      <c r="B81" s="205"/>
      <c r="C81" s="205"/>
      <c r="D81" s="205"/>
      <c r="E81" s="205"/>
    </row>
    <row r="82" spans="1:5">
      <c r="A82" s="205"/>
      <c r="B82" s="205"/>
      <c r="C82" s="205"/>
      <c r="D82" s="205"/>
      <c r="E82" s="205"/>
    </row>
    <row r="83" spans="1:5">
      <c r="A83" s="205"/>
      <c r="B83" s="205"/>
      <c r="C83" s="205"/>
      <c r="D83" s="205"/>
      <c r="E83" s="205"/>
    </row>
    <row r="84" spans="1:5">
      <c r="A84" s="205"/>
      <c r="B84" s="205"/>
      <c r="C84" s="205"/>
      <c r="D84" s="205"/>
      <c r="E84" s="205"/>
    </row>
    <row r="85" spans="1:5">
      <c r="A85" s="205"/>
      <c r="B85" s="205"/>
      <c r="C85" s="205"/>
      <c r="D85" s="205"/>
      <c r="E85" s="205"/>
    </row>
    <row r="86" spans="1:5">
      <c r="A86" s="205"/>
      <c r="B86" s="205"/>
      <c r="C86" s="205"/>
      <c r="D86" s="205"/>
      <c r="E86" s="205"/>
    </row>
    <row r="87" spans="1:5">
      <c r="A87" s="205"/>
      <c r="B87" s="205"/>
      <c r="C87" s="205"/>
      <c r="D87" s="205"/>
      <c r="E87" s="205"/>
    </row>
    <row r="88" spans="1:5">
      <c r="A88" s="205"/>
      <c r="B88" s="205"/>
      <c r="C88" s="205"/>
      <c r="D88" s="205"/>
      <c r="E88" s="205"/>
    </row>
    <row r="89" spans="1:5">
      <c r="A89" s="205"/>
      <c r="B89" s="205"/>
      <c r="C89" s="205"/>
      <c r="D89" s="205"/>
      <c r="E89" s="205"/>
    </row>
    <row r="90" spans="1:5">
      <c r="A90" s="205"/>
      <c r="B90" s="205"/>
      <c r="C90" s="205"/>
      <c r="D90" s="205"/>
      <c r="E90" s="205"/>
    </row>
    <row r="91" spans="1:5">
      <c r="A91" s="205"/>
      <c r="B91" s="205"/>
      <c r="C91" s="205"/>
      <c r="D91" s="205"/>
      <c r="E91" s="205"/>
    </row>
    <row r="92" spans="1:5">
      <c r="A92" s="205"/>
      <c r="B92" s="205"/>
      <c r="C92" s="205"/>
      <c r="D92" s="205"/>
      <c r="E92" s="205"/>
    </row>
    <row r="93" spans="1:5">
      <c r="A93" s="205"/>
      <c r="B93" s="205"/>
      <c r="C93" s="205"/>
      <c r="D93" s="205"/>
      <c r="E93" s="205"/>
    </row>
    <row r="94" spans="1:5">
      <c r="A94" s="205"/>
      <c r="B94" s="205"/>
      <c r="C94" s="205"/>
      <c r="D94" s="205"/>
      <c r="E94" s="205"/>
    </row>
    <row r="95" spans="1:5">
      <c r="A95" s="205"/>
      <c r="B95" s="205"/>
      <c r="C95" s="205"/>
      <c r="D95" s="205"/>
      <c r="E95" s="205"/>
    </row>
    <row r="96" spans="1:5">
      <c r="A96" s="205"/>
      <c r="B96" s="205"/>
      <c r="C96" s="205"/>
      <c r="D96" s="205"/>
      <c r="E96" s="205"/>
    </row>
    <row r="97" spans="1:5">
      <c r="A97" s="205"/>
      <c r="B97" s="205"/>
      <c r="C97" s="205"/>
      <c r="D97" s="205"/>
      <c r="E97" s="205"/>
    </row>
    <row r="98" spans="1:5">
      <c r="A98" s="205"/>
      <c r="B98" s="205"/>
      <c r="C98" s="205"/>
      <c r="D98" s="205"/>
      <c r="E98" s="205"/>
    </row>
    <row r="99" spans="1:5">
      <c r="A99" s="205"/>
      <c r="B99" s="205"/>
      <c r="C99" s="205"/>
      <c r="D99" s="205"/>
      <c r="E99" s="205"/>
    </row>
    <row r="100" spans="1:5">
      <c r="A100" s="205"/>
      <c r="B100" s="205"/>
      <c r="C100" s="205"/>
      <c r="D100" s="205"/>
      <c r="E100" s="205"/>
    </row>
    <row r="101" spans="1:5">
      <c r="A101" s="205"/>
      <c r="B101" s="205"/>
      <c r="C101" s="205"/>
      <c r="D101" s="205"/>
      <c r="E101" s="205"/>
    </row>
    <row r="102" spans="1:5">
      <c r="A102" s="205"/>
      <c r="B102" s="205"/>
      <c r="C102" s="205"/>
      <c r="D102" s="205"/>
      <c r="E102" s="205"/>
    </row>
    <row r="103" spans="1:5">
      <c r="A103" s="205"/>
      <c r="B103" s="205"/>
      <c r="C103" s="205"/>
      <c r="D103" s="205"/>
      <c r="E103" s="205"/>
    </row>
    <row r="104" spans="1:5">
      <c r="A104" s="205"/>
      <c r="B104" s="205"/>
      <c r="C104" s="205"/>
      <c r="D104" s="205"/>
      <c r="E104" s="205"/>
    </row>
    <row r="105" spans="1:5">
      <c r="A105" s="205"/>
      <c r="B105" s="205"/>
      <c r="C105" s="205"/>
      <c r="D105" s="205"/>
      <c r="E105" s="205"/>
    </row>
    <row r="106" spans="1:5">
      <c r="A106" s="205"/>
      <c r="B106" s="205"/>
      <c r="C106" s="205"/>
      <c r="D106" s="205"/>
      <c r="E106" s="205"/>
    </row>
    <row r="107" spans="1:5">
      <c r="A107" s="205"/>
      <c r="B107" s="205"/>
      <c r="C107" s="205"/>
      <c r="D107" s="205"/>
      <c r="E107" s="205"/>
    </row>
    <row r="108" spans="1:5">
      <c r="A108" s="205"/>
      <c r="B108" s="205"/>
      <c r="C108" s="205"/>
      <c r="D108" s="205"/>
      <c r="E108" s="205"/>
    </row>
    <row r="109" spans="1:5">
      <c r="A109" s="205"/>
      <c r="B109" s="205"/>
      <c r="C109" s="205"/>
      <c r="D109" s="205"/>
      <c r="E109" s="205"/>
    </row>
    <row r="110" spans="1:5">
      <c r="A110" s="205"/>
      <c r="B110" s="205"/>
      <c r="C110" s="205"/>
      <c r="D110" s="205"/>
      <c r="E110" s="205"/>
    </row>
    <row r="111" spans="1:5">
      <c r="A111" s="205"/>
      <c r="B111" s="205"/>
      <c r="C111" s="205"/>
      <c r="D111" s="205"/>
      <c r="E111" s="205"/>
    </row>
    <row r="112" spans="1:5">
      <c r="A112" s="205"/>
      <c r="B112" s="205"/>
      <c r="C112" s="205"/>
      <c r="D112" s="205"/>
      <c r="E112" s="205"/>
    </row>
    <row r="113" spans="1:5">
      <c r="A113" s="205"/>
      <c r="B113" s="205"/>
      <c r="C113" s="205"/>
      <c r="D113" s="205"/>
      <c r="E113" s="205"/>
    </row>
    <row r="114" spans="1:5">
      <c r="A114" s="205"/>
      <c r="B114" s="205"/>
      <c r="C114" s="205"/>
      <c r="D114" s="205"/>
      <c r="E114" s="205"/>
    </row>
    <row r="115" spans="1:5">
      <c r="A115" s="205"/>
      <c r="B115" s="205"/>
      <c r="C115" s="205"/>
      <c r="D115" s="205"/>
      <c r="E115" s="205"/>
    </row>
    <row r="116" spans="1:5">
      <c r="A116" s="205"/>
      <c r="B116" s="205"/>
      <c r="C116" s="205"/>
      <c r="D116" s="205"/>
      <c r="E116" s="205"/>
    </row>
    <row r="117" spans="1:5">
      <c r="A117" s="205"/>
      <c r="B117" s="205"/>
      <c r="C117" s="205"/>
      <c r="D117" s="205"/>
      <c r="E117" s="205"/>
    </row>
    <row r="118" spans="1:5">
      <c r="A118" s="205"/>
      <c r="B118" s="205"/>
      <c r="C118" s="205"/>
      <c r="D118" s="205"/>
      <c r="E118" s="205"/>
    </row>
    <row r="119" spans="1:5">
      <c r="A119" s="205"/>
      <c r="B119" s="205"/>
      <c r="C119" s="205"/>
      <c r="D119" s="205"/>
      <c r="E119" s="205"/>
    </row>
    <row r="120" spans="1:5">
      <c r="A120" s="205"/>
      <c r="B120" s="205"/>
      <c r="C120" s="205"/>
      <c r="D120" s="205"/>
      <c r="E120" s="205"/>
    </row>
    <row r="121" spans="1:5">
      <c r="A121" s="205"/>
      <c r="B121" s="205"/>
      <c r="C121" s="205"/>
      <c r="D121" s="205"/>
      <c r="E121" s="205"/>
    </row>
    <row r="122" spans="1:5">
      <c r="A122" s="205"/>
      <c r="B122" s="205"/>
    </row>
    <row r="123" spans="1:5">
      <c r="A123" s="205"/>
      <c r="B123" s="205"/>
    </row>
    <row r="124" spans="1:5">
      <c r="A124" s="205"/>
      <c r="B124" s="205"/>
    </row>
    <row r="125" spans="1:5">
      <c r="A125" s="205"/>
      <c r="B125" s="205"/>
    </row>
    <row r="126" spans="1:5">
      <c r="A126" s="205"/>
      <c r="B126" s="205"/>
    </row>
    <row r="127" spans="1:5">
      <c r="A127" s="205"/>
      <c r="B127" s="205"/>
    </row>
    <row r="128" spans="1:5">
      <c r="A128" s="205"/>
      <c r="B128" s="205"/>
    </row>
    <row r="129" spans="1:2">
      <c r="A129" s="205"/>
      <c r="B129" s="205"/>
    </row>
    <row r="130" spans="1:2">
      <c r="A130" s="205"/>
      <c r="B130" s="205"/>
    </row>
  </sheetData>
  <dataConsolidate/>
  <mergeCells count="2">
    <mergeCell ref="B3:G3"/>
    <mergeCell ref="A59:G59"/>
  </mergeCells>
  <pageMargins left="0.70866141732283472" right="0.70866141732283472" top="0.74803149606299213" bottom="0.74803149606299213" header="0.31496062992125984" footer="0.31496062992125984"/>
  <pageSetup scale="56" orientation="portrait" verticalDpi="0" r:id="rId1"/>
</worksheet>
</file>

<file path=xl/worksheets/sheet6.xml><?xml version="1.0" encoding="utf-8"?>
<worksheet xmlns="http://schemas.openxmlformats.org/spreadsheetml/2006/main" xmlns:r="http://schemas.openxmlformats.org/officeDocument/2006/relationships">
  <dimension ref="A1:H130"/>
  <sheetViews>
    <sheetView view="pageBreakPreview" zoomScale="70" zoomScaleSheetLayoutView="70" workbookViewId="0">
      <pane xSplit="1" ySplit="4" topLeftCell="B5" activePane="bottomRight" state="frozen"/>
      <selection activeCell="G4" sqref="G4"/>
      <selection pane="topRight" activeCell="G4" sqref="G4"/>
      <selection pane="bottomLeft" activeCell="G4" sqref="G4"/>
      <selection pane="bottomRight" activeCell="G4" sqref="G4"/>
    </sheetView>
  </sheetViews>
  <sheetFormatPr defaultRowHeight="15"/>
  <cols>
    <col min="1" max="1" width="11.140625" customWidth="1"/>
    <col min="2" max="7" width="20.7109375" customWidth="1"/>
    <col min="8" max="8" width="16.7109375" customWidth="1"/>
  </cols>
  <sheetData>
    <row r="1" spans="1:8" ht="15.75">
      <c r="A1" s="1" t="s">
        <v>134</v>
      </c>
      <c r="B1" s="1"/>
    </row>
    <row r="2" spans="1:8" ht="77.25" customHeight="1">
      <c r="A2" s="33"/>
      <c r="B2" s="208" t="s">
        <v>58</v>
      </c>
      <c r="C2" s="208" t="s">
        <v>47</v>
      </c>
      <c r="D2" s="208" t="s">
        <v>59</v>
      </c>
      <c r="E2" s="208" t="s">
        <v>112</v>
      </c>
      <c r="F2" s="208" t="s">
        <v>110</v>
      </c>
      <c r="G2" s="208" t="s">
        <v>111</v>
      </c>
      <c r="H2" s="208" t="s">
        <v>150</v>
      </c>
    </row>
    <row r="3" spans="1:8" ht="30" customHeight="1">
      <c r="A3" s="34"/>
      <c r="B3" s="241" t="s">
        <v>116</v>
      </c>
      <c r="C3" s="242"/>
      <c r="D3" s="242"/>
      <c r="E3" s="242"/>
      <c r="F3" s="242"/>
      <c r="G3" s="242"/>
      <c r="H3" s="195" t="s">
        <v>152</v>
      </c>
    </row>
    <row r="4" spans="1:8">
      <c r="A4" s="35"/>
      <c r="B4" s="116" t="s">
        <v>4</v>
      </c>
      <c r="C4" s="116" t="s">
        <v>5</v>
      </c>
      <c r="D4" s="116" t="s">
        <v>16</v>
      </c>
      <c r="E4" s="116" t="s">
        <v>6</v>
      </c>
      <c r="F4" s="116" t="s">
        <v>7</v>
      </c>
      <c r="G4" s="116" t="s">
        <v>8</v>
      </c>
      <c r="H4" s="116" t="s">
        <v>151</v>
      </c>
    </row>
    <row r="5" spans="1:8">
      <c r="A5" s="82">
        <v>1973</v>
      </c>
      <c r="B5" s="192">
        <f>C5+D5</f>
        <v>25.644943539690036</v>
      </c>
      <c r="C5" s="21">
        <f>A5a!C5*100/[1]A3!B5</f>
        <v>21.913167510947414</v>
      </c>
      <c r="D5" s="21">
        <f>E5+F5+G5</f>
        <v>3.7317760287426229</v>
      </c>
      <c r="E5" s="21">
        <f>A5a!E5*100/[1]A3!E5</f>
        <v>1.2078237997063703</v>
      </c>
      <c r="F5" s="21">
        <f>A5a!F5*100/[1]A3!B5</f>
        <v>1.1262945519882603</v>
      </c>
      <c r="G5" s="22">
        <f>A5a!G5*100/[1]A3!B5</f>
        <v>1.397657677047992</v>
      </c>
      <c r="H5" s="22">
        <f>B5/C5</f>
        <v>1.1702983389725969</v>
      </c>
    </row>
    <row r="6" spans="1:8">
      <c r="A6" s="57">
        <v>1974</v>
      </c>
      <c r="B6" s="185">
        <f t="shared" ref="B6:B42" si="0">C6+D6</f>
        <v>25.348066378582864</v>
      </c>
      <c r="C6" s="38">
        <f>A5a!C6*100/[1]A3!B6</f>
        <v>21.470592208639442</v>
      </c>
      <c r="D6" s="38">
        <f t="shared" ref="D6:D42" si="1">E6+F6+G6</f>
        <v>3.8774741699434232</v>
      </c>
      <c r="E6" s="38">
        <f>A5a!E6*100/[1]A3!E6</f>
        <v>1.2603806761674787</v>
      </c>
      <c r="F6" s="38">
        <f>A5a!F6*100/[1]A3!B6</f>
        <v>1.2027481672888396</v>
      </c>
      <c r="G6" s="41">
        <f>A5a!G6*100/[1]A3!B6</f>
        <v>1.4143453264871049</v>
      </c>
      <c r="H6" s="41">
        <f t="shared" ref="H6:H42" si="2">B6/C6</f>
        <v>1.1805946539463958</v>
      </c>
    </row>
    <row r="7" spans="1:8">
      <c r="A7" s="84">
        <v>1975</v>
      </c>
      <c r="B7" s="184">
        <f t="shared" si="0"/>
        <v>25.50225389756822</v>
      </c>
      <c r="C7" s="27">
        <f>A5a!C7*100/[1]A3!B7</f>
        <v>21.337729667156275</v>
      </c>
      <c r="D7" s="27">
        <f t="shared" si="1"/>
        <v>4.1645242304119456</v>
      </c>
      <c r="E7" s="27">
        <f>A5a!E7*100/[1]A3!E7</f>
        <v>1.3952266209597872</v>
      </c>
      <c r="F7" s="27">
        <f>A5a!F7*100/[1]A3!B7</f>
        <v>1.36085839804081</v>
      </c>
      <c r="G7" s="28">
        <f>A5a!G7*100/[1]A3!B7</f>
        <v>1.4084392114113484</v>
      </c>
      <c r="H7" s="28">
        <f t="shared" si="2"/>
        <v>1.1951718526466344</v>
      </c>
    </row>
    <row r="8" spans="1:8">
      <c r="A8" s="57">
        <v>1976</v>
      </c>
      <c r="B8" s="185">
        <f t="shared" si="0"/>
        <v>26.170268841822384</v>
      </c>
      <c r="C8" s="38">
        <f>A5a!C8*100/[1]A3!B8</f>
        <v>21.653022368737037</v>
      </c>
      <c r="D8" s="38">
        <f t="shared" si="1"/>
        <v>4.517246473085347</v>
      </c>
      <c r="E8" s="38">
        <f>A5a!E8*100/[1]A3!E8</f>
        <v>1.5218810282679549</v>
      </c>
      <c r="F8" s="38">
        <f>A5a!F8*100/[1]A3!B8</f>
        <v>1.4741705018859299</v>
      </c>
      <c r="G8" s="41">
        <f>A5a!G8*100/[1]A3!B8</f>
        <v>1.5211949429314617</v>
      </c>
      <c r="H8" s="41">
        <f t="shared" si="2"/>
        <v>1.2086196742496058</v>
      </c>
    </row>
    <row r="9" spans="1:8">
      <c r="A9" s="84">
        <v>1977</v>
      </c>
      <c r="B9" s="184">
        <f t="shared" si="0"/>
        <v>26.511295196657425</v>
      </c>
      <c r="C9" s="27">
        <f>A5a!C9*100/[1]A3!B9</f>
        <v>21.729924815255458</v>
      </c>
      <c r="D9" s="27">
        <f t="shared" si="1"/>
        <v>4.7813703814019677</v>
      </c>
      <c r="E9" s="27">
        <f>A5a!E9*100/[1]A3!E9</f>
        <v>1.6275566800905112</v>
      </c>
      <c r="F9" s="27">
        <f>A5a!F9*100/[1]A3!B9</f>
        <v>1.5764587695069443</v>
      </c>
      <c r="G9" s="28">
        <f>A5a!G9*100/[1]A3!B9</f>
        <v>1.5773549318045124</v>
      </c>
      <c r="H9" s="28">
        <f t="shared" si="2"/>
        <v>1.220036213749125</v>
      </c>
    </row>
    <row r="10" spans="1:8">
      <c r="A10" s="57">
        <v>1978</v>
      </c>
      <c r="B10" s="185">
        <f t="shared" si="0"/>
        <v>26.668236525396797</v>
      </c>
      <c r="C10" s="38">
        <f>A5a!C10*100/[1]A3!B10</f>
        <v>21.764472912544491</v>
      </c>
      <c r="D10" s="38">
        <f t="shared" si="1"/>
        <v>4.9037636128523054</v>
      </c>
      <c r="E10" s="38">
        <f>A5a!E10*100/[1]A3!E10</f>
        <v>1.6961273767993947</v>
      </c>
      <c r="F10" s="38">
        <f>A5a!F10*100/[1]A3!B10</f>
        <v>1.5625546336366352</v>
      </c>
      <c r="G10" s="41">
        <f>A5a!G10*100/[1]A3!B10</f>
        <v>1.6450816024162753</v>
      </c>
      <c r="H10" s="41">
        <f t="shared" si="2"/>
        <v>1.225310469615182</v>
      </c>
    </row>
    <row r="11" spans="1:8">
      <c r="A11" s="84">
        <v>1979</v>
      </c>
      <c r="B11" s="184">
        <f t="shared" si="0"/>
        <v>26.546008755244802</v>
      </c>
      <c r="C11" s="27">
        <f>A5a!C11*100/[1]A3!B11</f>
        <v>21.593069759158769</v>
      </c>
      <c r="D11" s="27">
        <f t="shared" si="1"/>
        <v>4.9529389960860319</v>
      </c>
      <c r="E11" s="27">
        <f>A5a!E11*100/[1]A3!E11</f>
        <v>1.7047628583953003</v>
      </c>
      <c r="F11" s="27">
        <f>A5a!F11*100/[1]A3!B11</f>
        <v>1.5595490632028781</v>
      </c>
      <c r="G11" s="28">
        <f>A5a!G11*100/[1]A3!B11</f>
        <v>1.6886270744878533</v>
      </c>
      <c r="H11" s="28">
        <f t="shared" si="2"/>
        <v>1.2293763254289134</v>
      </c>
    </row>
    <row r="12" spans="1:8">
      <c r="A12" s="57">
        <v>1980</v>
      </c>
      <c r="B12" s="185">
        <f t="shared" si="0"/>
        <v>26.451922281249779</v>
      </c>
      <c r="C12" s="38">
        <f>A5a!C12*100/[1]A3!B12</f>
        <v>21.425821114212827</v>
      </c>
      <c r="D12" s="38">
        <f t="shared" si="1"/>
        <v>5.0261011670369529</v>
      </c>
      <c r="E12" s="38">
        <f>A5a!E12*100/[1]A3!E12</f>
        <v>1.7655097250479692</v>
      </c>
      <c r="F12" s="38">
        <f>A5a!F12*100/[1]A3!B12</f>
        <v>1.6035723748061779</v>
      </c>
      <c r="G12" s="41">
        <f>A5a!G12*100/[1]A3!B12</f>
        <v>1.6570190671828058</v>
      </c>
      <c r="H12" s="41">
        <f t="shared" si="2"/>
        <v>1.2345814958616865</v>
      </c>
    </row>
    <row r="13" spans="1:8">
      <c r="A13" s="84">
        <v>1981</v>
      </c>
      <c r="B13" s="184">
        <f t="shared" si="0"/>
        <v>26.492846989235883</v>
      </c>
      <c r="C13" s="27">
        <f>A5a!C13*100/[1]A3!B13</f>
        <v>21.382866487860941</v>
      </c>
      <c r="D13" s="27">
        <f t="shared" si="1"/>
        <v>5.1099805013749409</v>
      </c>
      <c r="E13" s="27">
        <f>A5a!E13*100/[1]A3!E13</f>
        <v>1.8239719710713147</v>
      </c>
      <c r="F13" s="27">
        <f>A5a!F13*100/[1]A3!B13</f>
        <v>1.5663080960190483</v>
      </c>
      <c r="G13" s="28">
        <f>A5a!G13*100/[1]A3!B13</f>
        <v>1.7197004342845779</v>
      </c>
      <c r="H13" s="28">
        <f t="shared" si="2"/>
        <v>1.2389754668428519</v>
      </c>
    </row>
    <row r="14" spans="1:8">
      <c r="A14" s="57">
        <v>1982</v>
      </c>
      <c r="B14" s="185">
        <f t="shared" si="0"/>
        <v>26.971968486008208</v>
      </c>
      <c r="C14" s="38">
        <f>A5a!C14*100/[1]A3!B14</f>
        <v>21.697707521162059</v>
      </c>
      <c r="D14" s="38">
        <f t="shared" si="1"/>
        <v>5.2742609648461478</v>
      </c>
      <c r="E14" s="38">
        <f>A5a!E14*100/[1]A3!E14</f>
        <v>1.9277380684935363</v>
      </c>
      <c r="F14" s="38">
        <f>A5a!F14*100/[1]A3!B14</f>
        <v>1.6050391191606919</v>
      </c>
      <c r="G14" s="41">
        <f>A5a!G14*100/[1]A3!B14</f>
        <v>1.7414837771919196</v>
      </c>
      <c r="H14" s="41">
        <f t="shared" si="2"/>
        <v>1.2430791805863404</v>
      </c>
    </row>
    <row r="15" spans="1:8">
      <c r="A15" s="84">
        <v>1983</v>
      </c>
      <c r="B15" s="184">
        <f t="shared" si="0"/>
        <v>26.990157653409081</v>
      </c>
      <c r="C15" s="27">
        <f>A5a!C15*100/[1]A3!B15</f>
        <v>21.684919889845119</v>
      </c>
      <c r="D15" s="27">
        <f t="shared" si="1"/>
        <v>5.3052377635639631</v>
      </c>
      <c r="E15" s="27">
        <f>A5a!E15*100/[1]A3!E15</f>
        <v>1.9224423300061961</v>
      </c>
      <c r="F15" s="27">
        <f>A5a!F15*100/[1]A3!B15</f>
        <v>1.5986089545044282</v>
      </c>
      <c r="G15" s="28">
        <f>A5a!G15*100/[1]A3!B15</f>
        <v>1.7841864790533388</v>
      </c>
      <c r="H15" s="28">
        <f t="shared" si="2"/>
        <v>1.244651019718471</v>
      </c>
    </row>
    <row r="16" spans="1:8">
      <c r="A16" s="57">
        <v>1984</v>
      </c>
      <c r="B16" s="185">
        <f t="shared" si="0"/>
        <v>27.199525535021461</v>
      </c>
      <c r="C16" s="38">
        <f>A5a!C16*100/[1]A3!B16</f>
        <v>21.841291499722619</v>
      </c>
      <c r="D16" s="38">
        <f t="shared" si="1"/>
        <v>5.3582340352988425</v>
      </c>
      <c r="E16" s="38">
        <f>A5a!E16*100/[1]A3!E16</f>
        <v>1.8616669159323271</v>
      </c>
      <c r="F16" s="38">
        <f>A5a!F16*100/[1]A3!B16</f>
        <v>1.615974876735317</v>
      </c>
      <c r="G16" s="41">
        <f>A5a!G16*100/[1]A3!B16</f>
        <v>1.8805922426311985</v>
      </c>
      <c r="H16" s="41">
        <f t="shared" si="2"/>
        <v>1.2453258789832502</v>
      </c>
    </row>
    <row r="17" spans="1:8">
      <c r="A17" s="84">
        <v>1985</v>
      </c>
      <c r="B17" s="184">
        <f t="shared" si="0"/>
        <v>27.67035664853406</v>
      </c>
      <c r="C17" s="27">
        <f>A5a!C17*100/[1]A3!B17</f>
        <v>22.257642137559419</v>
      </c>
      <c r="D17" s="27">
        <f t="shared" si="1"/>
        <v>5.4127145109746415</v>
      </c>
      <c r="E17" s="27">
        <f>A5a!E17*100/[1]A3!E17</f>
        <v>1.8915489010156816</v>
      </c>
      <c r="F17" s="27">
        <f>A5a!F17*100/[1]A3!B17</f>
        <v>1.6096275926611907</v>
      </c>
      <c r="G17" s="28">
        <f>A5a!G17*100/[1]A3!B17</f>
        <v>1.911538017297769</v>
      </c>
      <c r="H17" s="28">
        <f t="shared" si="2"/>
        <v>1.2431845420787304</v>
      </c>
    </row>
    <row r="18" spans="1:8">
      <c r="A18" s="57">
        <v>1986</v>
      </c>
      <c r="B18" s="185">
        <f t="shared" si="0"/>
        <v>28.434768635105549</v>
      </c>
      <c r="C18" s="38">
        <f>A5a!C18*100/[1]A3!B18</f>
        <v>22.928782862718162</v>
      </c>
      <c r="D18" s="38">
        <f t="shared" si="1"/>
        <v>5.505985772387386</v>
      </c>
      <c r="E18" s="38">
        <f>A5a!E18*100/[1]A3!E18</f>
        <v>1.8867382521647302</v>
      </c>
      <c r="F18" s="38">
        <f>A5a!F18*100/[1]A3!B18</f>
        <v>1.6169196171458313</v>
      </c>
      <c r="G18" s="41">
        <f>A5a!G18*100/[1]A3!B18</f>
        <v>2.0023279030768242</v>
      </c>
      <c r="H18" s="41">
        <f t="shared" si="2"/>
        <v>1.2401342367518353</v>
      </c>
    </row>
    <row r="19" spans="1:8">
      <c r="A19" s="84">
        <v>1987</v>
      </c>
      <c r="B19" s="184">
        <f t="shared" si="0"/>
        <v>28.536545775263633</v>
      </c>
      <c r="C19" s="27">
        <f>A5a!C19*100/[1]A3!B19</f>
        <v>23.132210878350314</v>
      </c>
      <c r="D19" s="27">
        <f t="shared" si="1"/>
        <v>5.40433489691332</v>
      </c>
      <c r="E19" s="27">
        <f>A5a!E19*100/[1]A3!E19</f>
        <v>1.846198054021519</v>
      </c>
      <c r="F19" s="27">
        <f>A5a!F19*100/[1]A3!B19</f>
        <v>1.5487834485552636</v>
      </c>
      <c r="G19" s="28">
        <f>A5a!G19*100/[1]A3!B19</f>
        <v>2.0093533943365376</v>
      </c>
      <c r="H19" s="28">
        <f t="shared" si="2"/>
        <v>1.2336281181826547</v>
      </c>
    </row>
    <row r="20" spans="1:8">
      <c r="A20" s="57">
        <v>1988</v>
      </c>
      <c r="B20" s="185">
        <f t="shared" si="0"/>
        <v>28.905200786915344</v>
      </c>
      <c r="C20" s="38">
        <f>A5a!C20*100/[1]A3!B20</f>
        <v>23.506825921686989</v>
      </c>
      <c r="D20" s="38">
        <f t="shared" si="1"/>
        <v>5.3983748652283543</v>
      </c>
      <c r="E20" s="38">
        <f>A5a!E20*100/[1]A3!E20</f>
        <v>1.875427370487839</v>
      </c>
      <c r="F20" s="38">
        <f>A5a!F20*100/[1]A3!B20</f>
        <v>1.4202185584557434</v>
      </c>
      <c r="G20" s="41">
        <f>A5a!G20*100/[1]A3!B20</f>
        <v>2.1027289362847719</v>
      </c>
      <c r="H20" s="41">
        <f t="shared" si="2"/>
        <v>1.2296513737419525</v>
      </c>
    </row>
    <row r="21" spans="1:8">
      <c r="A21" s="84">
        <v>1989</v>
      </c>
      <c r="B21" s="184">
        <f t="shared" si="0"/>
        <v>28.52084984069646</v>
      </c>
      <c r="C21" s="27">
        <f>A5a!C21*100/[1]A3!B21</f>
        <v>23.214738093654589</v>
      </c>
      <c r="D21" s="27">
        <f t="shared" si="1"/>
        <v>5.3061117470418715</v>
      </c>
      <c r="E21" s="27">
        <f>A5a!E21*100/[1]A3!E21</f>
        <v>1.8639993648561035</v>
      </c>
      <c r="F21" s="27">
        <f>A5a!F21*100/[1]A3!B21</f>
        <v>1.3797622409902603</v>
      </c>
      <c r="G21" s="28">
        <f>A5a!G21*100/[1]A3!B21</f>
        <v>2.0623501411955081</v>
      </c>
      <c r="H21" s="28">
        <f t="shared" si="2"/>
        <v>1.2285665134637991</v>
      </c>
    </row>
    <row r="22" spans="1:8">
      <c r="A22" s="57">
        <v>1990</v>
      </c>
      <c r="B22" s="185">
        <f t="shared" si="0"/>
        <v>28.589576280977973</v>
      </c>
      <c r="C22" s="38">
        <f>A5a!C22*100/[1]A3!B22</f>
        <v>23.285258629812233</v>
      </c>
      <c r="D22" s="38">
        <f t="shared" si="1"/>
        <v>5.3043176511657393</v>
      </c>
      <c r="E22" s="38">
        <f>A5a!E22*100/[1]A3!E22</f>
        <v>1.8985797558258251</v>
      </c>
      <c r="F22" s="38">
        <f>A5a!F22*100/[1]A3!B22</f>
        <v>1.3127651218202114</v>
      </c>
      <c r="G22" s="41">
        <f>A5a!G22*100/[1]A3!B22</f>
        <v>2.092972773519703</v>
      </c>
      <c r="H22" s="41">
        <f t="shared" si="2"/>
        <v>1.2277972401120163</v>
      </c>
    </row>
    <row r="23" spans="1:8">
      <c r="A23" s="84">
        <v>1991</v>
      </c>
      <c r="B23" s="184">
        <f t="shared" si="0"/>
        <v>29.085379861372861</v>
      </c>
      <c r="C23" s="27">
        <f>A5a!C23*100/[1]A3!B23</f>
        <v>23.578955962887903</v>
      </c>
      <c r="D23" s="27">
        <f t="shared" si="1"/>
        <v>5.5064238984849565</v>
      </c>
      <c r="E23" s="27">
        <f>A5a!E23*100/[1]A3!E23</f>
        <v>1.954020533460467</v>
      </c>
      <c r="F23" s="27">
        <f>A5a!F23*100/[1]A3!B23</f>
        <v>1.3919190835579496</v>
      </c>
      <c r="G23" s="28">
        <f>A5a!G23*100/[1]A3!B23</f>
        <v>2.1604842814665401</v>
      </c>
      <c r="H23" s="28">
        <f t="shared" si="2"/>
        <v>1.23353128557311</v>
      </c>
    </row>
    <row r="24" spans="1:8">
      <c r="A24" s="57">
        <v>1992</v>
      </c>
      <c r="B24" s="185">
        <f t="shared" si="0"/>
        <v>29.727690542238076</v>
      </c>
      <c r="C24" s="38">
        <f>A5a!C24*100/[1]A3!B24</f>
        <v>24.038068462963281</v>
      </c>
      <c r="D24" s="38">
        <f t="shared" si="1"/>
        <v>5.6896220792747956</v>
      </c>
      <c r="E24" s="38">
        <f>A5a!E24*100/[1]A3!E24</f>
        <v>2.0328231377749297</v>
      </c>
      <c r="F24" s="38">
        <f>A5a!F24*100/[1]A3!B24</f>
        <v>1.4160247944704807</v>
      </c>
      <c r="G24" s="41">
        <f>A5a!G24*100/[1]A3!B24</f>
        <v>2.2407741470293852</v>
      </c>
      <c r="H24" s="41">
        <f t="shared" si="2"/>
        <v>1.2366921488738205</v>
      </c>
    </row>
    <row r="25" spans="1:8">
      <c r="A25" s="84">
        <v>1993</v>
      </c>
      <c r="B25" s="184">
        <f t="shared" si="0"/>
        <v>29.762684060715188</v>
      </c>
      <c r="C25" s="27">
        <f>A5a!C25*100/[1]A3!B25</f>
        <v>24.030861970795495</v>
      </c>
      <c r="D25" s="27">
        <f t="shared" si="1"/>
        <v>5.7318220899196914</v>
      </c>
      <c r="E25" s="27">
        <f>A5a!E25*100/[1]A3!E25</f>
        <v>2.0591351388927595</v>
      </c>
      <c r="F25" s="27">
        <f>A5a!F25*100/[1]A3!B25</f>
        <v>1.4332682124969136</v>
      </c>
      <c r="G25" s="28">
        <f>A5a!G25*100/[1]A3!B25</f>
        <v>2.2394187385300182</v>
      </c>
      <c r="H25" s="28">
        <f t="shared" si="2"/>
        <v>1.238519204882685</v>
      </c>
    </row>
    <row r="26" spans="1:8">
      <c r="A26" s="57">
        <v>1994</v>
      </c>
      <c r="B26" s="185">
        <f t="shared" si="0"/>
        <v>29.83272486346441</v>
      </c>
      <c r="C26" s="38">
        <f>A5a!C26*100/[1]A3!B26</f>
        <v>24.132474636557571</v>
      </c>
      <c r="D26" s="38">
        <f t="shared" si="1"/>
        <v>5.7002502269068387</v>
      </c>
      <c r="E26" s="38">
        <f>A5a!E26*100/[1]A3!E26</f>
        <v>2.0230925429831834</v>
      </c>
      <c r="F26" s="38">
        <f>A5a!F26*100/[1]A3!B26</f>
        <v>1.4393645310428218</v>
      </c>
      <c r="G26" s="41">
        <f>A5a!G26*100/[1]A3!B26</f>
        <v>2.2377931528808328</v>
      </c>
      <c r="H26" s="41">
        <f t="shared" si="2"/>
        <v>1.2362066183743834</v>
      </c>
    </row>
    <row r="27" spans="1:8">
      <c r="A27" s="84">
        <v>1995</v>
      </c>
      <c r="B27" s="184">
        <f t="shared" si="0"/>
        <v>29.738870839481518</v>
      </c>
      <c r="C27" s="27">
        <f>A5a!C27*100/[1]A3!B27</f>
        <v>24.265833347878569</v>
      </c>
      <c r="D27" s="27">
        <f t="shared" si="1"/>
        <v>5.4730374916029492</v>
      </c>
      <c r="E27" s="27">
        <f>A5a!E27*100/[1]A3!E27</f>
        <v>1.880244787385662</v>
      </c>
      <c r="F27" s="27">
        <f>A5a!F27*100/[1]A3!B27</f>
        <v>1.4070461355632582</v>
      </c>
      <c r="G27" s="28">
        <f>A5a!G27*100/[1]A3!B27</f>
        <v>2.1857465686540287</v>
      </c>
      <c r="H27" s="28">
        <f t="shared" si="2"/>
        <v>1.225545004498328</v>
      </c>
    </row>
    <row r="28" spans="1:8">
      <c r="A28" s="57">
        <v>1996</v>
      </c>
      <c r="B28" s="185">
        <f t="shared" si="0"/>
        <v>29.935458874038567</v>
      </c>
      <c r="C28" s="38">
        <f>A5a!C28*100/[1]A3!B28</f>
        <v>24.594149498349164</v>
      </c>
      <c r="D28" s="38">
        <f t="shared" si="1"/>
        <v>5.3413093756894012</v>
      </c>
      <c r="E28" s="38">
        <f>A5a!E28*100/[1]A3!E28</f>
        <v>1.8360753158670429</v>
      </c>
      <c r="F28" s="38">
        <f>A5a!F28*100/[1]A3!B28</f>
        <v>1.3468666819569703</v>
      </c>
      <c r="G28" s="41">
        <f>A5a!G28*100/[1]A3!B28</f>
        <v>2.158367377865388</v>
      </c>
      <c r="H28" s="41">
        <f t="shared" si="2"/>
        <v>1.2171780478136853</v>
      </c>
    </row>
    <row r="29" spans="1:8">
      <c r="A29" s="84">
        <v>1997</v>
      </c>
      <c r="B29" s="184">
        <f t="shared" si="0"/>
        <v>30.205705236465736</v>
      </c>
      <c r="C29" s="27">
        <f>A5a!C29*100/[1]A3!B29</f>
        <v>24.995461916997279</v>
      </c>
      <c r="D29" s="27">
        <f t="shared" si="1"/>
        <v>5.2102433194684563</v>
      </c>
      <c r="E29" s="27">
        <f>A5a!E29*100/[1]A3!E29</f>
        <v>1.7740398395611165</v>
      </c>
      <c r="F29" s="27">
        <f>A5a!F29*100/[1]A3!B29</f>
        <v>1.2945749053209357</v>
      </c>
      <c r="G29" s="28">
        <f>A5a!G29*100/[1]A3!B29</f>
        <v>2.1416285745864041</v>
      </c>
      <c r="H29" s="28">
        <f t="shared" si="2"/>
        <v>1.208447570873872</v>
      </c>
    </row>
    <row r="30" spans="1:8">
      <c r="A30" s="57">
        <v>1998</v>
      </c>
      <c r="B30" s="185">
        <f t="shared" si="0"/>
        <v>31.235291932808902</v>
      </c>
      <c r="C30" s="38">
        <f>A5a!C30*100/[1]A3!B30</f>
        <v>25.918754362706082</v>
      </c>
      <c r="D30" s="38">
        <f t="shared" si="1"/>
        <v>5.3165375701028204</v>
      </c>
      <c r="E30" s="38">
        <f>A5a!E30*100/[1]A3!E30</f>
        <v>1.8320657800888565</v>
      </c>
      <c r="F30" s="38">
        <f>A5a!F30*100/[1]A3!B30</f>
        <v>1.3153241704445717</v>
      </c>
      <c r="G30" s="41">
        <f>A5a!G30*100/[1]A3!B30</f>
        <v>2.1691476195693915</v>
      </c>
      <c r="H30" s="41">
        <f t="shared" si="2"/>
        <v>1.2051231897838681</v>
      </c>
    </row>
    <row r="31" spans="1:8">
      <c r="A31" s="84">
        <v>1999</v>
      </c>
      <c r="B31" s="184">
        <f t="shared" si="0"/>
        <v>31.959822982167708</v>
      </c>
      <c r="C31" s="27">
        <f>A5a!C31*100/[1]A3!B31</f>
        <v>26.571840662889961</v>
      </c>
      <c r="D31" s="27">
        <f t="shared" si="1"/>
        <v>5.3879823192777456</v>
      </c>
      <c r="E31" s="27">
        <f>A5a!E31*100/[1]A3!E31</f>
        <v>1.9544883411528924</v>
      </c>
      <c r="F31" s="27">
        <f>A5a!F31*100/[1]A3!B31</f>
        <v>1.251350469220438</v>
      </c>
      <c r="G31" s="28">
        <f>A5a!G31*100/[1]A3!B31</f>
        <v>2.1821435089044154</v>
      </c>
      <c r="H31" s="28">
        <f t="shared" si="2"/>
        <v>1.2027703834158001</v>
      </c>
    </row>
    <row r="32" spans="1:8">
      <c r="A32" s="57">
        <v>2000</v>
      </c>
      <c r="B32" s="185">
        <f t="shared" si="0"/>
        <v>32.911174879600296</v>
      </c>
      <c r="C32" s="38">
        <f>A5a!C32*100/[1]A3!B32</f>
        <v>27.349856464520684</v>
      </c>
      <c r="D32" s="38">
        <f t="shared" si="1"/>
        <v>5.5613184150796107</v>
      </c>
      <c r="E32" s="38">
        <f>A5a!E32*100/[1]A3!E32</f>
        <v>2.0901280563094384</v>
      </c>
      <c r="F32" s="38">
        <f>A5a!F32*100/[1]A3!B32</f>
        <v>1.2568804335355193</v>
      </c>
      <c r="G32" s="41">
        <f>A5a!G32*100/[1]A3!B32</f>
        <v>2.214309925234653</v>
      </c>
      <c r="H32" s="41">
        <f t="shared" si="2"/>
        <v>1.2033399488693468</v>
      </c>
    </row>
    <row r="33" spans="1:8">
      <c r="A33" s="84">
        <v>2001</v>
      </c>
      <c r="B33" s="184">
        <f t="shared" si="0"/>
        <v>33.478776924731754</v>
      </c>
      <c r="C33" s="27">
        <f>A5a!C33*100/[1]A3!B33</f>
        <v>27.634673075656366</v>
      </c>
      <c r="D33" s="27">
        <f t="shared" si="1"/>
        <v>5.84410384907539</v>
      </c>
      <c r="E33" s="27">
        <f>A5a!E33*100/[1]A3!E33</f>
        <v>2.2248738398706309</v>
      </c>
      <c r="F33" s="27">
        <f>A5a!F33*100/[1]A3!B33</f>
        <v>1.3439880827921669</v>
      </c>
      <c r="G33" s="28">
        <f>A5a!G33*100/[1]A3!B33</f>
        <v>2.2752419264125927</v>
      </c>
      <c r="H33" s="28">
        <f t="shared" si="2"/>
        <v>1.2114772204134925</v>
      </c>
    </row>
    <row r="34" spans="1:8">
      <c r="A34" s="57">
        <v>2002</v>
      </c>
      <c r="B34" s="185">
        <f t="shared" si="0"/>
        <v>33.966180025227175</v>
      </c>
      <c r="C34" s="38">
        <f>A5a!C34*100/[1]A3!B34</f>
        <v>27.698112508169142</v>
      </c>
      <c r="D34" s="38">
        <f t="shared" si="1"/>
        <v>6.2680675170580287</v>
      </c>
      <c r="E34" s="38">
        <f>A5a!E34*100/[1]A3!E34</f>
        <v>2.3376982653691405</v>
      </c>
      <c r="F34" s="38">
        <f>A5a!F34*100/[1]A3!B34</f>
        <v>1.5984606819741352</v>
      </c>
      <c r="G34" s="41">
        <f>A5a!G34*100/[1]A3!B34</f>
        <v>2.331908569714753</v>
      </c>
      <c r="H34" s="41">
        <f t="shared" si="2"/>
        <v>1.2262994460438184</v>
      </c>
    </row>
    <row r="35" spans="1:8">
      <c r="A35" s="84">
        <v>2003</v>
      </c>
      <c r="B35" s="184">
        <f t="shared" si="0"/>
        <v>34.904769332577381</v>
      </c>
      <c r="C35" s="27">
        <f>A5a!C35*100/[1]A3!B35</f>
        <v>28.136014882470196</v>
      </c>
      <c r="D35" s="27">
        <f t="shared" si="1"/>
        <v>6.7687544501071857</v>
      </c>
      <c r="E35" s="27">
        <f>A5a!E35*100/[1]A3!E35</f>
        <v>2.4790667220088309</v>
      </c>
      <c r="F35" s="27">
        <f>A5a!F35*100/[1]A3!B35</f>
        <v>1.8720669880000416</v>
      </c>
      <c r="G35" s="28">
        <f>A5a!G35*100/[1]A3!B35</f>
        <v>2.4176207400983136</v>
      </c>
      <c r="H35" s="28">
        <f t="shared" si="2"/>
        <v>1.2405726069730072</v>
      </c>
    </row>
    <row r="36" spans="1:8">
      <c r="A36" s="57">
        <v>2004</v>
      </c>
      <c r="B36" s="185">
        <f t="shared" si="0"/>
        <v>35.217970015469881</v>
      </c>
      <c r="C36" s="38">
        <f>A5a!C36*100/[1]A3!B36</f>
        <v>28.433517600879622</v>
      </c>
      <c r="D36" s="38">
        <f t="shared" si="1"/>
        <v>6.7844524145902581</v>
      </c>
      <c r="E36" s="38">
        <f>A5a!E36*100/[1]A3!E36</f>
        <v>2.5475480279334715</v>
      </c>
      <c r="F36" s="38">
        <f>A5a!F36*100/[1]A3!B36</f>
        <v>1.7606560302554162</v>
      </c>
      <c r="G36" s="41">
        <f>A5a!G36*100/[1]A3!B36</f>
        <v>2.4762483564013706</v>
      </c>
      <c r="H36" s="41">
        <f t="shared" si="2"/>
        <v>1.238607565543715</v>
      </c>
    </row>
    <row r="37" spans="1:8">
      <c r="A37" s="84">
        <v>2005</v>
      </c>
      <c r="B37" s="184">
        <f t="shared" si="0"/>
        <v>35.520694253557224</v>
      </c>
      <c r="C37" s="27">
        <f>A5a!C37*100/[1]A3!B37</f>
        <v>28.647843390741095</v>
      </c>
      <c r="D37" s="27">
        <f t="shared" si="1"/>
        <v>6.8728508628161311</v>
      </c>
      <c r="E37" s="27">
        <f>A5a!E37*100/[1]A3!E37</f>
        <v>2.6184168103042658</v>
      </c>
      <c r="F37" s="27">
        <f>A5a!F37*100/[1]A3!B37</f>
        <v>1.7702675872797613</v>
      </c>
      <c r="G37" s="28">
        <f>A5a!G37*100/[1]A3!B37</f>
        <v>2.4841664652321032</v>
      </c>
      <c r="H37" s="28">
        <f t="shared" si="2"/>
        <v>1.2399081413938968</v>
      </c>
    </row>
    <row r="38" spans="1:8">
      <c r="A38" s="57">
        <v>2006</v>
      </c>
      <c r="B38" s="185">
        <f t="shared" si="0"/>
        <v>35.583650150113087</v>
      </c>
      <c r="C38" s="38">
        <f>A5a!C38*100/[1]A3!B38</f>
        <v>28.844908708232101</v>
      </c>
      <c r="D38" s="38">
        <f t="shared" si="1"/>
        <v>6.7387414418809861</v>
      </c>
      <c r="E38" s="38">
        <f>A5a!E38*100/[1]A3!E38</f>
        <v>2.5423955449419813</v>
      </c>
      <c r="F38" s="38">
        <f>A5a!F38*100/[1]A3!B38</f>
        <v>1.7737252654623696</v>
      </c>
      <c r="G38" s="41">
        <f>A5a!G38*100/[1]A3!B38</f>
        <v>2.4226206314766343</v>
      </c>
      <c r="H38" s="41">
        <f t="shared" si="2"/>
        <v>1.2336197874655712</v>
      </c>
    </row>
    <row r="39" spans="1:8">
      <c r="A39" s="84">
        <v>2007</v>
      </c>
      <c r="B39" s="184">
        <f t="shared" si="0"/>
        <v>35.823415136668231</v>
      </c>
      <c r="C39" s="27">
        <f>A5a!C39*100/[1]A3!B39</f>
        <v>29.228663306257197</v>
      </c>
      <c r="D39" s="27">
        <f t="shared" si="1"/>
        <v>6.5947518304110346</v>
      </c>
      <c r="E39" s="27">
        <f>A5a!E39*100/[1]A3!E39</f>
        <v>2.5148542778227125</v>
      </c>
      <c r="F39" s="27">
        <f>A5a!F39*100/[1]A3!B39</f>
        <v>1.7117804195289845</v>
      </c>
      <c r="G39" s="28">
        <f>A5a!G39*100/[1]A3!B39</f>
        <v>2.368117133059338</v>
      </c>
      <c r="H39" s="28">
        <f t="shared" si="2"/>
        <v>1.2256261862306665</v>
      </c>
    </row>
    <row r="40" spans="1:8">
      <c r="A40" s="57">
        <v>2008</v>
      </c>
      <c r="B40" s="187">
        <f t="shared" si="0"/>
        <v>35.98203603842105</v>
      </c>
      <c r="C40" s="51">
        <f>A5a!C40*100/[1]A3!B40</f>
        <v>29.143327144051792</v>
      </c>
      <c r="D40" s="51">
        <f t="shared" si="1"/>
        <v>6.83870889436926</v>
      </c>
      <c r="E40" s="51">
        <f>A5a!E40*100/[1]A3!E40</f>
        <v>2.5524149308128239</v>
      </c>
      <c r="F40" s="51">
        <f>A5a!F40*100/[1]A3!B40</f>
        <v>1.9535710313250689</v>
      </c>
      <c r="G40" s="112">
        <f>A5a!G40*100/[1]A3!B40</f>
        <v>2.3327229322313667</v>
      </c>
      <c r="H40" s="41">
        <f t="shared" si="2"/>
        <v>1.2346577952670394</v>
      </c>
    </row>
    <row r="41" spans="1:8">
      <c r="A41" s="84">
        <v>2009</v>
      </c>
      <c r="B41" s="186">
        <f t="shared" si="0"/>
        <v>36.843436658916254</v>
      </c>
      <c r="C41" s="52">
        <f>A5a!C41*100/[1]A3!B41</f>
        <v>29.631536083649962</v>
      </c>
      <c r="D41" s="52">
        <f t="shared" si="1"/>
        <v>7.2119005752662915</v>
      </c>
      <c r="E41" s="52">
        <f>A5a!E41*100/[1]A3!E41</f>
        <v>2.6753801079565651</v>
      </c>
      <c r="F41" s="52">
        <f>A5a!F41*100/[1]A3!B41</f>
        <v>2.1404355768441983</v>
      </c>
      <c r="G41" s="113">
        <f>A5a!G41*100/[1]A3!B41</f>
        <v>2.3960848904655285</v>
      </c>
      <c r="H41" s="28">
        <f t="shared" si="2"/>
        <v>1.2433859842738852</v>
      </c>
    </row>
    <row r="42" spans="1:8">
      <c r="A42" s="57">
        <v>2010</v>
      </c>
      <c r="B42" s="188">
        <f t="shared" si="0"/>
        <v>36.888923302556876</v>
      </c>
      <c r="C42" s="193">
        <f>A5a!C42*100/[1]A3!B42</f>
        <v>29.687055965084674</v>
      </c>
      <c r="D42" s="193">
        <f t="shared" si="1"/>
        <v>7.2018673374722013</v>
      </c>
      <c r="E42" s="193">
        <f>A5a!E42*100/[1]A3!E42</f>
        <v>2.6079079756391828</v>
      </c>
      <c r="F42" s="193">
        <f>A5a!F42*100/[1]A3!B42</f>
        <v>2.1785903196681224</v>
      </c>
      <c r="G42" s="194">
        <f>A5a!G42*100/[1]A3!B42</f>
        <v>2.4153690421648961</v>
      </c>
      <c r="H42" s="41">
        <f t="shared" si="2"/>
        <v>1.2425928440308265</v>
      </c>
    </row>
    <row r="43" spans="1:8" s="32" customFormat="1">
      <c r="A43" s="43" t="s">
        <v>9</v>
      </c>
      <c r="B43" s="43"/>
      <c r="C43" s="40"/>
      <c r="D43" s="40"/>
      <c r="E43" s="40"/>
      <c r="F43" s="44"/>
      <c r="G43" s="45"/>
      <c r="H43" s="212"/>
    </row>
    <row r="44" spans="1:8" s="32" customFormat="1">
      <c r="A44" s="133" t="s">
        <v>102</v>
      </c>
      <c r="B44" s="134">
        <f>((B42/B5)^(1/37)-1)*100</f>
        <v>0.98745129400330534</v>
      </c>
      <c r="C44" s="135">
        <f t="shared" ref="C44:G44" si="3">((C42/C5)^(1/37)-1)*100</f>
        <v>0.82397999904577635</v>
      </c>
      <c r="D44" s="135">
        <f t="shared" si="3"/>
        <v>1.7927892568597281</v>
      </c>
      <c r="E44" s="135">
        <f t="shared" si="3"/>
        <v>2.102136342248051</v>
      </c>
      <c r="F44" s="135">
        <f t="shared" si="3"/>
        <v>1.7990864662050132</v>
      </c>
      <c r="G44" s="136">
        <f t="shared" si="3"/>
        <v>1.4895094967489309</v>
      </c>
      <c r="H44" s="180">
        <f t="shared" ref="H44" si="4">((H42/H5)^(1/37)-1)*100</f>
        <v>0.16213533224842536</v>
      </c>
    </row>
    <row r="45" spans="1:8">
      <c r="A45" s="57" t="s">
        <v>10</v>
      </c>
      <c r="B45" s="42">
        <f>((B13/B5)^(1/8)-1)*100</f>
        <v>0.40743216214711442</v>
      </c>
      <c r="C45" s="36">
        <f t="shared" ref="C45:G45" si="5">((C13/C5)^(1/8)-1)*100</f>
        <v>-0.30575339938695434</v>
      </c>
      <c r="D45" s="36">
        <f t="shared" si="5"/>
        <v>4.0070932466930165</v>
      </c>
      <c r="E45" s="36">
        <f t="shared" si="5"/>
        <v>5.2875020513440507</v>
      </c>
      <c r="F45" s="36">
        <f t="shared" si="5"/>
        <v>4.2085015734686815</v>
      </c>
      <c r="G45" s="47">
        <f t="shared" si="5"/>
        <v>2.6257864651241469</v>
      </c>
      <c r="H45" s="171">
        <f t="shared" ref="H45" si="6">((H13/H5)^(1/8)-1)*100</f>
        <v>0.71537283830547249</v>
      </c>
    </row>
    <row r="46" spans="1:8" s="32" customFormat="1">
      <c r="A46" s="84" t="s">
        <v>11</v>
      </c>
      <c r="B46" s="24">
        <f>((B21/B13)^(1/8)-1)*100</f>
        <v>0.92627135435789931</v>
      </c>
      <c r="C46" s="25">
        <f t="shared" ref="C46:G46" si="7">((C21/C13)^(1/8)-1)*100</f>
        <v>1.0327636892095704</v>
      </c>
      <c r="D46" s="25">
        <f t="shared" si="7"/>
        <v>0.47190658302287414</v>
      </c>
      <c r="E46" s="25">
        <f t="shared" si="7"/>
        <v>0.27171661631448796</v>
      </c>
      <c r="F46" s="25">
        <f t="shared" si="7"/>
        <v>-1.5726295347115893</v>
      </c>
      <c r="G46" s="46">
        <f t="shared" si="7"/>
        <v>2.2971889941278745</v>
      </c>
      <c r="H46" s="178">
        <f t="shared" ref="H46" si="8">((H21/H13)^(1/8)-1)*100</f>
        <v>-0.10540376305974153</v>
      </c>
    </row>
    <row r="47" spans="1:8">
      <c r="A47" s="57" t="s">
        <v>25</v>
      </c>
      <c r="B47" s="42">
        <f>((B32/B21)^(1/11)-1)*100</f>
        <v>1.3101156875917841</v>
      </c>
      <c r="C47" s="36">
        <f t="shared" ref="C47:G47" si="9">((C32/C21)^(1/11)-1)*100</f>
        <v>1.5013767524684862</v>
      </c>
      <c r="D47" s="36">
        <f t="shared" si="9"/>
        <v>0.42796671096099193</v>
      </c>
      <c r="E47" s="36">
        <f t="shared" si="9"/>
        <v>1.0463542099110157</v>
      </c>
      <c r="F47" s="36">
        <f t="shared" si="9"/>
        <v>-0.84440011447183272</v>
      </c>
      <c r="G47" s="47">
        <f t="shared" si="9"/>
        <v>0.64840794863905149</v>
      </c>
      <c r="H47" s="171">
        <f t="shared" ref="H47" si="10">((H32/H21)^(1/11)-1)*100</f>
        <v>-0.1884319907730192</v>
      </c>
    </row>
    <row r="48" spans="1:8" s="32" customFormat="1">
      <c r="A48" s="84" t="s">
        <v>12</v>
      </c>
      <c r="B48" s="24">
        <f>((B39/B32)^(1/7)-1)*100</f>
        <v>1.2186438494309115</v>
      </c>
      <c r="C48" s="25">
        <f t="shared" ref="C48:G48" si="11">((C39/C32)^(1/7)-1)*100</f>
        <v>0.95364083787410348</v>
      </c>
      <c r="D48" s="25">
        <f t="shared" si="11"/>
        <v>2.4647264815661041</v>
      </c>
      <c r="E48" s="25">
        <f t="shared" si="11"/>
        <v>2.67793667323597</v>
      </c>
      <c r="F48" s="25">
        <f t="shared" si="11"/>
        <v>4.5116898352146384</v>
      </c>
      <c r="G48" s="46">
        <f t="shared" si="11"/>
        <v>0.96396466673835945</v>
      </c>
      <c r="H48" s="178">
        <f t="shared" ref="H48" si="12">((H39/H32)^(1/7)-1)*100</f>
        <v>0.26249970715011006</v>
      </c>
    </row>
    <row r="49" spans="1:8">
      <c r="A49" s="57" t="s">
        <v>113</v>
      </c>
      <c r="B49" s="42">
        <f>((B42/B39)^(1/3)-1)*100</f>
        <v>0.98177445126597096</v>
      </c>
      <c r="C49" s="36">
        <f t="shared" ref="C49:G49" si="13">((C42/C39)^(1/3)-1)*100</f>
        <v>0.52005685338851748</v>
      </c>
      <c r="D49" s="36">
        <f t="shared" si="13"/>
        <v>2.9790513331166446</v>
      </c>
      <c r="E49" s="36">
        <f t="shared" si="13"/>
        <v>1.2184802938036254</v>
      </c>
      <c r="F49" s="36">
        <f t="shared" si="13"/>
        <v>8.3700245483539391</v>
      </c>
      <c r="G49" s="47">
        <f t="shared" si="13"/>
        <v>0.66073686971119816</v>
      </c>
      <c r="H49" s="171">
        <f t="shared" ref="H49" si="14">((H42/H39)^(1/3)-1)*100</f>
        <v>0.45932882683392684</v>
      </c>
    </row>
    <row r="50" spans="1:8" s="32" customFormat="1">
      <c r="A50" s="133" t="s">
        <v>26</v>
      </c>
      <c r="B50" s="134">
        <f>(B32/B5)^(1/27)*100-100</f>
        <v>0.92822913802631035</v>
      </c>
      <c r="C50" s="135">
        <f t="shared" ref="C50:G50" si="15">(C32/C5)^(1/27)*100-100</f>
        <v>0.82420606070409974</v>
      </c>
      <c r="D50" s="135">
        <f t="shared" si="15"/>
        <v>1.4885664825043676</v>
      </c>
      <c r="E50" s="135">
        <f t="shared" si="15"/>
        <v>2.0518978419807183</v>
      </c>
      <c r="F50" s="135">
        <f t="shared" si="15"/>
        <v>0.40712174853965166</v>
      </c>
      <c r="G50" s="136">
        <f t="shared" si="15"/>
        <v>1.7188384692891816</v>
      </c>
      <c r="H50" s="180">
        <f t="shared" ref="H50" si="16">(H32/H5)^(1/27)*100-100</f>
        <v>0.10317272149862333</v>
      </c>
    </row>
    <row r="51" spans="1:8">
      <c r="A51" s="137" t="s">
        <v>103</v>
      </c>
      <c r="B51" s="138">
        <f>((B42/B32)^(1/10)-1)*100</f>
        <v>1.1475247494981744</v>
      </c>
      <c r="C51" s="139">
        <f t="shared" ref="C51:G51" si="17">((C42/C32)^(1/10)-1)*100</f>
        <v>0.82336963510003525</v>
      </c>
      <c r="D51" s="139">
        <f t="shared" si="17"/>
        <v>2.6187536301841563</v>
      </c>
      <c r="E51" s="139">
        <f t="shared" si="17"/>
        <v>2.2379038617854397</v>
      </c>
      <c r="F51" s="139">
        <f t="shared" si="17"/>
        <v>5.6545392436546438</v>
      </c>
      <c r="G51" s="140">
        <f t="shared" si="17"/>
        <v>0.87290054187787458</v>
      </c>
      <c r="H51" s="179">
        <f t="shared" ref="H51" si="18">((H42/H32)^(1/10)-1)*100</f>
        <v>0.32150791584462102</v>
      </c>
    </row>
    <row r="52" spans="1:8">
      <c r="A52" s="84" t="s">
        <v>35</v>
      </c>
      <c r="B52" s="24">
        <f>(B11/B5)^(1/6)*100-100</f>
        <v>0.5772092665070403</v>
      </c>
      <c r="C52" s="25">
        <f t="shared" ref="C52:G52" si="19">(C11/C5)^(1/6)*100-100</f>
        <v>-0.24495438961741911</v>
      </c>
      <c r="D52" s="25">
        <f t="shared" si="19"/>
        <v>4.8313635442760443</v>
      </c>
      <c r="E52" s="25">
        <f t="shared" si="19"/>
        <v>5.9115682239532674</v>
      </c>
      <c r="F52" s="25">
        <f t="shared" si="19"/>
        <v>5.5742106795887167</v>
      </c>
      <c r="G52" s="46">
        <f t="shared" si="19"/>
        <v>3.2021683723249907</v>
      </c>
      <c r="H52" s="178">
        <f t="shared" ref="H52" si="20">(H11/H5)^(1/6)*100-100</f>
        <v>0.82418252740379216</v>
      </c>
    </row>
    <row r="53" spans="1:8">
      <c r="A53" s="57" t="s">
        <v>36</v>
      </c>
      <c r="B53" s="42">
        <f>(B21/B11)^(1/10)*100-100</f>
        <v>0.72014049105165157</v>
      </c>
      <c r="C53" s="36">
        <f t="shared" ref="C53:G53" si="21">(C21/C11)^(1/10)*100-100</f>
        <v>0.72677750993568679</v>
      </c>
      <c r="D53" s="36">
        <f t="shared" si="21"/>
        <v>0.69115934763989628</v>
      </c>
      <c r="E53" s="36">
        <f t="shared" si="21"/>
        <v>0.89698259761628663</v>
      </c>
      <c r="F53" s="36">
        <f t="shared" si="21"/>
        <v>-1.2173844041392385</v>
      </c>
      <c r="G53" s="47">
        <f t="shared" si="21"/>
        <v>2.01942354671516</v>
      </c>
      <c r="H53" s="171">
        <f t="shared" ref="H53" si="22">(H21/H11)^(1/10)*100-100</f>
        <v>-6.5891305649898868E-3</v>
      </c>
    </row>
    <row r="54" spans="1:8">
      <c r="A54" s="84" t="s">
        <v>114</v>
      </c>
      <c r="B54" s="24">
        <f>(B42/B11)^(1/31)*100-100</f>
        <v>1.0670460422706611</v>
      </c>
      <c r="C54" s="25">
        <f t="shared" ref="C54:G54" si="23">(C42/C11)^(1/31)*100-100</f>
        <v>1.0321897544497602</v>
      </c>
      <c r="D54" s="25">
        <f t="shared" si="23"/>
        <v>1.2149314019224846</v>
      </c>
      <c r="E54" s="25">
        <f t="shared" si="23"/>
        <v>1.380808702364547</v>
      </c>
      <c r="F54" s="25">
        <f t="shared" si="23"/>
        <v>1.0841616972035126</v>
      </c>
      <c r="G54" s="46">
        <f t="shared" si="23"/>
        <v>1.1613247507026045</v>
      </c>
      <c r="H54" s="178">
        <f t="shared" ref="H54" si="24">(H42/H11)^(1/31)*100-100</f>
        <v>3.4500180492585741E-2</v>
      </c>
    </row>
    <row r="55" spans="1:8">
      <c r="A55" s="57" t="s">
        <v>37</v>
      </c>
      <c r="B55" s="42">
        <f>(B32/B27)^(1/5)*100-100</f>
        <v>2.0478319336514517</v>
      </c>
      <c r="C55" s="36">
        <f t="shared" ref="C55:G55" si="25">(C32/C27)^(1/5)*100-100</f>
        <v>2.4216972085026072</v>
      </c>
      <c r="D55" s="36">
        <f t="shared" si="25"/>
        <v>0.32054149395929699</v>
      </c>
      <c r="E55" s="36">
        <f t="shared" si="25"/>
        <v>2.1390232292721265</v>
      </c>
      <c r="F55" s="36">
        <f t="shared" si="25"/>
        <v>-2.2319112025507195</v>
      </c>
      <c r="G55" s="47">
        <f t="shared" si="25"/>
        <v>0.26000461886380322</v>
      </c>
      <c r="H55" s="171">
        <f t="shared" ref="H55" si="26">(H32/H27)^(1/5)*100-100</f>
        <v>-0.36502546339382036</v>
      </c>
    </row>
    <row r="56" spans="1:8">
      <c r="A56" s="85" t="s">
        <v>115</v>
      </c>
      <c r="B56" s="48">
        <f>(B42/B27)^(1/15)*100-100</f>
        <v>1.4467411242894173</v>
      </c>
      <c r="C56" s="49">
        <f t="shared" ref="C56:G56" si="27">(C42/C27)^(1/15)*100-100</f>
        <v>1.353354707977573</v>
      </c>
      <c r="D56" s="49">
        <f t="shared" si="27"/>
        <v>1.8468918035890596</v>
      </c>
      <c r="E56" s="49">
        <f t="shared" si="27"/>
        <v>2.2049330192782435</v>
      </c>
      <c r="F56" s="49">
        <f t="shared" si="27"/>
        <v>2.9574589659857651</v>
      </c>
      <c r="G56" s="50">
        <f t="shared" si="27"/>
        <v>0.66818673094503822</v>
      </c>
      <c r="H56" s="211">
        <f t="shared" ref="H56" si="28">(H42/H27)^(1/15)*100-100</f>
        <v>9.2139442824475282E-2</v>
      </c>
    </row>
    <row r="57" spans="1:8">
      <c r="A57" s="5"/>
      <c r="B57" s="5"/>
      <c r="C57" s="3"/>
      <c r="D57" s="3"/>
      <c r="E57" s="3"/>
    </row>
    <row r="58" spans="1:8">
      <c r="A58" s="6" t="s">
        <v>13</v>
      </c>
      <c r="B58" s="6"/>
      <c r="C58" s="9"/>
      <c r="D58" s="9"/>
      <c r="E58" s="9"/>
    </row>
    <row r="59" spans="1:8">
      <c r="A59" s="230" t="s">
        <v>125</v>
      </c>
      <c r="B59" s="230"/>
      <c r="C59" s="230"/>
      <c r="D59" s="230"/>
      <c r="E59" s="230"/>
      <c r="F59" s="230"/>
      <c r="G59" s="230"/>
    </row>
    <row r="60" spans="1:8">
      <c r="A60" s="205"/>
      <c r="B60" s="205"/>
      <c r="C60" s="205"/>
      <c r="D60" s="205"/>
      <c r="E60" s="205"/>
      <c r="F60" s="205"/>
      <c r="G60" s="205"/>
    </row>
    <row r="61" spans="1:8">
      <c r="A61" s="110" t="s">
        <v>41</v>
      </c>
      <c r="B61" s="205"/>
      <c r="C61" s="205"/>
      <c r="D61" s="205"/>
      <c r="E61" s="205"/>
      <c r="F61" s="205"/>
      <c r="G61" s="205"/>
    </row>
    <row r="62" spans="1:8">
      <c r="A62" t="s">
        <v>42</v>
      </c>
      <c r="B62" s="205"/>
      <c r="C62" s="205"/>
      <c r="D62" s="205"/>
      <c r="E62" s="205"/>
      <c r="F62" s="205"/>
      <c r="G62" s="205"/>
    </row>
    <row r="63" spans="1:8">
      <c r="A63" s="205"/>
      <c r="B63" s="205"/>
      <c r="C63" s="205"/>
      <c r="D63" s="205"/>
      <c r="E63" s="205"/>
    </row>
    <row r="64" spans="1:8">
      <c r="A64" s="205"/>
      <c r="B64" s="205"/>
      <c r="C64" s="205"/>
      <c r="D64" s="205"/>
      <c r="E64" s="205"/>
    </row>
    <row r="65" spans="1:5">
      <c r="A65" s="205"/>
      <c r="B65" s="205"/>
      <c r="C65" s="205"/>
      <c r="D65" s="205"/>
      <c r="E65" s="205"/>
    </row>
    <row r="66" spans="1:5">
      <c r="A66" s="205"/>
      <c r="B66" s="205"/>
      <c r="C66" s="205"/>
      <c r="D66" s="205"/>
      <c r="E66" s="205"/>
    </row>
    <row r="67" spans="1:5">
      <c r="A67" s="205"/>
      <c r="B67" s="205"/>
      <c r="C67" s="205"/>
      <c r="D67" s="205"/>
      <c r="E67" s="205"/>
    </row>
    <row r="68" spans="1:5">
      <c r="A68" s="205"/>
      <c r="B68" s="205"/>
      <c r="C68" s="205"/>
      <c r="D68" s="205"/>
      <c r="E68" s="205"/>
    </row>
    <row r="69" spans="1:5">
      <c r="A69" s="205"/>
      <c r="B69" s="205"/>
      <c r="C69" s="205"/>
      <c r="D69" s="205"/>
      <c r="E69" s="205"/>
    </row>
    <row r="70" spans="1:5">
      <c r="A70" s="205"/>
      <c r="B70" s="205"/>
      <c r="C70" s="205"/>
      <c r="D70" s="205"/>
      <c r="E70" s="205"/>
    </row>
    <row r="71" spans="1:5">
      <c r="A71" s="205"/>
      <c r="B71" s="205"/>
      <c r="C71" s="205"/>
      <c r="D71" s="205"/>
      <c r="E71" s="205"/>
    </row>
    <row r="72" spans="1:5">
      <c r="A72" s="205"/>
      <c r="B72" s="205"/>
      <c r="C72" s="205"/>
      <c r="D72" s="205"/>
      <c r="E72" s="205"/>
    </row>
    <row r="73" spans="1:5">
      <c r="A73" s="205"/>
      <c r="B73" s="205"/>
      <c r="C73" s="205"/>
      <c r="D73" s="205"/>
      <c r="E73" s="205"/>
    </row>
    <row r="74" spans="1:5">
      <c r="A74" s="205"/>
      <c r="B74" s="205"/>
      <c r="C74" s="205"/>
      <c r="D74" s="205"/>
      <c r="E74" s="205"/>
    </row>
    <row r="75" spans="1:5">
      <c r="A75" s="205"/>
      <c r="B75" s="205"/>
      <c r="C75" s="205"/>
      <c r="D75" s="205"/>
      <c r="E75" s="205"/>
    </row>
    <row r="76" spans="1:5">
      <c r="A76" s="205"/>
      <c r="B76" s="205"/>
      <c r="C76" s="205"/>
      <c r="D76" s="205"/>
      <c r="E76" s="205"/>
    </row>
    <row r="77" spans="1:5">
      <c r="A77" s="205"/>
      <c r="B77" s="205"/>
      <c r="C77" s="205"/>
      <c r="D77" s="205"/>
      <c r="E77" s="205"/>
    </row>
    <row r="78" spans="1:5">
      <c r="A78" s="205"/>
      <c r="B78" s="205"/>
      <c r="C78" s="205"/>
      <c r="D78" s="205"/>
      <c r="E78" s="205"/>
    </row>
    <row r="79" spans="1:5">
      <c r="A79" s="205"/>
      <c r="B79" s="205"/>
      <c r="C79" s="205"/>
      <c r="D79" s="205"/>
      <c r="E79" s="205"/>
    </row>
    <row r="80" spans="1:5">
      <c r="A80" s="205"/>
      <c r="B80" s="205"/>
      <c r="C80" s="205"/>
      <c r="D80" s="205"/>
      <c r="E80" s="205"/>
    </row>
    <row r="81" spans="1:5">
      <c r="A81" s="205"/>
      <c r="B81" s="205"/>
      <c r="C81" s="205"/>
      <c r="D81" s="205"/>
      <c r="E81" s="205"/>
    </row>
    <row r="82" spans="1:5">
      <c r="A82" s="205"/>
      <c r="B82" s="205"/>
      <c r="C82" s="205"/>
      <c r="D82" s="205"/>
      <c r="E82" s="205"/>
    </row>
    <row r="83" spans="1:5">
      <c r="A83" s="205"/>
      <c r="B83" s="205"/>
      <c r="C83" s="205"/>
      <c r="D83" s="205"/>
      <c r="E83" s="205"/>
    </row>
    <row r="84" spans="1:5">
      <c r="A84" s="205"/>
      <c r="B84" s="205"/>
      <c r="C84" s="205"/>
      <c r="D84" s="205"/>
      <c r="E84" s="205"/>
    </row>
    <row r="85" spans="1:5">
      <c r="A85" s="205"/>
      <c r="B85" s="205"/>
      <c r="C85" s="205"/>
      <c r="D85" s="205"/>
      <c r="E85" s="205"/>
    </row>
    <row r="86" spans="1:5">
      <c r="A86" s="205"/>
      <c r="B86" s="205"/>
      <c r="C86" s="205"/>
      <c r="D86" s="205"/>
      <c r="E86" s="205"/>
    </row>
    <row r="87" spans="1:5">
      <c r="A87" s="205"/>
      <c r="B87" s="205"/>
      <c r="C87" s="205"/>
      <c r="D87" s="205"/>
      <c r="E87" s="205"/>
    </row>
    <row r="88" spans="1:5">
      <c r="A88" s="205"/>
      <c r="B88" s="205"/>
      <c r="C88" s="205"/>
      <c r="D88" s="205"/>
      <c r="E88" s="205"/>
    </row>
    <row r="89" spans="1:5">
      <c r="A89" s="205"/>
      <c r="B89" s="205"/>
      <c r="C89" s="205"/>
      <c r="D89" s="205"/>
      <c r="E89" s="205"/>
    </row>
    <row r="90" spans="1:5">
      <c r="A90" s="205"/>
      <c r="B90" s="205"/>
      <c r="C90" s="205"/>
      <c r="D90" s="205"/>
      <c r="E90" s="205"/>
    </row>
    <row r="91" spans="1:5">
      <c r="A91" s="205"/>
      <c r="B91" s="205"/>
      <c r="C91" s="205"/>
      <c r="D91" s="205"/>
      <c r="E91" s="205"/>
    </row>
    <row r="92" spans="1:5">
      <c r="A92" s="205"/>
      <c r="B92" s="205"/>
      <c r="C92" s="205"/>
      <c r="D92" s="205"/>
      <c r="E92" s="205"/>
    </row>
    <row r="93" spans="1:5">
      <c r="A93" s="205"/>
      <c r="B93" s="205"/>
      <c r="C93" s="205"/>
      <c r="D93" s="205"/>
      <c r="E93" s="205"/>
    </row>
    <row r="94" spans="1:5">
      <c r="A94" s="205"/>
      <c r="B94" s="205"/>
      <c r="C94" s="205"/>
      <c r="D94" s="205"/>
      <c r="E94" s="205"/>
    </row>
    <row r="95" spans="1:5">
      <c r="A95" s="205"/>
      <c r="B95" s="205"/>
      <c r="C95" s="205"/>
      <c r="D95" s="205"/>
      <c r="E95" s="205"/>
    </row>
    <row r="96" spans="1:5">
      <c r="A96" s="205"/>
      <c r="B96" s="205"/>
      <c r="C96" s="205"/>
      <c r="D96" s="205"/>
      <c r="E96" s="205"/>
    </row>
    <row r="97" spans="1:5">
      <c r="A97" s="205"/>
      <c r="B97" s="205"/>
      <c r="C97" s="205"/>
      <c r="D97" s="205"/>
      <c r="E97" s="205"/>
    </row>
    <row r="98" spans="1:5">
      <c r="A98" s="205"/>
      <c r="B98" s="205"/>
      <c r="C98" s="205"/>
      <c r="D98" s="205"/>
      <c r="E98" s="205"/>
    </row>
    <row r="99" spans="1:5">
      <c r="A99" s="205"/>
      <c r="B99" s="205"/>
      <c r="C99" s="205"/>
      <c r="D99" s="205"/>
      <c r="E99" s="205"/>
    </row>
    <row r="100" spans="1:5">
      <c r="A100" s="205"/>
      <c r="B100" s="205"/>
      <c r="C100" s="205"/>
      <c r="D100" s="205"/>
      <c r="E100" s="205"/>
    </row>
    <row r="101" spans="1:5">
      <c r="A101" s="205"/>
      <c r="B101" s="205"/>
      <c r="C101" s="205"/>
      <c r="D101" s="205"/>
      <c r="E101" s="205"/>
    </row>
    <row r="102" spans="1:5">
      <c r="A102" s="205"/>
      <c r="B102" s="205"/>
      <c r="C102" s="205"/>
      <c r="D102" s="205"/>
      <c r="E102" s="205"/>
    </row>
    <row r="103" spans="1:5">
      <c r="A103" s="205"/>
      <c r="B103" s="205"/>
      <c r="C103" s="205"/>
      <c r="D103" s="205"/>
      <c r="E103" s="205"/>
    </row>
    <row r="104" spans="1:5">
      <c r="A104" s="205"/>
      <c r="B104" s="205"/>
      <c r="C104" s="205"/>
      <c r="D104" s="205"/>
      <c r="E104" s="205"/>
    </row>
    <row r="105" spans="1:5">
      <c r="A105" s="205"/>
      <c r="B105" s="205"/>
      <c r="C105" s="205"/>
      <c r="D105" s="205"/>
      <c r="E105" s="205"/>
    </row>
    <row r="106" spans="1:5">
      <c r="A106" s="205"/>
      <c r="B106" s="205"/>
      <c r="C106" s="205"/>
      <c r="D106" s="205"/>
      <c r="E106" s="205"/>
    </row>
    <row r="107" spans="1:5">
      <c r="A107" s="205"/>
      <c r="B107" s="205"/>
      <c r="C107" s="205"/>
      <c r="D107" s="205"/>
      <c r="E107" s="205"/>
    </row>
    <row r="108" spans="1:5">
      <c r="A108" s="205"/>
      <c r="B108" s="205"/>
      <c r="C108" s="205"/>
      <c r="D108" s="205"/>
      <c r="E108" s="205"/>
    </row>
    <row r="109" spans="1:5">
      <c r="A109" s="205"/>
      <c r="B109" s="205"/>
      <c r="C109" s="205"/>
      <c r="D109" s="205"/>
      <c r="E109" s="205"/>
    </row>
    <row r="110" spans="1:5">
      <c r="A110" s="205"/>
      <c r="B110" s="205"/>
      <c r="C110" s="205"/>
      <c r="D110" s="205"/>
      <c r="E110" s="205"/>
    </row>
    <row r="111" spans="1:5">
      <c r="A111" s="205"/>
      <c r="B111" s="205"/>
      <c r="C111" s="205"/>
      <c r="D111" s="205"/>
      <c r="E111" s="205"/>
    </row>
    <row r="112" spans="1:5">
      <c r="A112" s="205"/>
      <c r="B112" s="205"/>
      <c r="C112" s="205"/>
      <c r="D112" s="205"/>
      <c r="E112" s="205"/>
    </row>
    <row r="113" spans="1:5">
      <c r="A113" s="205"/>
      <c r="B113" s="205"/>
      <c r="C113" s="205"/>
      <c r="D113" s="205"/>
      <c r="E113" s="205"/>
    </row>
    <row r="114" spans="1:5">
      <c r="A114" s="205"/>
      <c r="B114" s="205"/>
      <c r="C114" s="205"/>
      <c r="D114" s="205"/>
      <c r="E114" s="205"/>
    </row>
    <row r="115" spans="1:5">
      <c r="A115" s="205"/>
      <c r="B115" s="205"/>
      <c r="C115" s="205"/>
      <c r="D115" s="205"/>
      <c r="E115" s="205"/>
    </row>
    <row r="116" spans="1:5">
      <c r="A116" s="205"/>
      <c r="B116" s="205"/>
      <c r="C116" s="205"/>
      <c r="D116" s="205"/>
      <c r="E116" s="205"/>
    </row>
    <row r="117" spans="1:5">
      <c r="A117" s="205"/>
      <c r="B117" s="205"/>
      <c r="C117" s="205"/>
      <c r="D117" s="205"/>
      <c r="E117" s="205"/>
    </row>
    <row r="118" spans="1:5">
      <c r="A118" s="205"/>
      <c r="B118" s="205"/>
      <c r="C118" s="205"/>
      <c r="D118" s="205"/>
      <c r="E118" s="205"/>
    </row>
    <row r="119" spans="1:5">
      <c r="A119" s="205"/>
      <c r="B119" s="205"/>
      <c r="C119" s="205"/>
      <c r="D119" s="205"/>
      <c r="E119" s="205"/>
    </row>
    <row r="120" spans="1:5">
      <c r="A120" s="205"/>
      <c r="B120" s="205"/>
      <c r="C120" s="205"/>
      <c r="D120" s="205"/>
      <c r="E120" s="205"/>
    </row>
    <row r="121" spans="1:5">
      <c r="A121" s="205"/>
      <c r="B121" s="205"/>
      <c r="C121" s="205"/>
      <c r="D121" s="205"/>
      <c r="E121" s="205"/>
    </row>
    <row r="122" spans="1:5">
      <c r="A122" s="205"/>
      <c r="B122" s="205"/>
    </row>
    <row r="123" spans="1:5">
      <c r="A123" s="205"/>
      <c r="B123" s="205"/>
    </row>
    <row r="124" spans="1:5">
      <c r="A124" s="205"/>
      <c r="B124" s="205"/>
    </row>
    <row r="125" spans="1:5">
      <c r="A125" s="205"/>
      <c r="B125" s="205"/>
    </row>
    <row r="126" spans="1:5">
      <c r="A126" s="205"/>
      <c r="B126" s="205"/>
    </row>
    <row r="127" spans="1:5">
      <c r="A127" s="205"/>
      <c r="B127" s="205"/>
    </row>
    <row r="128" spans="1:5">
      <c r="A128" s="205"/>
      <c r="B128" s="205"/>
    </row>
    <row r="129" spans="1:2">
      <c r="A129" s="205"/>
      <c r="B129" s="205"/>
    </row>
    <row r="130" spans="1:2">
      <c r="A130" s="205"/>
      <c r="B130" s="205"/>
    </row>
  </sheetData>
  <dataConsolidate/>
  <mergeCells count="2">
    <mergeCell ref="B3:G3"/>
    <mergeCell ref="A59:G59"/>
  </mergeCells>
  <pageMargins left="0.70866141732283472" right="0.70866141732283472" top="0.74803149606299213" bottom="0.74803149606299213" header="0.31496062992125984" footer="0.31496062992125984"/>
  <pageSetup scale="56" orientation="portrait" verticalDpi="0" r:id="rId1"/>
</worksheet>
</file>

<file path=xl/worksheets/sheet7.xml><?xml version="1.0" encoding="utf-8"?>
<worksheet xmlns="http://schemas.openxmlformats.org/spreadsheetml/2006/main" xmlns:r="http://schemas.openxmlformats.org/officeDocument/2006/relationships">
  <sheetPr codeName="Sheet9">
    <pageSetUpPr fitToPage="1"/>
  </sheetPr>
  <dimension ref="A1:R118"/>
  <sheetViews>
    <sheetView view="pageBreakPreview" zoomScale="70" zoomScaleSheetLayoutView="70" workbookViewId="0">
      <pane xSplit="1" ySplit="5" topLeftCell="D9" activePane="bottomRight" state="frozen"/>
      <selection activeCell="G4" sqref="G4"/>
      <selection pane="topRight" activeCell="G4" sqref="G4"/>
      <selection pane="bottomLeft" activeCell="G4" sqref="G4"/>
      <selection pane="bottomRight" activeCell="G4" sqref="G4"/>
    </sheetView>
  </sheetViews>
  <sheetFormatPr defaultRowHeight="15"/>
  <cols>
    <col min="1" max="1" width="11.140625" customWidth="1"/>
    <col min="2" max="12" width="20.7109375" customWidth="1"/>
    <col min="13" max="13" width="12.5703125" bestFit="1" customWidth="1"/>
  </cols>
  <sheetData>
    <row r="1" spans="1:18" ht="15.75">
      <c r="A1" s="1" t="s">
        <v>67</v>
      </c>
      <c r="B1" s="1"/>
      <c r="C1" s="1"/>
      <c r="D1" s="1"/>
    </row>
    <row r="2" spans="1:18" ht="28.5" customHeight="1">
      <c r="A2" s="1"/>
      <c r="B2" s="238" t="s">
        <v>32</v>
      </c>
      <c r="C2" s="238" t="s">
        <v>95</v>
      </c>
      <c r="D2" s="238" t="s">
        <v>68</v>
      </c>
      <c r="E2" s="238" t="s">
        <v>71</v>
      </c>
      <c r="F2" s="238"/>
      <c r="G2" s="238" t="s">
        <v>69</v>
      </c>
      <c r="H2" s="238" t="s">
        <v>78</v>
      </c>
      <c r="I2" s="231" t="s">
        <v>70</v>
      </c>
      <c r="J2" s="233"/>
      <c r="K2" s="238" t="s">
        <v>75</v>
      </c>
      <c r="L2" s="238"/>
    </row>
    <row r="3" spans="1:18" ht="77.25" customHeight="1">
      <c r="A3" s="118"/>
      <c r="B3" s="238"/>
      <c r="C3" s="238"/>
      <c r="D3" s="238"/>
      <c r="E3" s="12" t="s">
        <v>73</v>
      </c>
      <c r="F3" s="12" t="s">
        <v>74</v>
      </c>
      <c r="G3" s="244"/>
      <c r="H3" s="238"/>
      <c r="I3" s="117" t="s">
        <v>93</v>
      </c>
      <c r="J3" s="117" t="s">
        <v>94</v>
      </c>
      <c r="K3" s="12" t="s">
        <v>76</v>
      </c>
      <c r="L3" s="12" t="s">
        <v>77</v>
      </c>
    </row>
    <row r="4" spans="1:18" ht="30" customHeight="1">
      <c r="A4" s="130"/>
      <c r="B4" s="150" t="s">
        <v>3</v>
      </c>
      <c r="C4" s="155" t="s">
        <v>3</v>
      </c>
      <c r="D4" s="240" t="s">
        <v>72</v>
      </c>
      <c r="E4" s="240"/>
      <c r="F4" s="240"/>
      <c r="G4" s="240"/>
      <c r="H4" s="240"/>
      <c r="I4" s="240"/>
      <c r="J4" s="240"/>
      <c r="K4" s="240"/>
      <c r="L4" s="240"/>
    </row>
    <row r="5" spans="1:18">
      <c r="A5" s="131"/>
      <c r="B5" s="116" t="s">
        <v>4</v>
      </c>
      <c r="C5" s="116" t="s">
        <v>5</v>
      </c>
      <c r="D5" s="116" t="s">
        <v>16</v>
      </c>
      <c r="E5" s="116" t="s">
        <v>6</v>
      </c>
      <c r="F5" s="116" t="s">
        <v>7</v>
      </c>
      <c r="G5" s="116" t="s">
        <v>8</v>
      </c>
      <c r="H5" s="116" t="s">
        <v>17</v>
      </c>
      <c r="I5" s="116" t="s">
        <v>21</v>
      </c>
      <c r="J5" s="116" t="s">
        <v>23</v>
      </c>
      <c r="K5" s="116" t="s">
        <v>98</v>
      </c>
      <c r="L5" s="116" t="s">
        <v>99</v>
      </c>
    </row>
    <row r="6" spans="1:18">
      <c r="A6" s="82">
        <v>1973</v>
      </c>
      <c r="B6" s="142">
        <f>'A2'!F5</f>
        <v>1382.3</v>
      </c>
      <c r="C6" s="146">
        <v>1374.3</v>
      </c>
      <c r="D6" s="54">
        <v>100</v>
      </c>
      <c r="E6" s="119">
        <v>51.57534744961071</v>
      </c>
      <c r="F6" s="119">
        <v>7.4583424288728812</v>
      </c>
      <c r="G6" s="119">
        <v>8.5279778796478212</v>
      </c>
      <c r="H6" s="119">
        <v>-0.37837444517208763</v>
      </c>
      <c r="I6" s="119">
        <v>7.9749690751655393</v>
      </c>
      <c r="J6" s="119">
        <v>14.596521865677072</v>
      </c>
      <c r="K6" s="119">
        <v>7.9676926435276147</v>
      </c>
      <c r="L6" s="120">
        <v>2.2775231026704508</v>
      </c>
      <c r="M6" s="53"/>
      <c r="N6" s="29"/>
      <c r="O6" s="29"/>
      <c r="P6" s="29"/>
      <c r="Q6" s="29"/>
      <c r="R6" s="29"/>
    </row>
    <row r="7" spans="1:18">
      <c r="A7" s="57">
        <v>1974</v>
      </c>
      <c r="B7" s="143">
        <f>'A2'!F6</f>
        <v>1499.5</v>
      </c>
      <c r="C7" s="147">
        <v>1489.6</v>
      </c>
      <c r="D7" s="55">
        <v>100</v>
      </c>
      <c r="E7" s="121">
        <v>51.846133190118152</v>
      </c>
      <c r="F7" s="121">
        <v>7.9215896885069821</v>
      </c>
      <c r="G7" s="121">
        <v>8.3848012889366288</v>
      </c>
      <c r="H7" s="121">
        <v>-0.2215359828141783</v>
      </c>
      <c r="I7" s="121">
        <v>6.5588077336197648</v>
      </c>
      <c r="J7" s="121">
        <v>14.527389903329757</v>
      </c>
      <c r="K7" s="121">
        <v>8.5794844253490883</v>
      </c>
      <c r="L7" s="73">
        <v>2.4100429645542429</v>
      </c>
      <c r="M7" s="53"/>
    </row>
    <row r="8" spans="1:18">
      <c r="A8" s="84">
        <v>1975</v>
      </c>
      <c r="B8" s="144">
        <f>'A2'!F7</f>
        <v>1637.7</v>
      </c>
      <c r="C8" s="148">
        <v>1621.4</v>
      </c>
      <c r="D8" s="56">
        <v>100</v>
      </c>
      <c r="E8" s="122">
        <v>50.259035401504867</v>
      </c>
      <c r="F8" s="122">
        <v>8.2829653385962754</v>
      </c>
      <c r="G8" s="122">
        <v>8.344640434192673</v>
      </c>
      <c r="H8" s="122">
        <v>-0.27753793018379175</v>
      </c>
      <c r="I8" s="122">
        <v>7.3208338472924623</v>
      </c>
      <c r="J8" s="122">
        <v>14.327124707043296</v>
      </c>
      <c r="K8" s="122">
        <v>9.2759343776982845</v>
      </c>
      <c r="L8" s="123">
        <v>2.4608363142962868</v>
      </c>
      <c r="M8" s="53"/>
      <c r="N8" s="29"/>
      <c r="O8" s="29"/>
      <c r="P8" s="29"/>
      <c r="Q8" s="29"/>
      <c r="R8" s="29"/>
    </row>
    <row r="9" spans="1:18">
      <c r="A9" s="57">
        <v>1976</v>
      </c>
      <c r="B9" s="143">
        <f>'A2'!F8</f>
        <v>1824.6</v>
      </c>
      <c r="C9" s="147">
        <v>1801.1</v>
      </c>
      <c r="D9" s="55">
        <v>100</v>
      </c>
      <c r="E9" s="121">
        <v>49.958358780745101</v>
      </c>
      <c r="F9" s="121">
        <v>8.8612514574426751</v>
      </c>
      <c r="G9" s="121">
        <v>8.128365998556438</v>
      </c>
      <c r="H9" s="121">
        <v>-0.28316029093331851</v>
      </c>
      <c r="I9" s="121">
        <v>8.0561878851812772</v>
      </c>
      <c r="J9" s="121">
        <v>13.72494586641497</v>
      </c>
      <c r="K9" s="121">
        <v>9.1888290489145525</v>
      </c>
      <c r="L9" s="73">
        <v>2.3652212536783077</v>
      </c>
      <c r="M9" s="53"/>
    </row>
    <row r="10" spans="1:18">
      <c r="A10" s="84">
        <v>1977</v>
      </c>
      <c r="B10" s="144">
        <f>'A2'!F9</f>
        <v>2030.1</v>
      </c>
      <c r="C10" s="148">
        <v>2008.9</v>
      </c>
      <c r="D10" s="56">
        <v>100</v>
      </c>
      <c r="E10" s="122">
        <v>49.489770521180745</v>
      </c>
      <c r="F10" s="122">
        <v>9.2787097416496582</v>
      </c>
      <c r="G10" s="122">
        <v>7.9496241724326735</v>
      </c>
      <c r="H10" s="122">
        <v>-0.35342724874309323</v>
      </c>
      <c r="I10" s="122">
        <v>8.5967444870327032</v>
      </c>
      <c r="J10" s="122">
        <v>13.504903180845238</v>
      </c>
      <c r="K10" s="122">
        <v>9.26377619592812</v>
      </c>
      <c r="L10" s="123">
        <v>2.269898949673951</v>
      </c>
      <c r="M10" s="53"/>
    </row>
    <row r="11" spans="1:18">
      <c r="A11" s="57">
        <v>1978</v>
      </c>
      <c r="B11" s="143">
        <f>'A2'!F10</f>
        <v>2293.8000000000002</v>
      </c>
      <c r="C11" s="147">
        <v>2267.6999999999998</v>
      </c>
      <c r="D11" s="55">
        <v>100</v>
      </c>
      <c r="E11" s="121">
        <v>49.420117299466426</v>
      </c>
      <c r="F11" s="121">
        <v>9.4765621554879402</v>
      </c>
      <c r="G11" s="121">
        <v>7.5362702297482045</v>
      </c>
      <c r="H11" s="121">
        <v>-0.39246813952462856</v>
      </c>
      <c r="I11" s="121">
        <v>8.6254795607884649</v>
      </c>
      <c r="J11" s="121">
        <v>13.81135070776558</v>
      </c>
      <c r="K11" s="121">
        <v>9.3486792785641839</v>
      </c>
      <c r="L11" s="73">
        <v>2.1828284164572036</v>
      </c>
      <c r="M11" s="53"/>
    </row>
    <row r="12" spans="1:18">
      <c r="A12" s="84">
        <v>1979</v>
      </c>
      <c r="B12" s="144">
        <f>'A2'!F11</f>
        <v>2562.1999999999998</v>
      </c>
      <c r="C12" s="148">
        <v>2515.3000000000002</v>
      </c>
      <c r="D12" s="56">
        <v>100</v>
      </c>
      <c r="E12" s="122">
        <v>49.831034071482527</v>
      </c>
      <c r="F12" s="122">
        <v>9.7403888204190352</v>
      </c>
      <c r="G12" s="122">
        <v>7.1601797002345631</v>
      </c>
      <c r="H12" s="122">
        <v>-0.3379318570349461</v>
      </c>
      <c r="I12" s="122">
        <v>7.5816006043016735</v>
      </c>
      <c r="J12" s="122">
        <v>14.141454299685922</v>
      </c>
      <c r="K12" s="122">
        <v>9.7205104758875667</v>
      </c>
      <c r="L12" s="123">
        <v>2.1627638850236548</v>
      </c>
      <c r="M12" s="53"/>
      <c r="N12" s="29"/>
      <c r="O12" s="29"/>
      <c r="P12" s="29"/>
      <c r="Q12" s="29"/>
      <c r="R12" s="29"/>
    </row>
    <row r="13" spans="1:18">
      <c r="A13" s="57">
        <v>1980</v>
      </c>
      <c r="B13" s="143">
        <f>'A2'!F12</f>
        <v>2788.1</v>
      </c>
      <c r="C13" s="147">
        <v>2742.9</v>
      </c>
      <c r="D13" s="55">
        <v>100</v>
      </c>
      <c r="E13" s="121">
        <v>50.074738415545582</v>
      </c>
      <c r="F13" s="121">
        <v>9.9967188012687291</v>
      </c>
      <c r="G13" s="121">
        <v>7.3024900652593967</v>
      </c>
      <c r="H13" s="121">
        <v>-0.35728608407160306</v>
      </c>
      <c r="I13" s="121">
        <v>6.0519887710087854</v>
      </c>
      <c r="J13" s="121">
        <v>14.386233548434138</v>
      </c>
      <c r="K13" s="121">
        <v>10.292026687083014</v>
      </c>
      <c r="L13" s="73">
        <v>2.2530897954719458</v>
      </c>
      <c r="M13" s="53"/>
    </row>
    <row r="14" spans="1:18">
      <c r="A14" s="84">
        <v>1981</v>
      </c>
      <c r="B14" s="144">
        <f>'A2'!F13</f>
        <v>3126.8</v>
      </c>
      <c r="C14" s="148">
        <v>3090.3</v>
      </c>
      <c r="D14" s="56">
        <v>100</v>
      </c>
      <c r="E14" s="122">
        <v>48.911108953823252</v>
      </c>
      <c r="F14" s="122">
        <v>9.9763776979581262</v>
      </c>
      <c r="G14" s="122">
        <v>7.6238552891305043</v>
      </c>
      <c r="H14" s="122">
        <v>-0.37213215545416301</v>
      </c>
      <c r="I14" s="122">
        <v>6.26476393877617</v>
      </c>
      <c r="J14" s="122">
        <v>14.862634695660612</v>
      </c>
      <c r="K14" s="122">
        <v>10.458531534155259</v>
      </c>
      <c r="L14" s="123">
        <v>2.268388182377115</v>
      </c>
      <c r="M14" s="53"/>
      <c r="N14" s="29"/>
      <c r="O14" s="29"/>
      <c r="P14" s="29"/>
      <c r="Q14" s="29"/>
      <c r="R14" s="29"/>
    </row>
    <row r="15" spans="1:18">
      <c r="A15" s="57">
        <v>1982</v>
      </c>
      <c r="B15" s="143">
        <f>'A2'!F14</f>
        <v>3253.2</v>
      </c>
      <c r="C15" s="147">
        <v>3248.4</v>
      </c>
      <c r="D15" s="55">
        <v>100</v>
      </c>
      <c r="E15" s="121">
        <v>48.876369905184092</v>
      </c>
      <c r="F15" s="121">
        <v>10.223494643516808</v>
      </c>
      <c r="G15" s="121">
        <v>7.4159586257850023</v>
      </c>
      <c r="H15" s="121">
        <v>-0.46176579239009974</v>
      </c>
      <c r="I15" s="121">
        <v>5.3287772441817509</v>
      </c>
      <c r="J15" s="121">
        <v>15.272133973648566</v>
      </c>
      <c r="K15" s="121">
        <v>10.97155522718877</v>
      </c>
      <c r="L15" s="73">
        <v>2.3734761728851126</v>
      </c>
      <c r="M15" s="53"/>
    </row>
    <row r="16" spans="1:18">
      <c r="A16" s="84">
        <v>1983</v>
      </c>
      <c r="B16" s="144">
        <f>'A2'!F15</f>
        <v>3534.6</v>
      </c>
      <c r="C16" s="148">
        <v>3484.9</v>
      </c>
      <c r="D16" s="56">
        <v>100</v>
      </c>
      <c r="E16" s="122">
        <v>48.141983988062783</v>
      </c>
      <c r="F16" s="122">
        <v>10.272891618123905</v>
      </c>
      <c r="G16" s="122">
        <v>7.5554535280782806</v>
      </c>
      <c r="H16" s="122">
        <v>-0.61120835605038881</v>
      </c>
      <c r="I16" s="122">
        <v>6.4506872507102075</v>
      </c>
      <c r="J16" s="122">
        <v>15.245774627679415</v>
      </c>
      <c r="K16" s="122">
        <v>10.602886739935148</v>
      </c>
      <c r="L16" s="123">
        <v>2.3415306034606442</v>
      </c>
      <c r="M16" s="53"/>
      <c r="N16" s="29"/>
      <c r="O16" s="29"/>
      <c r="P16" s="29"/>
      <c r="Q16" s="29"/>
      <c r="R16" s="29"/>
    </row>
    <row r="17" spans="1:18">
      <c r="A17" s="57">
        <v>1984</v>
      </c>
      <c r="B17" s="143">
        <f>'A2'!F16</f>
        <v>3930.9</v>
      </c>
      <c r="C17" s="147">
        <v>3899.4</v>
      </c>
      <c r="D17" s="55">
        <v>100</v>
      </c>
      <c r="E17" s="121">
        <v>47.317536031184282</v>
      </c>
      <c r="F17" s="121">
        <v>10.27081089398369</v>
      </c>
      <c r="G17" s="121">
        <v>7.4319126019387598</v>
      </c>
      <c r="H17" s="121">
        <v>-0.54110888854695594</v>
      </c>
      <c r="I17" s="121">
        <v>7.2318818279735337</v>
      </c>
      <c r="J17" s="121">
        <v>16.120428783915475</v>
      </c>
      <c r="K17" s="121">
        <v>9.937426270708313</v>
      </c>
      <c r="L17" s="73">
        <v>2.2285479817407809</v>
      </c>
      <c r="M17" s="53"/>
    </row>
    <row r="18" spans="1:18">
      <c r="A18" s="84">
        <v>1985</v>
      </c>
      <c r="B18" s="144">
        <f>'A2'!F17</f>
        <v>4217.5</v>
      </c>
      <c r="C18" s="148">
        <v>4175.2</v>
      </c>
      <c r="D18" s="56">
        <v>100</v>
      </c>
      <c r="E18" s="122">
        <v>47.489940601647831</v>
      </c>
      <c r="F18" s="122">
        <v>10.279747077984288</v>
      </c>
      <c r="G18" s="122">
        <v>7.3792872197739046</v>
      </c>
      <c r="H18" s="122">
        <v>-0.5125502969917608</v>
      </c>
      <c r="I18" s="122">
        <v>7.0511592259053462</v>
      </c>
      <c r="J18" s="122">
        <v>16.205211726384366</v>
      </c>
      <c r="K18" s="122">
        <v>9.886951523280322</v>
      </c>
      <c r="L18" s="123">
        <v>2.2202529220157121</v>
      </c>
      <c r="M18" s="53"/>
      <c r="N18" s="29"/>
      <c r="O18" s="29"/>
      <c r="P18" s="29"/>
      <c r="Q18" s="29"/>
      <c r="R18" s="29"/>
    </row>
    <row r="19" spans="1:18">
      <c r="A19" s="57">
        <v>1986</v>
      </c>
      <c r="B19" s="143">
        <f>'A2'!F18</f>
        <v>4460.1000000000004</v>
      </c>
      <c r="C19" s="147">
        <v>4392.3</v>
      </c>
      <c r="D19" s="55">
        <v>100</v>
      </c>
      <c r="E19" s="121">
        <v>47.904287047788166</v>
      </c>
      <c r="F19" s="121">
        <v>10.36586754092389</v>
      </c>
      <c r="G19" s="121">
        <v>7.3628850488354614</v>
      </c>
      <c r="H19" s="121">
        <v>-0.56690116795300871</v>
      </c>
      <c r="I19" s="121">
        <v>6.2541265396261636</v>
      </c>
      <c r="J19" s="121">
        <v>16.4196434669763</v>
      </c>
      <c r="K19" s="121">
        <v>9.9970402750267517</v>
      </c>
      <c r="L19" s="73">
        <v>2.2630512487762675</v>
      </c>
      <c r="M19" s="53"/>
    </row>
    <row r="20" spans="1:18">
      <c r="A20" s="84">
        <v>1987</v>
      </c>
      <c r="B20" s="144">
        <f>'A2'!F19</f>
        <v>4736.3999999999996</v>
      </c>
      <c r="C20" s="148">
        <v>4703.5</v>
      </c>
      <c r="D20" s="56">
        <v>100</v>
      </c>
      <c r="E20" s="122">
        <v>47.998299138939089</v>
      </c>
      <c r="F20" s="122">
        <v>10.192409907515678</v>
      </c>
      <c r="G20" s="122">
        <v>7.3881152333368769</v>
      </c>
      <c r="H20" s="122">
        <v>-0.64420112682045294</v>
      </c>
      <c r="I20" s="122">
        <v>6.7991920909960673</v>
      </c>
      <c r="J20" s="122">
        <v>16.122036781120443</v>
      </c>
      <c r="K20" s="122">
        <v>9.8756245349208029</v>
      </c>
      <c r="L20" s="123">
        <v>2.2663973636653552</v>
      </c>
      <c r="M20" s="53"/>
      <c r="N20" s="29"/>
      <c r="O20" s="29"/>
      <c r="P20" s="29"/>
      <c r="Q20" s="29"/>
      <c r="R20" s="29"/>
    </row>
    <row r="21" spans="1:18">
      <c r="A21" s="57">
        <v>1988</v>
      </c>
      <c r="B21" s="143">
        <f>'A2'!F20</f>
        <v>5100.3999999999996</v>
      </c>
      <c r="C21" s="147">
        <v>5110</v>
      </c>
      <c r="D21" s="55">
        <v>100</v>
      </c>
      <c r="E21" s="121">
        <v>47.761252446183953</v>
      </c>
      <c r="F21" s="121">
        <v>10.066536203522505</v>
      </c>
      <c r="G21" s="121">
        <v>7.3287671232876717</v>
      </c>
      <c r="H21" s="121">
        <v>-0.5772994129158513</v>
      </c>
      <c r="I21" s="121">
        <v>7.2328767123287676</v>
      </c>
      <c r="J21" s="121">
        <v>16.230919765166341</v>
      </c>
      <c r="K21" s="121">
        <v>9.7279843444227012</v>
      </c>
      <c r="L21" s="73">
        <v>2.228962818003914</v>
      </c>
      <c r="M21" s="53"/>
    </row>
    <row r="22" spans="1:18">
      <c r="A22" s="84">
        <v>1989</v>
      </c>
      <c r="B22" s="144">
        <f>'A2'!F21</f>
        <v>5482.1</v>
      </c>
      <c r="C22" s="148">
        <v>5426</v>
      </c>
      <c r="D22" s="56">
        <v>100</v>
      </c>
      <c r="E22" s="122">
        <v>47.628086988573536</v>
      </c>
      <c r="F22" s="122">
        <v>10.105049760412827</v>
      </c>
      <c r="G22" s="122">
        <v>7.3516402506450422</v>
      </c>
      <c r="H22" s="122">
        <v>-0.5049760412827129</v>
      </c>
      <c r="I22" s="122">
        <v>6.6052340582381133</v>
      </c>
      <c r="J22" s="122">
        <v>16.811647622558052</v>
      </c>
      <c r="K22" s="122">
        <v>9.7604128271286417</v>
      </c>
      <c r="L22" s="123">
        <v>2.2447475119793587</v>
      </c>
      <c r="M22" s="53"/>
      <c r="N22" s="29"/>
      <c r="O22" s="29"/>
      <c r="P22" s="29"/>
      <c r="Q22" s="29"/>
      <c r="R22" s="29"/>
    </row>
    <row r="23" spans="1:18">
      <c r="A23" s="57">
        <v>1990</v>
      </c>
      <c r="B23" s="143">
        <f>'A2'!F22</f>
        <v>5800.5</v>
      </c>
      <c r="C23" s="147">
        <v>5716.3</v>
      </c>
      <c r="D23" s="55">
        <v>100</v>
      </c>
      <c r="E23" s="121">
        <v>47.994331997970711</v>
      </c>
      <c r="F23" s="121">
        <v>10.235641936217483</v>
      </c>
      <c r="G23" s="121">
        <v>7.4348792050802093</v>
      </c>
      <c r="H23" s="121">
        <v>-0.47233350244038974</v>
      </c>
      <c r="I23" s="121">
        <v>6.2697898990605809</v>
      </c>
      <c r="J23" s="121">
        <v>16.447702184979793</v>
      </c>
      <c r="K23" s="121">
        <v>9.8035442506516439</v>
      </c>
      <c r="L23" s="73">
        <v>2.2881934118223328</v>
      </c>
      <c r="M23" s="53"/>
    </row>
    <row r="24" spans="1:18">
      <c r="A24" s="84">
        <v>1991</v>
      </c>
      <c r="B24" s="144">
        <f>'A2'!F23</f>
        <v>5992.1</v>
      </c>
      <c r="C24" s="148">
        <v>5912.4</v>
      </c>
      <c r="D24" s="56">
        <v>100</v>
      </c>
      <c r="E24" s="122">
        <v>47.649008862729183</v>
      </c>
      <c r="F24" s="122">
        <v>10.552398349232122</v>
      </c>
      <c r="G24" s="122">
        <v>7.7312089845071386</v>
      </c>
      <c r="H24" s="122">
        <v>-0.46512414586293216</v>
      </c>
      <c r="I24" s="122">
        <v>6.4407008998038027</v>
      </c>
      <c r="J24" s="122">
        <v>15.839591367295855</v>
      </c>
      <c r="K24" s="122">
        <v>9.9012245450240179</v>
      </c>
      <c r="L24" s="123">
        <v>2.3492997767404105</v>
      </c>
      <c r="M24" s="53"/>
      <c r="N24" s="29"/>
      <c r="O24" s="29"/>
      <c r="P24" s="29"/>
      <c r="Q24" s="29"/>
      <c r="R24" s="29"/>
    </row>
    <row r="25" spans="1:18">
      <c r="A25" s="57">
        <v>1992</v>
      </c>
      <c r="B25" s="143">
        <f>'A2'!F24</f>
        <v>6342.3</v>
      </c>
      <c r="C25" s="147">
        <v>6232.3</v>
      </c>
      <c r="D25" s="55">
        <v>100</v>
      </c>
      <c r="E25" s="121">
        <v>47.507340789114778</v>
      </c>
      <c r="F25" s="121">
        <v>10.808208847455996</v>
      </c>
      <c r="G25" s="121">
        <v>7.7563660285929741</v>
      </c>
      <c r="H25" s="121">
        <v>-0.4829677647096578</v>
      </c>
      <c r="I25" s="121">
        <v>6.7888259551048575</v>
      </c>
      <c r="J25" s="121">
        <v>15.679604640341447</v>
      </c>
      <c r="K25" s="121">
        <v>9.6256598687482953</v>
      </c>
      <c r="L25" s="73">
        <v>2.3185661794201176</v>
      </c>
      <c r="M25" s="53"/>
    </row>
    <row r="26" spans="1:18">
      <c r="A26" s="84">
        <v>1993</v>
      </c>
      <c r="B26" s="144">
        <f>'A2'!F25</f>
        <v>6667.4</v>
      </c>
      <c r="C26" s="148">
        <v>6531.6</v>
      </c>
      <c r="D26" s="56">
        <v>100</v>
      </c>
      <c r="E26" s="122">
        <v>47.253352930369282</v>
      </c>
      <c r="F26" s="122">
        <v>10.933002633351705</v>
      </c>
      <c r="G26" s="122">
        <v>7.7025537387470147</v>
      </c>
      <c r="H26" s="122">
        <v>-0.56188376508053162</v>
      </c>
      <c r="I26" s="122">
        <v>7.1467940474003306</v>
      </c>
      <c r="J26" s="122">
        <v>15.614857002878315</v>
      </c>
      <c r="K26" s="122">
        <v>9.5902994672055843</v>
      </c>
      <c r="L26" s="123">
        <v>2.321023945128299</v>
      </c>
      <c r="M26" s="53"/>
      <c r="N26" s="29"/>
      <c r="O26" s="29"/>
      <c r="P26" s="29"/>
      <c r="Q26" s="29"/>
      <c r="R26" s="29"/>
    </row>
    <row r="27" spans="1:18">
      <c r="A27" s="57">
        <v>1994</v>
      </c>
      <c r="B27" s="143">
        <f>'A2'!F26</f>
        <v>7085.2</v>
      </c>
      <c r="C27" s="147">
        <v>6976.4</v>
      </c>
      <c r="D27" s="55">
        <v>100</v>
      </c>
      <c r="E27" s="121">
        <v>46.621466659021848</v>
      </c>
      <c r="F27" s="121">
        <v>10.751963763545669</v>
      </c>
      <c r="G27" s="121">
        <v>7.8149188693308878</v>
      </c>
      <c r="H27" s="121">
        <v>-0.46585631557823526</v>
      </c>
      <c r="I27" s="121">
        <v>7.8880224757754718</v>
      </c>
      <c r="J27" s="121">
        <v>15.647038587236972</v>
      </c>
      <c r="K27" s="121">
        <v>9.4748007568373378</v>
      </c>
      <c r="L27" s="73">
        <v>2.2676452038300559</v>
      </c>
      <c r="M27" s="53"/>
    </row>
    <row r="28" spans="1:18">
      <c r="A28" s="84">
        <v>1995</v>
      </c>
      <c r="B28" s="144">
        <f>'A2'!F27</f>
        <v>7414.7</v>
      </c>
      <c r="C28" s="148">
        <v>7362.1</v>
      </c>
      <c r="D28" s="56">
        <v>100</v>
      </c>
      <c r="E28" s="122">
        <v>46.705423724209119</v>
      </c>
      <c r="F28" s="122">
        <v>10.334007959685415</v>
      </c>
      <c r="G28" s="122">
        <v>7.5780008421510159</v>
      </c>
      <c r="H28" s="122">
        <v>-0.47269121582157259</v>
      </c>
      <c r="I28" s="122">
        <v>8.4649760258621871</v>
      </c>
      <c r="J28" s="122">
        <v>15.581152116923159</v>
      </c>
      <c r="K28" s="122">
        <v>9.5706388122954049</v>
      </c>
      <c r="L28" s="123">
        <v>2.2384917346952635</v>
      </c>
      <c r="M28" s="53"/>
      <c r="N28" s="29"/>
      <c r="O28" s="29"/>
      <c r="P28" s="29"/>
      <c r="Q28" s="29"/>
      <c r="R28" s="29"/>
    </row>
    <row r="29" spans="1:18">
      <c r="A29" s="57">
        <v>1996</v>
      </c>
      <c r="B29" s="143">
        <f>'A2'!F28</f>
        <v>7838.5</v>
      </c>
      <c r="C29" s="147">
        <v>7812.5</v>
      </c>
      <c r="D29" s="55">
        <v>100</v>
      </c>
      <c r="E29" s="121">
        <v>46.388480000000001</v>
      </c>
      <c r="F29" s="121">
        <v>9.87392</v>
      </c>
      <c r="G29" s="121">
        <v>7.4342399999999991</v>
      </c>
      <c r="H29" s="121">
        <v>-0.45056000000000002</v>
      </c>
      <c r="I29" s="121">
        <v>8.9535999999999998</v>
      </c>
      <c r="J29" s="121">
        <v>16.121600000000001</v>
      </c>
      <c r="K29" s="121">
        <v>9.5155199999999986</v>
      </c>
      <c r="L29" s="73">
        <v>2.1657599999999997</v>
      </c>
      <c r="M29" s="53"/>
    </row>
    <row r="30" spans="1:18">
      <c r="A30" s="84">
        <v>1997</v>
      </c>
      <c r="B30" s="144">
        <f>'A2'!F29</f>
        <v>8332.4</v>
      </c>
      <c r="C30" s="148">
        <v>8346.2999999999993</v>
      </c>
      <c r="D30" s="56">
        <v>100</v>
      </c>
      <c r="E30" s="122">
        <v>46.463702478942771</v>
      </c>
      <c r="F30" s="122">
        <v>9.4892347507278672</v>
      </c>
      <c r="G30" s="122">
        <v>7.3277979463954086</v>
      </c>
      <c r="H30" s="122">
        <v>-0.40496986688712361</v>
      </c>
      <c r="I30" s="122">
        <v>9.3131088027029953</v>
      </c>
      <c r="J30" s="122">
        <v>16.263494003330816</v>
      </c>
      <c r="K30" s="122">
        <v>9.4616776296083316</v>
      </c>
      <c r="L30" s="123">
        <v>2.0859542551789416</v>
      </c>
      <c r="M30" s="53"/>
      <c r="N30" s="29"/>
      <c r="O30" s="29"/>
      <c r="P30" s="29"/>
      <c r="Q30" s="29"/>
      <c r="R30" s="29"/>
    </row>
    <row r="31" spans="1:18">
      <c r="A31" s="57">
        <v>1998</v>
      </c>
      <c r="B31" s="143">
        <f>'A2'!F30</f>
        <v>8793.5</v>
      </c>
      <c r="C31" s="147">
        <v>8878.7999999999993</v>
      </c>
      <c r="D31" s="55">
        <v>100</v>
      </c>
      <c r="E31" s="121">
        <v>47.140379330540163</v>
      </c>
      <c r="F31" s="121">
        <v>9.4866423390548285</v>
      </c>
      <c r="G31" s="121">
        <v>7.202549894129838</v>
      </c>
      <c r="H31" s="121">
        <v>-0.40996531062756231</v>
      </c>
      <c r="I31" s="121">
        <v>7.9931972789115653</v>
      </c>
      <c r="J31" s="121">
        <v>17.093526152182729</v>
      </c>
      <c r="K31" s="121">
        <v>9.4787583907735282</v>
      </c>
      <c r="L31" s="73">
        <v>2.0160382033608149</v>
      </c>
      <c r="M31" s="53"/>
    </row>
    <row r="32" spans="1:18">
      <c r="A32" s="84">
        <v>1999</v>
      </c>
      <c r="B32" s="144">
        <f>'A2'!F31</f>
        <v>9353.5</v>
      </c>
      <c r="C32" s="148">
        <v>9424.6</v>
      </c>
      <c r="D32" s="56">
        <v>100</v>
      </c>
      <c r="E32" s="122">
        <v>47.433312819642211</v>
      </c>
      <c r="F32" s="122">
        <v>9.4306389661099672</v>
      </c>
      <c r="G32" s="122">
        <v>7.1472529338115143</v>
      </c>
      <c r="H32" s="122">
        <v>-0.47959595102179409</v>
      </c>
      <c r="I32" s="122">
        <v>7.7966173630711104</v>
      </c>
      <c r="J32" s="122">
        <v>17.05960995692125</v>
      </c>
      <c r="K32" s="122">
        <v>9.6258727160834425</v>
      </c>
      <c r="L32" s="123">
        <v>1.9862911953822973</v>
      </c>
      <c r="M32" s="53"/>
      <c r="N32" s="29"/>
      <c r="O32" s="29"/>
      <c r="P32" s="29"/>
      <c r="Q32" s="29"/>
      <c r="R32" s="29"/>
    </row>
    <row r="33" spans="1:18">
      <c r="A33" s="57">
        <v>2000</v>
      </c>
      <c r="B33" s="143">
        <f>'A2'!F32</f>
        <v>9951.5</v>
      </c>
      <c r="C33" s="147">
        <v>10085.5</v>
      </c>
      <c r="D33" s="55">
        <v>100</v>
      </c>
      <c r="E33" s="121">
        <v>47.91433245748847</v>
      </c>
      <c r="F33" s="121">
        <v>9.5305141044073185</v>
      </c>
      <c r="G33" s="121">
        <v>7.0259283129244956</v>
      </c>
      <c r="H33" s="121">
        <v>-0.45411729710971188</v>
      </c>
      <c r="I33" s="121">
        <v>6.6788954439541914</v>
      </c>
      <c r="J33" s="121">
        <v>17.562837737345696</v>
      </c>
      <c r="K33" s="121">
        <v>9.7843438599970245</v>
      </c>
      <c r="L33" s="73">
        <v>1.9582569034752861</v>
      </c>
      <c r="M33" s="53"/>
    </row>
    <row r="34" spans="1:18">
      <c r="A34" s="84">
        <v>2001</v>
      </c>
      <c r="B34" s="144">
        <f>'A2'!F33</f>
        <v>10286.200000000001</v>
      </c>
      <c r="C34" s="148">
        <v>10389.5</v>
      </c>
      <c r="D34" s="56">
        <v>100</v>
      </c>
      <c r="E34" s="122">
        <v>47.715481976996003</v>
      </c>
      <c r="F34" s="122">
        <v>9.8859425381394672</v>
      </c>
      <c r="G34" s="122">
        <v>7.0041869194860205</v>
      </c>
      <c r="H34" s="122">
        <v>-0.56499350305596996</v>
      </c>
      <c r="I34" s="122">
        <v>5.9146253428942686</v>
      </c>
      <c r="J34" s="122">
        <v>17.953703258097121</v>
      </c>
      <c r="K34" s="122">
        <v>10.121757543673901</v>
      </c>
      <c r="L34" s="123">
        <v>1.96929592376919</v>
      </c>
      <c r="M34" s="53"/>
      <c r="N34" s="29"/>
      <c r="O34" s="29"/>
      <c r="P34" s="29"/>
      <c r="Q34" s="29"/>
      <c r="R34" s="29"/>
    </row>
    <row r="35" spans="1:18">
      <c r="A35" s="57">
        <v>2002</v>
      </c>
      <c r="B35" s="143">
        <f>'A2'!F34</f>
        <v>10642.3</v>
      </c>
      <c r="C35" s="147">
        <v>10664.4</v>
      </c>
      <c r="D35" s="55">
        <v>100</v>
      </c>
      <c r="E35" s="121">
        <v>46.912156333220807</v>
      </c>
      <c r="F35" s="121">
        <v>10.441281272270357</v>
      </c>
      <c r="G35" s="121">
        <v>7.1527699636172688</v>
      </c>
      <c r="H35" s="121">
        <v>-0.38820749409249466</v>
      </c>
      <c r="I35" s="121">
        <v>6.6979858219871717</v>
      </c>
      <c r="J35" s="121">
        <v>16.947038745733469</v>
      </c>
      <c r="K35" s="121">
        <v>10.258429916357226</v>
      </c>
      <c r="L35" s="73">
        <v>1.9776077416450999</v>
      </c>
      <c r="M35" s="53"/>
    </row>
    <row r="36" spans="1:18">
      <c r="A36" s="84">
        <v>2003</v>
      </c>
      <c r="B36" s="144">
        <f>'A2'!F35</f>
        <v>11142.2</v>
      </c>
      <c r="C36" s="148">
        <v>11125.5</v>
      </c>
      <c r="D36" s="56">
        <v>100</v>
      </c>
      <c r="E36" s="122">
        <v>46.382634488337601</v>
      </c>
      <c r="F36" s="122">
        <v>11.037706170509191</v>
      </c>
      <c r="G36" s="122">
        <v>7.2518089074648326</v>
      </c>
      <c r="H36" s="122">
        <v>-0.44132847961889349</v>
      </c>
      <c r="I36" s="122">
        <v>7.2985483798480963</v>
      </c>
      <c r="J36" s="122">
        <v>16.299492157655838</v>
      </c>
      <c r="K36" s="122">
        <v>10.209878207721001</v>
      </c>
      <c r="L36" s="123">
        <v>1.9603613320749627</v>
      </c>
      <c r="M36" s="53"/>
      <c r="N36" s="29"/>
      <c r="O36" s="29"/>
      <c r="P36" s="29"/>
      <c r="Q36" s="29"/>
      <c r="R36" s="29"/>
    </row>
    <row r="37" spans="1:18">
      <c r="A37" s="57">
        <v>2004</v>
      </c>
      <c r="B37" s="143">
        <f>'A2'!F36</f>
        <v>11853.3</v>
      </c>
      <c r="C37" s="147">
        <v>11875.6</v>
      </c>
      <c r="D37" s="55">
        <v>100</v>
      </c>
      <c r="E37" s="121">
        <v>45.612853245309708</v>
      </c>
      <c r="F37" s="121">
        <v>10.801138468793155</v>
      </c>
      <c r="G37" s="121">
        <v>7.2703694971201456</v>
      </c>
      <c r="H37" s="121">
        <v>-0.39071710060965337</v>
      </c>
      <c r="I37" s="121">
        <v>8.7734514466637474</v>
      </c>
      <c r="J37" s="121">
        <v>15.867829835966182</v>
      </c>
      <c r="K37" s="121">
        <v>10.112331166425276</v>
      </c>
      <c r="L37" s="73">
        <v>1.9527434403314357</v>
      </c>
      <c r="M37" s="53"/>
    </row>
    <row r="38" spans="1:18">
      <c r="A38" s="84">
        <v>2005</v>
      </c>
      <c r="B38" s="144">
        <f>'A2'!F37</f>
        <v>12623</v>
      </c>
      <c r="C38" s="148">
        <v>12718</v>
      </c>
      <c r="D38" s="56">
        <v>100</v>
      </c>
      <c r="E38" s="122">
        <v>44.915867274728726</v>
      </c>
      <c r="F38" s="122">
        <v>10.686428683755308</v>
      </c>
      <c r="G38" s="122">
        <v>7.3140430885359331</v>
      </c>
      <c r="H38" s="122">
        <v>-0.47884887560937256</v>
      </c>
      <c r="I38" s="122">
        <v>9.5659694920584979</v>
      </c>
      <c r="J38" s="122">
        <v>15.878282748859885</v>
      </c>
      <c r="K38" s="122">
        <v>10.149394558892908</v>
      </c>
      <c r="L38" s="123">
        <v>1.9704356030822454</v>
      </c>
      <c r="M38" s="53"/>
      <c r="N38" s="29"/>
      <c r="O38" s="29"/>
      <c r="P38" s="29"/>
      <c r="Q38" s="29"/>
      <c r="R38" s="29"/>
    </row>
    <row r="39" spans="1:18">
      <c r="A39" s="57">
        <v>2006</v>
      </c>
      <c r="B39" s="143">
        <f>'A2'!F38</f>
        <v>13377.2</v>
      </c>
      <c r="C39" s="147">
        <v>13619.5</v>
      </c>
      <c r="D39" s="55">
        <v>100</v>
      </c>
      <c r="E39" s="121">
        <v>44.618378060868608</v>
      </c>
      <c r="F39" s="121">
        <v>10.330041484636</v>
      </c>
      <c r="G39" s="121">
        <v>7.2454935937442633</v>
      </c>
      <c r="H39" s="121">
        <v>-0.37740005139689414</v>
      </c>
      <c r="I39" s="121">
        <v>9.9232717794339003</v>
      </c>
      <c r="J39" s="121">
        <v>16.066669114137817</v>
      </c>
      <c r="K39" s="121">
        <v>10.216234076140829</v>
      </c>
      <c r="L39" s="73">
        <v>1.9773119424354786</v>
      </c>
      <c r="M39" s="53"/>
    </row>
    <row r="40" spans="1:18">
      <c r="A40" s="84">
        <v>2007</v>
      </c>
      <c r="B40" s="144">
        <f>'A2'!F39</f>
        <v>14028.7</v>
      </c>
      <c r="C40" s="148">
        <v>14040.7</v>
      </c>
      <c r="D40" s="56">
        <v>100</v>
      </c>
      <c r="E40" s="122">
        <v>45.742733624391946</v>
      </c>
      <c r="F40" s="122">
        <v>10.258747783230181</v>
      </c>
      <c r="G40" s="122">
        <v>7.3158745646584578</v>
      </c>
      <c r="H40" s="122">
        <v>-0.38886950080836424</v>
      </c>
      <c r="I40" s="122">
        <v>8.2602719237644848</v>
      </c>
      <c r="J40" s="122">
        <v>16.222125677494709</v>
      </c>
      <c r="K40" s="122">
        <v>10.51372082588475</v>
      </c>
      <c r="L40" s="123">
        <v>2.0746828861808884</v>
      </c>
      <c r="M40" s="53"/>
      <c r="N40" s="29"/>
      <c r="O40" s="29"/>
      <c r="P40" s="29"/>
      <c r="Q40" s="29"/>
      <c r="R40" s="29"/>
    </row>
    <row r="41" spans="1:18">
      <c r="A41" s="57">
        <v>2008</v>
      </c>
      <c r="B41" s="143">
        <f>'A2'!F40</f>
        <v>14291.5</v>
      </c>
      <c r="C41" s="147">
        <v>14294</v>
      </c>
      <c r="D41" s="55">
        <v>100</v>
      </c>
      <c r="E41" s="124">
        <v>45.869595634531976</v>
      </c>
      <c r="F41" s="124">
        <v>10.651322233104798</v>
      </c>
      <c r="G41" s="124">
        <v>7.2659857282775979</v>
      </c>
      <c r="H41" s="124">
        <v>-0.37008535049671187</v>
      </c>
      <c r="I41" s="121">
        <v>5.8891842731215895</v>
      </c>
      <c r="J41" s="121">
        <v>17.722820763956907</v>
      </c>
      <c r="K41" s="121">
        <v>10.794039457114874</v>
      </c>
      <c r="L41" s="73">
        <v>2.1771372603889745</v>
      </c>
      <c r="M41" s="53"/>
    </row>
    <row r="42" spans="1:18">
      <c r="A42" s="84">
        <v>2009</v>
      </c>
      <c r="B42" s="144">
        <f>'A2'!F41</f>
        <v>13939</v>
      </c>
      <c r="C42" s="148">
        <v>13861.5</v>
      </c>
      <c r="D42" s="56">
        <v>100</v>
      </c>
      <c r="E42" s="125">
        <v>45.337084731089703</v>
      </c>
      <c r="F42" s="125">
        <v>11.04570212458969</v>
      </c>
      <c r="G42" s="125">
        <v>7.3433611081051824</v>
      </c>
      <c r="H42" s="125">
        <v>-0.43068931933773402</v>
      </c>
      <c r="I42" s="122">
        <v>7.2257692168957179</v>
      </c>
      <c r="J42" s="122">
        <v>16.016304151787324</v>
      </c>
      <c r="K42" s="122">
        <v>11.127222883526315</v>
      </c>
      <c r="L42" s="123">
        <v>2.335245103343794</v>
      </c>
      <c r="M42" s="53"/>
      <c r="N42" s="29"/>
      <c r="O42" s="29"/>
      <c r="P42" s="29"/>
      <c r="Q42" s="29"/>
      <c r="R42" s="29"/>
    </row>
    <row r="43" spans="1:18">
      <c r="A43" s="132">
        <v>2010</v>
      </c>
      <c r="B43" s="145">
        <f>'A2'!F42</f>
        <v>14526.5</v>
      </c>
      <c r="C43" s="149">
        <v>14525.7</v>
      </c>
      <c r="D43" s="126">
        <v>100</v>
      </c>
      <c r="E43" s="127">
        <v>44.180314890160197</v>
      </c>
      <c r="F43" s="127">
        <v>10.760927184232084</v>
      </c>
      <c r="G43" s="127">
        <v>7.2561046971918728</v>
      </c>
      <c r="H43" s="127">
        <v>-0.39447324397447281</v>
      </c>
      <c r="I43" s="128">
        <v>9.7633848971133919</v>
      </c>
      <c r="J43" s="128">
        <v>15.52627412104064</v>
      </c>
      <c r="K43" s="128">
        <v>10.608094618503754</v>
      </c>
      <c r="L43" s="129">
        <v>2.2993728357325294</v>
      </c>
      <c r="M43" s="53"/>
    </row>
    <row r="44" spans="1:18">
      <c r="A44" s="158"/>
      <c r="B44" s="248" t="s">
        <v>100</v>
      </c>
      <c r="C44" s="249"/>
      <c r="D44" s="245" t="s">
        <v>101</v>
      </c>
      <c r="E44" s="246"/>
      <c r="F44" s="246"/>
      <c r="G44" s="246"/>
      <c r="H44" s="246"/>
      <c r="I44" s="246"/>
      <c r="J44" s="246"/>
      <c r="K44" s="246"/>
      <c r="L44" s="247"/>
      <c r="M44" s="53"/>
    </row>
    <row r="45" spans="1:18">
      <c r="A45" s="165" t="s">
        <v>102</v>
      </c>
      <c r="B45" s="166">
        <f>B43/B6*100-100</f>
        <v>950.89343847211171</v>
      </c>
      <c r="C45" s="167">
        <f>C43/C6*100-100</f>
        <v>956.95263043003706</v>
      </c>
      <c r="D45" s="168">
        <f>D43-D6</f>
        <v>0</v>
      </c>
      <c r="E45" s="169">
        <f t="shared" ref="E45:L45" si="0">E43-E6</f>
        <v>-7.3950325594505131</v>
      </c>
      <c r="F45" s="169">
        <f t="shared" si="0"/>
        <v>3.3025847553592032</v>
      </c>
      <c r="G45" s="169">
        <f t="shared" si="0"/>
        <v>-1.2718731824559484</v>
      </c>
      <c r="H45" s="169">
        <f t="shared" si="0"/>
        <v>-1.6098798802385184E-2</v>
      </c>
      <c r="I45" s="169">
        <f t="shared" si="0"/>
        <v>1.7884158219478525</v>
      </c>
      <c r="J45" s="169">
        <f t="shared" si="0"/>
        <v>0.92975225536356731</v>
      </c>
      <c r="K45" s="169">
        <f t="shared" si="0"/>
        <v>2.6404019749761396</v>
      </c>
      <c r="L45" s="170">
        <f t="shared" si="0"/>
        <v>2.1849733062078602E-2</v>
      </c>
      <c r="M45" s="53"/>
    </row>
    <row r="46" spans="1:18">
      <c r="A46" s="57" t="s">
        <v>26</v>
      </c>
      <c r="B46" s="143">
        <f>B33/B6*100-100</f>
        <v>619.92331621211031</v>
      </c>
      <c r="C46" s="147">
        <f>C33/C6*100-100</f>
        <v>633.86451284290195</v>
      </c>
      <c r="D46" s="55">
        <f>D33-D6</f>
        <v>0</v>
      </c>
      <c r="E46" s="156">
        <f t="shared" ref="E46:L46" si="1">E33-E6</f>
        <v>-3.6610149921222401</v>
      </c>
      <c r="F46" s="156">
        <f t="shared" si="1"/>
        <v>2.0721716755344373</v>
      </c>
      <c r="G46" s="156">
        <f t="shared" si="1"/>
        <v>-1.5020495667233256</v>
      </c>
      <c r="H46" s="156">
        <f t="shared" si="1"/>
        <v>-7.5742851937624256E-2</v>
      </c>
      <c r="I46" s="156">
        <f t="shared" si="1"/>
        <v>-1.2960736312113479</v>
      </c>
      <c r="J46" s="156">
        <f t="shared" si="1"/>
        <v>2.9663158716686233</v>
      </c>
      <c r="K46" s="156">
        <f t="shared" si="1"/>
        <v>1.8166512164694097</v>
      </c>
      <c r="L46" s="157">
        <f t="shared" si="1"/>
        <v>-0.31926619919516463</v>
      </c>
      <c r="M46" s="53"/>
    </row>
    <row r="47" spans="1:18">
      <c r="A47" s="159" t="s">
        <v>103</v>
      </c>
      <c r="B47" s="160">
        <f>B43/B33*100-100</f>
        <v>45.972968899160946</v>
      </c>
      <c r="C47" s="161">
        <f>C43/C33*100-100</f>
        <v>44.025581280055547</v>
      </c>
      <c r="D47" s="162">
        <f>D43-D33</f>
        <v>0</v>
      </c>
      <c r="E47" s="163">
        <f t="shared" ref="E47:L47" si="2">E43-E33</f>
        <v>-3.7340175673282729</v>
      </c>
      <c r="F47" s="163">
        <f t="shared" si="2"/>
        <v>1.2304130798247659</v>
      </c>
      <c r="G47" s="163">
        <f t="shared" si="2"/>
        <v>0.23017638426737719</v>
      </c>
      <c r="H47" s="163">
        <f t="shared" si="2"/>
        <v>5.9644053135239072E-2</v>
      </c>
      <c r="I47" s="163">
        <f t="shared" si="2"/>
        <v>3.0844894531592004</v>
      </c>
      <c r="J47" s="163">
        <f t="shared" si="2"/>
        <v>-2.036563616305056</v>
      </c>
      <c r="K47" s="163">
        <f t="shared" si="2"/>
        <v>0.82375075850672985</v>
      </c>
      <c r="L47" s="164">
        <f t="shared" si="2"/>
        <v>0.34111593225724324</v>
      </c>
      <c r="M47" s="53"/>
    </row>
    <row r="48" spans="1:18">
      <c r="A48" s="5"/>
      <c r="B48" s="5"/>
      <c r="C48" s="5"/>
      <c r="D48" s="5"/>
      <c r="E48" s="3"/>
      <c r="F48" s="3"/>
      <c r="G48" s="3"/>
    </row>
    <row r="49" spans="1:10">
      <c r="A49" s="6" t="s">
        <v>13</v>
      </c>
      <c r="B49" s="6"/>
      <c r="C49" s="6"/>
      <c r="D49" s="6"/>
      <c r="E49" s="9"/>
      <c r="F49" s="9"/>
      <c r="G49" s="9"/>
    </row>
    <row r="50" spans="1:10">
      <c r="A50" s="230" t="s">
        <v>96</v>
      </c>
      <c r="B50" s="230"/>
      <c r="C50" s="230"/>
      <c r="D50" s="230"/>
      <c r="E50" s="230"/>
      <c r="F50" s="230"/>
      <c r="G50" s="230"/>
      <c r="H50" s="230"/>
      <c r="I50" s="230"/>
      <c r="J50" s="71"/>
    </row>
    <row r="51" spans="1:10">
      <c r="A51" s="230" t="s">
        <v>97</v>
      </c>
      <c r="B51" s="230"/>
      <c r="C51" s="230"/>
      <c r="D51" s="230"/>
      <c r="E51" s="230"/>
      <c r="F51" s="230"/>
      <c r="G51" s="230"/>
      <c r="H51" s="230"/>
      <c r="I51" s="230"/>
    </row>
    <row r="52" spans="1:10">
      <c r="A52" s="111"/>
      <c r="B52" s="111"/>
      <c r="C52" s="111"/>
      <c r="D52" s="111"/>
      <c r="E52" s="111"/>
      <c r="F52" s="111"/>
      <c r="G52" s="111"/>
    </row>
    <row r="53" spans="1:10">
      <c r="A53" s="111"/>
      <c r="B53" s="111"/>
      <c r="C53" s="111"/>
      <c r="D53" s="111"/>
      <c r="E53" s="111"/>
      <c r="F53" s="111"/>
      <c r="G53" s="111"/>
    </row>
    <row r="54" spans="1:10">
      <c r="A54" s="111"/>
      <c r="B54" s="111"/>
      <c r="C54" s="111"/>
      <c r="D54" s="111"/>
      <c r="E54" s="111"/>
      <c r="F54" s="111"/>
      <c r="G54" s="111"/>
    </row>
    <row r="55" spans="1:10">
      <c r="A55" s="111"/>
      <c r="B55" s="111"/>
      <c r="C55" s="111"/>
      <c r="D55" s="111"/>
      <c r="E55" s="111"/>
      <c r="F55" s="111"/>
      <c r="G55" s="111"/>
    </row>
    <row r="56" spans="1:10">
      <c r="A56" s="111"/>
      <c r="B56" s="111"/>
      <c r="C56" s="111"/>
      <c r="D56" s="111"/>
      <c r="E56" s="111"/>
      <c r="F56" s="111"/>
      <c r="G56" s="111"/>
    </row>
    <row r="57" spans="1:10">
      <c r="A57" s="111"/>
      <c r="B57" s="111"/>
      <c r="C57" s="111"/>
      <c r="D57" s="111"/>
      <c r="E57" s="111"/>
      <c r="F57" s="111"/>
      <c r="G57" s="111"/>
    </row>
    <row r="58" spans="1:10">
      <c r="A58" s="111"/>
      <c r="B58" s="111"/>
      <c r="C58" s="111"/>
      <c r="D58" s="111"/>
      <c r="E58" s="111"/>
      <c r="F58" s="111"/>
      <c r="G58" s="111"/>
    </row>
    <row r="59" spans="1:10">
      <c r="A59" s="111"/>
      <c r="B59" s="111"/>
      <c r="C59" s="111"/>
      <c r="D59" s="111"/>
      <c r="E59" s="111"/>
      <c r="F59" s="111"/>
      <c r="G59" s="111"/>
    </row>
    <row r="60" spans="1:10">
      <c r="A60" s="111"/>
      <c r="B60" s="111"/>
      <c r="C60" s="111"/>
      <c r="D60" s="111"/>
      <c r="E60" s="111"/>
      <c r="F60" s="111"/>
      <c r="G60" s="111"/>
    </row>
    <row r="61" spans="1:10">
      <c r="A61" s="111"/>
      <c r="B61" s="111"/>
      <c r="C61" s="111"/>
      <c r="D61" s="111"/>
      <c r="E61" s="111"/>
      <c r="F61" s="111"/>
      <c r="G61" s="111"/>
    </row>
    <row r="62" spans="1:10">
      <c r="A62" s="111"/>
      <c r="B62" s="111"/>
      <c r="C62" s="111"/>
      <c r="D62" s="111"/>
      <c r="E62" s="111"/>
      <c r="F62" s="111"/>
      <c r="G62" s="111"/>
    </row>
    <row r="63" spans="1:10">
      <c r="A63" s="111"/>
      <c r="B63" s="111"/>
      <c r="C63" s="111"/>
      <c r="D63" s="111"/>
      <c r="E63" s="111"/>
      <c r="F63" s="111"/>
      <c r="G63" s="111"/>
    </row>
    <row r="64" spans="1:10">
      <c r="A64" s="111"/>
      <c r="B64" s="111"/>
      <c r="C64" s="111"/>
      <c r="D64" s="111"/>
      <c r="E64" s="111"/>
      <c r="F64" s="111"/>
      <c r="G64" s="111"/>
    </row>
    <row r="65" spans="1:7">
      <c r="A65" s="111"/>
      <c r="B65" s="111"/>
      <c r="C65" s="111"/>
      <c r="D65" s="111"/>
      <c r="E65" s="111"/>
      <c r="F65" s="111"/>
      <c r="G65" s="111"/>
    </row>
    <row r="66" spans="1:7">
      <c r="A66" s="111"/>
      <c r="B66" s="111"/>
      <c r="C66" s="111"/>
      <c r="D66" s="111"/>
      <c r="E66" s="111"/>
      <c r="F66" s="111"/>
      <c r="G66" s="111"/>
    </row>
    <row r="67" spans="1:7">
      <c r="A67" s="111"/>
      <c r="B67" s="111"/>
      <c r="C67" s="111"/>
      <c r="D67" s="111"/>
      <c r="E67" s="111"/>
      <c r="F67" s="111"/>
      <c r="G67" s="111"/>
    </row>
    <row r="68" spans="1:7">
      <c r="A68" s="111"/>
      <c r="B68" s="111"/>
      <c r="C68" s="111"/>
      <c r="D68" s="111"/>
      <c r="E68" s="111"/>
      <c r="F68" s="111"/>
      <c r="G68" s="111"/>
    </row>
    <row r="69" spans="1:7">
      <c r="A69" s="111"/>
      <c r="B69" s="111"/>
      <c r="C69" s="111"/>
      <c r="D69" s="111"/>
      <c r="E69" s="111"/>
      <c r="F69" s="111"/>
      <c r="G69" s="111"/>
    </row>
    <row r="70" spans="1:7">
      <c r="A70" s="111"/>
      <c r="B70" s="111"/>
      <c r="C70" s="111"/>
      <c r="D70" s="111"/>
      <c r="E70" s="111"/>
      <c r="F70" s="111"/>
      <c r="G70" s="111"/>
    </row>
    <row r="71" spans="1:7">
      <c r="A71" s="111"/>
      <c r="B71" s="111"/>
      <c r="C71" s="111"/>
      <c r="D71" s="111"/>
      <c r="E71" s="111"/>
      <c r="F71" s="111"/>
      <c r="G71" s="111"/>
    </row>
    <row r="72" spans="1:7">
      <c r="A72" s="111"/>
      <c r="B72" s="111"/>
      <c r="C72" s="111"/>
      <c r="D72" s="111"/>
      <c r="E72" s="111"/>
      <c r="F72" s="111"/>
      <c r="G72" s="111"/>
    </row>
    <row r="73" spans="1:7">
      <c r="A73" s="111"/>
      <c r="B73" s="111"/>
      <c r="C73" s="111"/>
      <c r="D73" s="111"/>
      <c r="E73" s="111"/>
      <c r="F73" s="111"/>
      <c r="G73" s="111"/>
    </row>
    <row r="74" spans="1:7">
      <c r="A74" s="111"/>
      <c r="B74" s="111"/>
      <c r="C74" s="111"/>
      <c r="D74" s="111"/>
      <c r="E74" s="111"/>
      <c r="F74" s="111"/>
      <c r="G74" s="111"/>
    </row>
    <row r="75" spans="1:7">
      <c r="A75" s="111"/>
      <c r="B75" s="111"/>
      <c r="C75" s="111"/>
      <c r="D75" s="111"/>
      <c r="E75" s="111"/>
      <c r="F75" s="111"/>
      <c r="G75" s="111"/>
    </row>
    <row r="76" spans="1:7">
      <c r="A76" s="111"/>
      <c r="B76" s="111"/>
      <c r="C76" s="111"/>
      <c r="D76" s="111"/>
      <c r="E76" s="111"/>
      <c r="F76" s="111"/>
      <c r="G76" s="111"/>
    </row>
    <row r="77" spans="1:7">
      <c r="A77" s="111"/>
      <c r="B77" s="111"/>
      <c r="C77" s="111"/>
      <c r="D77" s="111"/>
      <c r="E77" s="111"/>
      <c r="F77" s="111"/>
      <c r="G77" s="111"/>
    </row>
    <row r="78" spans="1:7">
      <c r="A78" s="111"/>
      <c r="B78" s="111"/>
      <c r="C78" s="111"/>
      <c r="D78" s="111"/>
      <c r="E78" s="111"/>
      <c r="F78" s="111"/>
      <c r="G78" s="111"/>
    </row>
    <row r="79" spans="1:7">
      <c r="A79" s="111"/>
      <c r="B79" s="111"/>
      <c r="C79" s="111"/>
      <c r="D79" s="111"/>
      <c r="E79" s="111"/>
      <c r="F79" s="111"/>
      <c r="G79" s="111"/>
    </row>
    <row r="80" spans="1:7">
      <c r="A80" s="111"/>
      <c r="B80" s="111"/>
      <c r="C80" s="111"/>
      <c r="D80" s="111"/>
      <c r="E80" s="111"/>
      <c r="F80" s="111"/>
      <c r="G80" s="111"/>
    </row>
    <row r="81" spans="1:7">
      <c r="A81" s="111"/>
      <c r="B81" s="111"/>
      <c r="C81" s="111"/>
      <c r="D81" s="111"/>
      <c r="E81" s="111"/>
      <c r="F81" s="111"/>
      <c r="G81" s="111"/>
    </row>
    <row r="82" spans="1:7">
      <c r="A82" s="111"/>
      <c r="B82" s="111"/>
      <c r="C82" s="111"/>
      <c r="D82" s="111"/>
      <c r="E82" s="111"/>
      <c r="F82" s="111"/>
      <c r="G82" s="111"/>
    </row>
    <row r="83" spans="1:7">
      <c r="A83" s="111"/>
      <c r="B83" s="111"/>
      <c r="C83" s="111"/>
      <c r="D83" s="111"/>
      <c r="E83" s="111"/>
      <c r="F83" s="111"/>
      <c r="G83" s="111"/>
    </row>
    <row r="84" spans="1:7">
      <c r="A84" s="111"/>
      <c r="B84" s="111"/>
      <c r="C84" s="111"/>
      <c r="D84" s="111"/>
      <c r="E84" s="111"/>
      <c r="F84" s="111"/>
      <c r="G84" s="111"/>
    </row>
    <row r="85" spans="1:7">
      <c r="A85" s="111"/>
      <c r="B85" s="111"/>
      <c r="C85" s="111"/>
      <c r="D85" s="111"/>
      <c r="E85" s="111"/>
      <c r="F85" s="111"/>
      <c r="G85" s="111"/>
    </row>
    <row r="86" spans="1:7">
      <c r="A86" s="111"/>
      <c r="B86" s="111"/>
      <c r="C86" s="111"/>
      <c r="D86" s="111"/>
      <c r="E86" s="111"/>
      <c r="F86" s="111"/>
      <c r="G86" s="111"/>
    </row>
    <row r="87" spans="1:7">
      <c r="A87" s="111"/>
      <c r="B87" s="111"/>
      <c r="C87" s="111"/>
      <c r="D87" s="111"/>
      <c r="E87" s="111"/>
      <c r="F87" s="111"/>
      <c r="G87" s="111"/>
    </row>
    <row r="88" spans="1:7">
      <c r="A88" s="111"/>
      <c r="B88" s="111"/>
      <c r="C88" s="111"/>
      <c r="D88" s="111"/>
      <c r="E88" s="111"/>
      <c r="F88" s="111"/>
      <c r="G88" s="111"/>
    </row>
    <row r="89" spans="1:7">
      <c r="A89" s="111"/>
      <c r="B89" s="111"/>
      <c r="C89" s="111"/>
      <c r="D89" s="111"/>
      <c r="E89" s="111"/>
      <c r="F89" s="111"/>
      <c r="G89" s="111"/>
    </row>
    <row r="90" spans="1:7">
      <c r="A90" s="111"/>
      <c r="B90" s="111"/>
      <c r="C90" s="111"/>
      <c r="D90" s="111"/>
      <c r="E90" s="111"/>
      <c r="F90" s="111"/>
      <c r="G90" s="111"/>
    </row>
    <row r="91" spans="1:7">
      <c r="A91" s="111"/>
      <c r="B91" s="111"/>
      <c r="C91" s="111"/>
      <c r="D91" s="111"/>
      <c r="E91" s="111"/>
      <c r="F91" s="111"/>
      <c r="G91" s="111"/>
    </row>
    <row r="92" spans="1:7">
      <c r="A92" s="111"/>
      <c r="B92" s="111"/>
      <c r="C92" s="111"/>
      <c r="D92" s="111"/>
      <c r="E92" s="111"/>
      <c r="F92" s="111"/>
      <c r="G92" s="111"/>
    </row>
    <row r="93" spans="1:7">
      <c r="A93" s="111"/>
      <c r="B93" s="111"/>
      <c r="C93" s="111"/>
      <c r="D93" s="111"/>
      <c r="E93" s="111"/>
      <c r="F93" s="111"/>
      <c r="G93" s="111"/>
    </row>
    <row r="94" spans="1:7">
      <c r="A94" s="111"/>
      <c r="B94" s="111"/>
      <c r="C94" s="111"/>
      <c r="D94" s="111"/>
      <c r="E94" s="111"/>
      <c r="F94" s="111"/>
      <c r="G94" s="111"/>
    </row>
    <row r="95" spans="1:7">
      <c r="A95" s="111"/>
      <c r="B95" s="111"/>
      <c r="C95" s="111"/>
      <c r="D95" s="111"/>
      <c r="E95" s="111"/>
      <c r="F95" s="111"/>
      <c r="G95" s="111"/>
    </row>
    <row r="96" spans="1:7">
      <c r="A96" s="111"/>
      <c r="B96" s="111"/>
      <c r="C96" s="111"/>
      <c r="D96" s="111"/>
      <c r="E96" s="111"/>
      <c r="F96" s="111"/>
      <c r="G96" s="111"/>
    </row>
    <row r="97" spans="1:7">
      <c r="A97" s="111"/>
      <c r="B97" s="111"/>
      <c r="C97" s="111"/>
      <c r="D97" s="111"/>
      <c r="E97" s="111"/>
      <c r="F97" s="111"/>
      <c r="G97" s="111"/>
    </row>
    <row r="98" spans="1:7">
      <c r="A98" s="111"/>
      <c r="B98" s="111"/>
      <c r="C98" s="111"/>
      <c r="D98" s="111"/>
      <c r="E98" s="111"/>
      <c r="F98" s="111"/>
      <c r="G98" s="111"/>
    </row>
    <row r="99" spans="1:7">
      <c r="A99" s="111"/>
      <c r="B99" s="111"/>
      <c r="C99" s="111"/>
      <c r="D99" s="111"/>
      <c r="E99" s="111"/>
      <c r="F99" s="111"/>
      <c r="G99" s="111"/>
    </row>
    <row r="100" spans="1:7">
      <c r="A100" s="111"/>
      <c r="B100" s="111"/>
      <c r="C100" s="111"/>
      <c r="D100" s="111"/>
      <c r="E100" s="111"/>
      <c r="F100" s="111"/>
      <c r="G100" s="111"/>
    </row>
    <row r="101" spans="1:7">
      <c r="A101" s="111"/>
      <c r="B101" s="111"/>
      <c r="C101" s="111"/>
      <c r="D101" s="111"/>
      <c r="E101" s="111"/>
      <c r="F101" s="111"/>
      <c r="G101" s="111"/>
    </row>
    <row r="102" spans="1:7">
      <c r="A102" s="111"/>
      <c r="B102" s="111"/>
      <c r="C102" s="111"/>
      <c r="D102" s="111"/>
      <c r="E102" s="111"/>
      <c r="F102" s="111"/>
      <c r="G102" s="111"/>
    </row>
    <row r="103" spans="1:7">
      <c r="A103" s="111"/>
      <c r="B103" s="111"/>
      <c r="C103" s="111"/>
      <c r="D103" s="111"/>
      <c r="E103" s="111"/>
      <c r="F103" s="111"/>
      <c r="G103" s="111"/>
    </row>
    <row r="104" spans="1:7">
      <c r="A104" s="111"/>
      <c r="B104" s="111"/>
      <c r="C104" s="111"/>
      <c r="D104" s="111"/>
      <c r="E104" s="111"/>
      <c r="F104" s="111"/>
      <c r="G104" s="111"/>
    </row>
    <row r="105" spans="1:7">
      <c r="A105" s="111"/>
      <c r="B105" s="111"/>
      <c r="C105" s="111"/>
      <c r="D105" s="111"/>
      <c r="E105" s="111"/>
      <c r="F105" s="111"/>
      <c r="G105" s="111"/>
    </row>
    <row r="106" spans="1:7">
      <c r="A106" s="111"/>
      <c r="B106" s="111"/>
      <c r="C106" s="111"/>
      <c r="D106" s="111"/>
      <c r="E106" s="111"/>
      <c r="F106" s="111"/>
      <c r="G106" s="111"/>
    </row>
    <row r="107" spans="1:7">
      <c r="A107" s="111"/>
      <c r="B107" s="111"/>
      <c r="C107" s="111"/>
      <c r="D107" s="111"/>
      <c r="E107" s="111"/>
      <c r="F107" s="111"/>
      <c r="G107" s="111"/>
    </row>
    <row r="108" spans="1:7">
      <c r="A108" s="111"/>
      <c r="B108" s="111"/>
      <c r="C108" s="111"/>
      <c r="D108" s="111"/>
      <c r="E108" s="111"/>
      <c r="F108" s="111"/>
      <c r="G108" s="111"/>
    </row>
    <row r="109" spans="1:7">
      <c r="A109" s="111"/>
      <c r="B109" s="111"/>
      <c r="C109" s="111"/>
      <c r="D109" s="111"/>
      <c r="E109" s="111"/>
      <c r="F109" s="111"/>
      <c r="G109" s="111"/>
    </row>
    <row r="110" spans="1:7">
      <c r="A110" s="111"/>
      <c r="B110" s="111"/>
      <c r="C110" s="111"/>
      <c r="D110" s="111"/>
    </row>
    <row r="111" spans="1:7">
      <c r="A111" s="111"/>
      <c r="B111" s="111"/>
      <c r="C111" s="111"/>
      <c r="D111" s="111"/>
    </row>
    <row r="112" spans="1:7">
      <c r="A112" s="111"/>
      <c r="B112" s="111"/>
      <c r="C112" s="111"/>
      <c r="D112" s="111"/>
    </row>
    <row r="113" spans="1:4">
      <c r="A113" s="111"/>
      <c r="B113" s="111"/>
      <c r="C113" s="111"/>
      <c r="D113" s="111"/>
    </row>
    <row r="114" spans="1:4">
      <c r="A114" s="111"/>
      <c r="B114" s="111"/>
      <c r="C114" s="111"/>
      <c r="D114" s="111"/>
    </row>
    <row r="115" spans="1:4">
      <c r="A115" s="111"/>
      <c r="B115" s="111"/>
      <c r="C115" s="111"/>
      <c r="D115" s="111"/>
    </row>
    <row r="116" spans="1:4">
      <c r="A116" s="111"/>
      <c r="B116" s="111"/>
      <c r="C116" s="111"/>
      <c r="D116" s="111"/>
    </row>
    <row r="117" spans="1:4">
      <c r="A117" s="111"/>
      <c r="B117" s="111"/>
      <c r="C117" s="111"/>
      <c r="D117" s="111"/>
    </row>
    <row r="118" spans="1:4">
      <c r="A118" s="111"/>
      <c r="B118" s="111"/>
      <c r="C118" s="111"/>
      <c r="D118" s="111"/>
    </row>
  </sheetData>
  <dataConsolidate/>
  <mergeCells count="13">
    <mergeCell ref="C2:C3"/>
    <mergeCell ref="B2:B3"/>
    <mergeCell ref="A51:I51"/>
    <mergeCell ref="G2:G3"/>
    <mergeCell ref="H2:H3"/>
    <mergeCell ref="A50:I50"/>
    <mergeCell ref="D44:L44"/>
    <mergeCell ref="B44:C44"/>
    <mergeCell ref="K2:L2"/>
    <mergeCell ref="D4:L4"/>
    <mergeCell ref="D2:D3"/>
    <mergeCell ref="E2:F2"/>
    <mergeCell ref="I2:J2"/>
  </mergeCells>
  <pageMargins left="0.70866141732283472" right="0.70866141732283472" top="0.74803149606299213" bottom="0.74803149606299213" header="0.31496062992125984" footer="0.31496062992125984"/>
  <pageSetup scale="49" orientation="landscape" verticalDpi="0" r:id="rId1"/>
</worksheet>
</file>

<file path=xl/worksheets/sheet8.xml><?xml version="1.0" encoding="utf-8"?>
<worksheet xmlns="http://schemas.openxmlformats.org/spreadsheetml/2006/main" xmlns:r="http://schemas.openxmlformats.org/officeDocument/2006/relationships">
  <sheetPr codeName="Sheet13">
    <pageSetUpPr fitToPage="1"/>
  </sheetPr>
  <dimension ref="A1:G138"/>
  <sheetViews>
    <sheetView view="pageBreakPreview" zoomScale="70" zoomScaleSheetLayoutView="70" workbookViewId="0">
      <pane xSplit="1" ySplit="3" topLeftCell="B37" activePane="bottomRight" state="frozen"/>
      <selection activeCell="G4" sqref="G4"/>
      <selection pane="topRight" activeCell="G4" sqref="G4"/>
      <selection pane="bottomLeft" activeCell="G4" sqref="G4"/>
      <selection pane="bottomRight" activeCell="G4" sqref="G4"/>
    </sheetView>
  </sheetViews>
  <sheetFormatPr defaultRowHeight="15"/>
  <cols>
    <col min="1" max="1" width="11.140625" customWidth="1"/>
    <col min="2" max="2" width="20.5703125" customWidth="1"/>
    <col min="3" max="4" width="16.7109375" customWidth="1"/>
    <col min="5" max="5" width="20.140625" customWidth="1"/>
    <col min="6" max="7" width="16.7109375" customWidth="1"/>
  </cols>
  <sheetData>
    <row r="1" spans="1:7" ht="15.75">
      <c r="A1" s="1" t="s">
        <v>104</v>
      </c>
    </row>
    <row r="2" spans="1:7" ht="60">
      <c r="A2" s="34"/>
      <c r="B2" s="72" t="s">
        <v>91</v>
      </c>
      <c r="C2" s="208" t="s">
        <v>92</v>
      </c>
      <c r="D2" s="208" t="s">
        <v>147</v>
      </c>
      <c r="E2" s="208" t="s">
        <v>133</v>
      </c>
      <c r="F2" s="208" t="s">
        <v>80</v>
      </c>
      <c r="G2" s="208" t="s">
        <v>81</v>
      </c>
    </row>
    <row r="3" spans="1:7">
      <c r="A3" s="35"/>
      <c r="B3" s="154" t="s">
        <v>4</v>
      </c>
      <c r="C3" s="17" t="s">
        <v>5</v>
      </c>
      <c r="D3" s="18" t="s">
        <v>16</v>
      </c>
      <c r="E3" s="17" t="s">
        <v>6</v>
      </c>
      <c r="F3" s="94" t="s">
        <v>7</v>
      </c>
      <c r="G3" s="94" t="s">
        <v>8</v>
      </c>
    </row>
    <row r="4" spans="1:7">
      <c r="A4" s="176">
        <v>1973</v>
      </c>
      <c r="B4" s="183">
        <f>'A1'!G6</f>
        <v>33.683839098100286</v>
      </c>
      <c r="C4" s="183">
        <f>'A1'!B6</f>
        <v>15.447134998409158</v>
      </c>
      <c r="D4" s="40">
        <f>'A2'!F5/'A2'!D5*100</f>
        <v>155.64642786676154</v>
      </c>
      <c r="E4" s="177">
        <f>'A3'!J5/'A3'!C5*100</f>
        <v>84.736575825900431</v>
      </c>
      <c r="F4" s="177">
        <f>'A1'!D6/'A1'!C6*100</f>
        <v>141.27554299764657</v>
      </c>
      <c r="G4" s="221">
        <f>'A1'!C6/'A1'!B6*100</f>
        <v>117.02983389725969</v>
      </c>
    </row>
    <row r="5" spans="1:7">
      <c r="A5" s="84">
        <v>1974</v>
      </c>
      <c r="B5" s="184">
        <f>'A1'!G7</f>
        <v>33.385945670907944</v>
      </c>
      <c r="C5" s="184">
        <f>'A1'!B7</f>
        <v>15.073710389473634</v>
      </c>
      <c r="D5" s="27">
        <f>'A2'!F6/'A2'!D6*100</f>
        <v>153.86542362897865</v>
      </c>
      <c r="E5" s="67">
        <f>'A3'!J6/'A3'!C6*100</f>
        <v>86.140282549008177</v>
      </c>
      <c r="F5" s="67">
        <f>'A1'!D7/'A1'!C7*100</f>
        <v>141.54527425713292</v>
      </c>
      <c r="G5" s="222">
        <f>'A1'!C7/'A1'!B7*100</f>
        <v>118.05946539463959</v>
      </c>
    </row>
    <row r="6" spans="1:7">
      <c r="A6" s="57">
        <v>1975</v>
      </c>
      <c r="B6" s="185">
        <f>'A1'!G8</f>
        <v>34.286695066769049</v>
      </c>
      <c r="C6" s="185">
        <f>'A1'!B8</f>
        <v>15.10557298881208</v>
      </c>
      <c r="D6" s="38">
        <f>'A2'!F7/'A2'!D7*100</f>
        <v>157.46989276517311</v>
      </c>
      <c r="E6" s="64">
        <f>'A3'!J7/'A3'!C7*100</f>
        <v>85.701540192153203</v>
      </c>
      <c r="F6" s="64">
        <f>'A1'!D8/'A1'!C8*100</f>
        <v>140.72521019914822</v>
      </c>
      <c r="G6" s="223">
        <f>'A1'!C8/'A1'!B8*100</f>
        <v>119.51718526466344</v>
      </c>
    </row>
    <row r="7" spans="1:7">
      <c r="A7" s="84">
        <v>1976</v>
      </c>
      <c r="B7" s="184">
        <f>'A1'!G9</f>
        <v>35.109455118824577</v>
      </c>
      <c r="C7" s="184">
        <f>'A1'!B9</f>
        <v>15.192701252187794</v>
      </c>
      <c r="D7" s="27">
        <f>'A2'!F8/'A2'!D8*100</f>
        <v>157.31460677916419</v>
      </c>
      <c r="E7" s="67">
        <f>'A3'!J8/'A3'!C8*100</f>
        <v>85.679175222756598</v>
      </c>
      <c r="F7" s="67">
        <f>'A1'!D9/'A1'!C9*100</f>
        <v>141.85841584629799</v>
      </c>
      <c r="G7" s="222">
        <f>'A1'!C9/'A1'!B9*100</f>
        <v>120.86196742496058</v>
      </c>
    </row>
    <row r="8" spans="1:7">
      <c r="A8" s="57">
        <v>1977</v>
      </c>
      <c r="B8" s="185">
        <f>'A1'!G10</f>
        <v>35.47819563248256</v>
      </c>
      <c r="C8" s="185">
        <f>'A1'!B10</f>
        <v>15.213057457459126</v>
      </c>
      <c r="D8" s="38">
        <f>'A2'!F9/'A2'!D9*100</f>
        <v>157.04247435624364</v>
      </c>
      <c r="E8" s="64">
        <f>'A3'!J9/'A3'!C9*100</f>
        <v>85.716825711283548</v>
      </c>
      <c r="F8" s="64">
        <f>'A1'!D10/'A1'!C10*100</f>
        <v>142.00024303038018</v>
      </c>
      <c r="G8" s="223">
        <f>'A1'!C10/'A1'!B10*100</f>
        <v>122.0036213749125</v>
      </c>
    </row>
    <row r="9" spans="1:7">
      <c r="A9" s="84">
        <v>1978</v>
      </c>
      <c r="B9" s="184">
        <f>'A1'!G11</f>
        <v>35.775651011910909</v>
      </c>
      <c r="C9" s="184">
        <f>'A1'!B11</f>
        <v>15.350491527429178</v>
      </c>
      <c r="D9" s="27">
        <f>'A2'!F10/'A2'!D10*100</f>
        <v>156.90384409275623</v>
      </c>
      <c r="E9" s="67">
        <f>'A3'!J10/'A3'!C10*100</f>
        <v>86.118799973039671</v>
      </c>
      <c r="F9" s="67">
        <f>'A1'!D11/'A1'!C11*100</f>
        <v>140.76269123215812</v>
      </c>
      <c r="G9" s="222">
        <f>'A1'!C11/'A1'!B11*100</f>
        <v>122.5310469615182</v>
      </c>
    </row>
    <row r="10" spans="1:7">
      <c r="A10" s="57">
        <v>1979</v>
      </c>
      <c r="B10" s="185">
        <f>'A1'!G12</f>
        <v>35.921658247530544</v>
      </c>
      <c r="C10" s="185">
        <f>'A1'!B12</f>
        <v>15.207228394821659</v>
      </c>
      <c r="D10" s="38">
        <f>'A2'!F11/'A2'!D11*100</f>
        <v>155.91055771552053</v>
      </c>
      <c r="E10" s="64">
        <f>'A3'!J11/'A3'!C11*100</f>
        <v>87.103045605317803</v>
      </c>
      <c r="F10" s="64">
        <f>'A1'!D12/'A1'!C12*100</f>
        <v>141.48571601505196</v>
      </c>
      <c r="G10" s="223">
        <f>'A1'!C12/'A1'!B12*100</f>
        <v>122.93763254289134</v>
      </c>
    </row>
    <row r="11" spans="1:7">
      <c r="A11" s="84">
        <v>1980</v>
      </c>
      <c r="B11" s="184">
        <f>'A1'!G13</f>
        <v>35.914406390241083</v>
      </c>
      <c r="C11" s="184">
        <f>'A1'!B13</f>
        <v>15.0576089922004</v>
      </c>
      <c r="D11" s="27">
        <f>'A2'!F12/'A2'!D12*100</f>
        <v>154.20214595949665</v>
      </c>
      <c r="E11" s="67">
        <f>'A3'!J12/'A3'!C12*100</f>
        <v>88.597853975663227</v>
      </c>
      <c r="F11" s="67">
        <f>'A1'!D13/'A1'!C13*100</f>
        <v>141.40973019749902</v>
      </c>
      <c r="G11" s="222">
        <f>'A1'!C13/'A1'!B13*100</f>
        <v>123.45814958616866</v>
      </c>
    </row>
    <row r="12" spans="1:7">
      <c r="A12" s="57">
        <v>1981</v>
      </c>
      <c r="B12" s="185">
        <f>'A1'!G14</f>
        <v>36.729511938736884</v>
      </c>
      <c r="C12" s="185">
        <f>'A1'!B14</f>
        <v>14.666739696033707</v>
      </c>
      <c r="D12" s="38">
        <f>'A2'!F13/'A2'!D13*100</f>
        <v>156.80104803985034</v>
      </c>
      <c r="E12" s="64">
        <f>'A3'!J13/'A3'!C13*100</f>
        <v>88.678404969906595</v>
      </c>
      <c r="F12" s="64">
        <f>'A1'!D14/'A1'!C14*100</f>
        <v>145.36238240697031</v>
      </c>
      <c r="G12" s="223">
        <f>'A1'!C14/'A1'!B14*100</f>
        <v>123.89754668428519</v>
      </c>
    </row>
    <row r="13" spans="1:7">
      <c r="A13" s="84">
        <v>1982</v>
      </c>
      <c r="B13" s="184">
        <f>'A1'!G15</f>
        <v>36.564277689153926</v>
      </c>
      <c r="C13" s="184">
        <f>'A1'!B15</f>
        <v>14.872193385961987</v>
      </c>
      <c r="D13" s="27">
        <f>'A2'!F14/'A2'!D14*100</f>
        <v>154.35332503123743</v>
      </c>
      <c r="E13" s="67">
        <f>'A3'!J14/'A3'!C14*100</f>
        <v>88.720961570298883</v>
      </c>
      <c r="F13" s="67">
        <f>'A1'!D15/'A1'!C15*100</f>
        <v>144.42452645503084</v>
      </c>
      <c r="G13" s="222">
        <f>'A1'!C15/'A1'!B15*100</f>
        <v>124.30791805863404</v>
      </c>
    </row>
    <row r="14" spans="1:7">
      <c r="A14" s="57">
        <v>1983</v>
      </c>
      <c r="B14" s="185">
        <f>'A1'!G16</f>
        <v>37.544861193985099</v>
      </c>
      <c r="C14" s="185">
        <f>'A1'!B16</f>
        <v>14.794689290469217</v>
      </c>
      <c r="D14" s="38">
        <f>'A2'!F15/'A2'!D15*100</f>
        <v>157.86345401336496</v>
      </c>
      <c r="E14" s="64">
        <f>'A3'!J15/'A3'!C15*100</f>
        <v>89.192714095132104</v>
      </c>
      <c r="F14" s="64">
        <f>'A1'!D16/'A1'!C16*100</f>
        <v>144.8058391342262</v>
      </c>
      <c r="G14" s="223">
        <f>'A1'!C16/'A1'!B16*100</f>
        <v>124.4651019718471</v>
      </c>
    </row>
    <row r="15" spans="1:7">
      <c r="A15" s="84">
        <v>1984</v>
      </c>
      <c r="B15" s="184">
        <f>'A1'!G17</f>
        <v>38.30922563054277</v>
      </c>
      <c r="C15" s="184">
        <f>'A1'!B17</f>
        <v>14.870999655159668</v>
      </c>
      <c r="D15" s="27">
        <f>'A2'!F16/'A2'!D16*100</f>
        <v>159.38435532589611</v>
      </c>
      <c r="E15" s="67">
        <f>'A3'!J16/'A3'!C16*100</f>
        <v>89.702968832902059</v>
      </c>
      <c r="F15" s="67">
        <f>'A1'!D17/'A1'!C17*100</f>
        <v>144.68639291726009</v>
      </c>
      <c r="G15" s="222">
        <f>'A1'!C17/'A1'!B17*100</f>
        <v>124.53258789832502</v>
      </c>
    </row>
    <row r="16" spans="1:7">
      <c r="A16" s="57">
        <v>1985</v>
      </c>
      <c r="B16" s="185">
        <f>'A1'!G18</f>
        <v>39.003005902148757</v>
      </c>
      <c r="C16" s="185">
        <f>'A1'!B18</f>
        <v>15.002641735987565</v>
      </c>
      <c r="D16" s="38">
        <f>'A2'!F17/'A2'!D17*100</f>
        <v>159.38035927754049</v>
      </c>
      <c r="E16" s="64">
        <f>'A3'!J17/'A3'!C17*100</f>
        <v>90.166957038769084</v>
      </c>
      <c r="F16" s="64">
        <f>'A1'!D18/'A1'!C18*100</f>
        <v>145.51659505093647</v>
      </c>
      <c r="G16" s="223">
        <f>'A1'!C18/'A1'!B18*100</f>
        <v>124.31845420787305</v>
      </c>
    </row>
    <row r="17" spans="1:7">
      <c r="A17" s="84">
        <v>1986</v>
      </c>
      <c r="B17" s="184">
        <f>'A1'!G19</f>
        <v>39.882631619207828</v>
      </c>
      <c r="C17" s="184">
        <f>'A1'!B19</f>
        <v>15.28981996550149</v>
      </c>
      <c r="D17" s="27">
        <f>'A2'!F18/'A2'!D18*100</f>
        <v>158.79433013307934</v>
      </c>
      <c r="E17" s="67">
        <f>'A3'!J18/'A3'!C18*100</f>
        <v>90.03108003345406</v>
      </c>
      <c r="F17" s="67">
        <f>'A1'!D19/'A1'!C19*100</f>
        <v>147.12459705204944</v>
      </c>
      <c r="G17" s="222">
        <f>'A1'!C19/'A1'!B19*100</f>
        <v>124.01342367518356</v>
      </c>
    </row>
    <row r="18" spans="1:7">
      <c r="A18" s="57">
        <v>1987</v>
      </c>
      <c r="B18" s="185">
        <f>'A1'!G20</f>
        <v>40.115381286477799</v>
      </c>
      <c r="C18" s="185">
        <f>'A1'!B20</f>
        <v>15.297280766954467</v>
      </c>
      <c r="D18" s="38">
        <f>'A2'!F19/'A2'!D19*100</f>
        <v>157.69230752237661</v>
      </c>
      <c r="E18" s="64">
        <f>'A3'!J19/'A3'!C19*100</f>
        <v>90.714021379273802</v>
      </c>
      <c r="F18" s="64">
        <f>'A1'!D20/'A1'!C20*100</f>
        <v>148.60297322764146</v>
      </c>
      <c r="G18" s="223">
        <f>'A1'!C20/'A1'!B20*100</f>
        <v>123.36281181826547</v>
      </c>
    </row>
    <row r="19" spans="1:7">
      <c r="A19" s="84">
        <v>1988</v>
      </c>
      <c r="B19" s="184">
        <f>'A1'!G21</f>
        <v>40.551821128855799</v>
      </c>
      <c r="C19" s="184">
        <f>'A1'!B21</f>
        <v>15.201322518987729</v>
      </c>
      <c r="D19" s="27">
        <f>'A2'!F20/'A2'!D20*100</f>
        <v>157.168881445061</v>
      </c>
      <c r="E19" s="67">
        <f>'A3'!J20/'A3'!C20*100</f>
        <v>91.087476378990644</v>
      </c>
      <c r="F19" s="67">
        <f>'A1'!D21/'A1'!C21*100</f>
        <v>151.53807207519372</v>
      </c>
      <c r="G19" s="222">
        <f>'A1'!C21/'A1'!B21*100</f>
        <v>122.96513737419525</v>
      </c>
    </row>
    <row r="20" spans="1:7">
      <c r="A20" s="57">
        <v>1989</v>
      </c>
      <c r="B20" s="185">
        <f>'A1'!G22</f>
        <v>40.870749973931126</v>
      </c>
      <c r="C20" s="185">
        <f>'A1'!B22</f>
        <v>15.117679984853504</v>
      </c>
      <c r="D20" s="38">
        <f>'A2'!F21/'A2'!D21*100</f>
        <v>159.64978684136366</v>
      </c>
      <c r="E20" s="64">
        <f>'A3'!J21/'A3'!C21*100</f>
        <v>91.748371257129662</v>
      </c>
      <c r="F20" s="64">
        <f>'A1'!D22/'A1'!C22*100</f>
        <v>150.23187208318177</v>
      </c>
      <c r="G20" s="223">
        <f>'A1'!C22/'A1'!B22*100</f>
        <v>122.85665134637991</v>
      </c>
    </row>
    <row r="21" spans="1:7">
      <c r="A21" s="84">
        <v>1990</v>
      </c>
      <c r="B21" s="184">
        <f>'A1'!G23</f>
        <v>41.560469673997396</v>
      </c>
      <c r="C21" s="184">
        <f>'A1'!B23</f>
        <v>15.11179767769824</v>
      </c>
      <c r="D21" s="27">
        <f>'A2'!F22/'A2'!D22*100</f>
        <v>158.81570417057969</v>
      </c>
      <c r="E21" s="67">
        <f>'A3'!J22/'A3'!C22*100</f>
        <v>92.877607744005701</v>
      </c>
      <c r="F21" s="67">
        <f>'A1'!D23/'A1'!C23*100</f>
        <v>151.8564343734011</v>
      </c>
      <c r="G21" s="222">
        <f>'A1'!C23/'A1'!B23*100</f>
        <v>122.77972401120164</v>
      </c>
    </row>
    <row r="22" spans="1:7">
      <c r="A22" s="57">
        <v>1991</v>
      </c>
      <c r="B22" s="185">
        <f>'A1'!G24</f>
        <v>42.064218540258899</v>
      </c>
      <c r="C22" s="185">
        <f>'A1'!B24</f>
        <v>15.203489641174187</v>
      </c>
      <c r="D22" s="38">
        <f>'A2'!F23/'A2'!D23*100</f>
        <v>158.40022871896849</v>
      </c>
      <c r="E22" s="64">
        <f>'A3'!J23/'A3'!C23*100</f>
        <v>93.121963460249106</v>
      </c>
      <c r="F22" s="64">
        <f>'A1'!D24/'A1'!C24*100</f>
        <v>152.05876012925819</v>
      </c>
      <c r="G22" s="223">
        <f>'A1'!C24/'A1'!B24*100</f>
        <v>123.353128557311</v>
      </c>
    </row>
    <row r="23" spans="1:7">
      <c r="A23" s="84">
        <v>1992</v>
      </c>
      <c r="B23" s="184">
        <f>'A1'!G25</f>
        <v>43.455314344818092</v>
      </c>
      <c r="C23" s="184">
        <f>'A1'!B25</f>
        <v>15.333521783552081</v>
      </c>
      <c r="D23" s="27">
        <f>'A2'!F24/'A2'!D24*100</f>
        <v>159.33545871225289</v>
      </c>
      <c r="E23" s="67">
        <f>'A3'!J24/'A3'!C24*100</f>
        <v>93.494885353884385</v>
      </c>
      <c r="F23" s="67">
        <f>'A1'!D25/'A1'!C25*100</f>
        <v>153.82930902069921</v>
      </c>
      <c r="G23" s="222">
        <f>'A1'!C25/'A1'!B25*100</f>
        <v>123.66921488738205</v>
      </c>
    </row>
    <row r="24" spans="1:7">
      <c r="A24" s="57">
        <v>1993</v>
      </c>
      <c r="B24" s="185">
        <f>'A1'!G26</f>
        <v>43.676558938200579</v>
      </c>
      <c r="C24" s="185">
        <f>'A1'!B26</f>
        <v>15.224981477605731</v>
      </c>
      <c r="D24" s="38">
        <f>'A2'!F25/'A2'!D25*100</f>
        <v>159.86802613185961</v>
      </c>
      <c r="E24" s="64">
        <f>'A3'!J25/'A3'!C25*100</f>
        <v>93.899092459222729</v>
      </c>
      <c r="F24" s="64">
        <f>'A1'!D26/'A1'!C26*100</f>
        <v>154.29998692161249</v>
      </c>
      <c r="G24" s="223">
        <f>'A1'!C26/'A1'!B26*100</f>
        <v>123.85192048826849</v>
      </c>
    </row>
    <row r="25" spans="1:7">
      <c r="A25" s="84">
        <v>1994</v>
      </c>
      <c r="B25" s="184">
        <f>'A1'!G27</f>
        <v>44.077778370692698</v>
      </c>
      <c r="C25" s="184">
        <f>'A1'!B27</f>
        <v>14.956831549461121</v>
      </c>
      <c r="D25" s="27">
        <f>'A2'!F26/'A2'!D26*100</f>
        <v>161.5831747799441</v>
      </c>
      <c r="E25" s="67">
        <f>'A3'!J26/'A3'!C26*100</f>
        <v>94.049149801187951</v>
      </c>
      <c r="F25" s="67">
        <f>'A1'!D27/'A1'!C27*100</f>
        <v>156.86932190780618</v>
      </c>
      <c r="G25" s="222">
        <f>'A1'!C27/'A1'!B27*100</f>
        <v>123.62066183743833</v>
      </c>
    </row>
    <row r="26" spans="1:7">
      <c r="A26" s="57">
        <v>1995</v>
      </c>
      <c r="B26" s="185">
        <f>'A1'!G28</f>
        <v>44.09888597662129</v>
      </c>
      <c r="C26" s="185">
        <f>'A1'!B28</f>
        <v>14.843834711282359</v>
      </c>
      <c r="D26" s="38">
        <f>'A2'!F27/'A2'!D27*100</f>
        <v>161.63214704105934</v>
      </c>
      <c r="E26" s="64">
        <f>'A3'!J27/'A3'!C27*100</f>
        <v>94.441709036161086</v>
      </c>
      <c r="F26" s="64">
        <f>'A1'!D28/'A1'!C28*100</f>
        <v>158.80371764941611</v>
      </c>
      <c r="G26" s="223">
        <f>'A1'!C28/'A1'!B28*100</f>
        <v>122.5545004498328</v>
      </c>
    </row>
    <row r="27" spans="1:7">
      <c r="A27" s="84">
        <v>1996</v>
      </c>
      <c r="B27" s="184">
        <f>'A1'!G29</f>
        <v>45.185305473368473</v>
      </c>
      <c r="C27" s="184">
        <f>'A1'!B29</f>
        <v>14.779682786230289</v>
      </c>
      <c r="D27" s="27">
        <f>'A2'!F28/'A2'!D28*100</f>
        <v>163.18964124141513</v>
      </c>
      <c r="E27" s="67">
        <f>'A3'!J28/'A3'!C28*100</f>
        <v>95.138789770044312</v>
      </c>
      <c r="F27" s="67">
        <f>'A1'!D29/'A1'!C29*100</f>
        <v>161.78110160553177</v>
      </c>
      <c r="G27" s="222">
        <f>'A1'!C29/'A1'!B29*100</f>
        <v>121.71780478136853</v>
      </c>
    </row>
    <row r="28" spans="1:7">
      <c r="A28" s="57">
        <v>1997</v>
      </c>
      <c r="B28" s="185">
        <f>'A1'!G30</f>
        <v>45.85322961847406</v>
      </c>
      <c r="C28" s="185">
        <f>'A1'!B30</f>
        <v>15.124485820849344</v>
      </c>
      <c r="D28" s="38">
        <f>'A2'!F29/'A2'!D29*100</f>
        <v>163.51793059410991</v>
      </c>
      <c r="E28" s="64">
        <f>'A3'!J29/'A3'!C29*100</f>
        <v>95.508179969234988</v>
      </c>
      <c r="F28" s="64">
        <f>'A1'!D30/'A1'!C30*100</f>
        <v>160.64068470575933</v>
      </c>
      <c r="G28" s="223">
        <f>'A1'!C30/'A1'!B30*100</f>
        <v>120.84475708738719</v>
      </c>
    </row>
    <row r="29" spans="1:7">
      <c r="A29" s="84">
        <v>1998</v>
      </c>
      <c r="B29" s="184">
        <f>'A1'!G31</f>
        <v>46.843600524078632</v>
      </c>
      <c r="C29" s="184">
        <f>'A1'!B31</f>
        <v>15.550302878598245</v>
      </c>
      <c r="D29" s="27">
        <f>'A2'!F30/'A2'!D30*100</f>
        <v>160.67313414807677</v>
      </c>
      <c r="E29" s="67">
        <f>'A3'!J30/'A3'!C30*100</f>
        <v>95.78914688740646</v>
      </c>
      <c r="F29" s="67">
        <f>'A1'!D31/'A1'!C31*100</f>
        <v>162.41285554647672</v>
      </c>
      <c r="G29" s="222">
        <f>'A1'!C31/'A1'!B31*100</f>
        <v>120.51231897838682</v>
      </c>
    </row>
    <row r="30" spans="1:7">
      <c r="A30" s="57">
        <v>1999</v>
      </c>
      <c r="B30" s="185">
        <f>'A1'!G32</f>
        <v>48.161532080744898</v>
      </c>
      <c r="C30" s="185">
        <f>'A1'!B32</f>
        <v>16.029328320392317</v>
      </c>
      <c r="D30" s="38">
        <f>'A2'!F31/'A2'!D31*100</f>
        <v>160.70106826535928</v>
      </c>
      <c r="E30" s="64">
        <f>'A3'!J31/'A3'!C31*100</f>
        <v>96.361919299303153</v>
      </c>
      <c r="F30" s="64">
        <f>'A1'!D32/'A1'!C32*100</f>
        <v>161.31622060361025</v>
      </c>
      <c r="G30" s="223">
        <f>'A1'!C32/'A1'!B32*100</f>
        <v>120.27703834158001</v>
      </c>
    </row>
    <row r="31" spans="1:7">
      <c r="A31" s="84">
        <v>2000</v>
      </c>
      <c r="B31" s="184">
        <f>'A1'!G33</f>
        <v>49.493009086950281</v>
      </c>
      <c r="C31" s="184">
        <f>'A1'!B33</f>
        <v>15.98919130090945</v>
      </c>
      <c r="D31" s="27">
        <f>'A2'!F32/'A2'!D32*100</f>
        <v>158.47656442188909</v>
      </c>
      <c r="E31" s="67">
        <f>'A3'!J32/'A3'!C32*100</f>
        <v>97.434070374619907</v>
      </c>
      <c r="F31" s="67">
        <f>'A1'!D33/'A1'!C33*100</f>
        <v>166.59161253848441</v>
      </c>
      <c r="G31" s="222">
        <f>'A1'!C33/'A1'!B33*100</f>
        <v>120.33399488693468</v>
      </c>
    </row>
    <row r="32" spans="1:7">
      <c r="A32" s="57">
        <v>2001</v>
      </c>
      <c r="B32" s="185">
        <f>'A1'!G34</f>
        <v>50.644724258980162</v>
      </c>
      <c r="C32" s="185">
        <f>'A1'!B34</f>
        <v>16.329384615384612</v>
      </c>
      <c r="D32" s="38">
        <f>'A2'!F33/'A2'!D33*100</f>
        <v>158.69396973071488</v>
      </c>
      <c r="E32" s="64">
        <f>'A3'!J33/'A3'!C33*100</f>
        <v>97.970451278864473</v>
      </c>
      <c r="F32" s="64">
        <f>'A1'!D34/'A1'!C34*100</f>
        <v>164.6620839206835</v>
      </c>
      <c r="G32" s="223">
        <f>'A1'!C34/'A1'!B34*100</f>
        <v>121.14772204134925</v>
      </c>
    </row>
    <row r="33" spans="1:7">
      <c r="A33" s="84">
        <v>2002</v>
      </c>
      <c r="B33" s="184">
        <f>'A1'!G35</f>
        <v>52.247618577309346</v>
      </c>
      <c r="C33" s="184">
        <f>'A1'!B35</f>
        <v>16.465350189250564</v>
      </c>
      <c r="D33" s="27">
        <f>'A2'!F34/'A2'!D34*100</f>
        <v>160.92417808168832</v>
      </c>
      <c r="E33" s="67">
        <f>'A3'!J34/'A3'!C34*100</f>
        <v>98.026969139384377</v>
      </c>
      <c r="F33" s="67">
        <f>'A1'!D35/'A1'!C35*100</f>
        <v>164.03333762437256</v>
      </c>
      <c r="G33" s="222">
        <f>'A1'!C35/'A1'!B35*100</f>
        <v>122.62994460438183</v>
      </c>
    </row>
    <row r="34" spans="1:7">
      <c r="A34" s="57">
        <v>2003</v>
      </c>
      <c r="B34" s="185">
        <f>'A1'!G36</f>
        <v>53.852476215203559</v>
      </c>
      <c r="C34" s="185">
        <f>'A1'!B36</f>
        <v>16.662753350610885</v>
      </c>
      <c r="D34" s="38">
        <f>'A2'!F35/'A2'!D35*100</f>
        <v>160.88155582490512</v>
      </c>
      <c r="E34" s="64">
        <f>'A3'!J35/'A3'!C35*100</f>
        <v>98.24202367017962</v>
      </c>
      <c r="F34" s="64">
        <f>'A1'!D36/'A1'!C36*100</f>
        <v>164.82882669352543</v>
      </c>
      <c r="G34" s="223">
        <f>'A1'!C36/'A1'!B36*100</f>
        <v>124.05726069730072</v>
      </c>
    </row>
    <row r="35" spans="1:7">
      <c r="A35" s="84">
        <v>2004</v>
      </c>
      <c r="B35" s="184">
        <f>'A1'!G37</f>
        <v>55.102075019588455</v>
      </c>
      <c r="C35" s="184">
        <f>'A1'!B37</f>
        <v>16.663403604902669</v>
      </c>
      <c r="D35" s="27">
        <f>'A2'!F36/'A2'!D36*100</f>
        <v>163.20924672335661</v>
      </c>
      <c r="E35" s="67">
        <f>'A3'!J36/'A3'!C36*100</f>
        <v>98.198066174333405</v>
      </c>
      <c r="F35" s="67">
        <f>'A1'!D37/'A1'!C37*100</f>
        <v>166.5799840623348</v>
      </c>
      <c r="G35" s="222">
        <f>'A1'!C37/'A1'!B37*100</f>
        <v>123.86075655437151</v>
      </c>
    </row>
    <row r="36" spans="1:7">
      <c r="A36" s="57">
        <v>2005</v>
      </c>
      <c r="B36" s="185">
        <f>'A1'!G38</f>
        <v>55.93240457880971</v>
      </c>
      <c r="C36" s="185">
        <f>'A1'!B38</f>
        <v>16.472174398325777</v>
      </c>
      <c r="D36" s="38">
        <f>'A2'!F37/'A2'!D37*100</f>
        <v>164.82805842935036</v>
      </c>
      <c r="E36" s="64">
        <f>'A3'!J37/'A3'!C37*100</f>
        <v>98.211406638509331</v>
      </c>
      <c r="F36" s="64">
        <f>'A1'!D38/'A1'!C38*100</f>
        <v>169.17258006152986</v>
      </c>
      <c r="G36" s="223">
        <f>'A1'!C38/'A1'!B38*100</f>
        <v>123.99081413938968</v>
      </c>
    </row>
    <row r="37" spans="1:7">
      <c r="A37" s="84">
        <v>2006</v>
      </c>
      <c r="B37" s="184">
        <f>'A1'!G39</f>
        <v>56.385164253746474</v>
      </c>
      <c r="C37" s="184">
        <f>'A1'!B39</f>
        <v>16.537183924349879</v>
      </c>
      <c r="D37" s="27">
        <f>'A2'!F38/'A2'!D38*100</f>
        <v>165.14638678511011</v>
      </c>
      <c r="E37" s="67">
        <f>'A3'!J38/'A3'!C38*100</f>
        <v>98.240206939117513</v>
      </c>
      <c r="F37" s="67">
        <f>'A1'!D39/'A1'!C39*100</f>
        <v>170.35842705135522</v>
      </c>
      <c r="G37" s="222">
        <f>'A1'!C39/'A1'!B39*100</f>
        <v>123.36197874655713</v>
      </c>
    </row>
    <row r="38" spans="1:7">
      <c r="A38" s="57">
        <v>2007</v>
      </c>
      <c r="B38" s="185">
        <f>'A1'!G40</f>
        <v>57.068342981788213</v>
      </c>
      <c r="C38" s="185">
        <f>'A1'!B40</f>
        <v>16.400318160919536</v>
      </c>
      <c r="D38" s="38">
        <f>'A2'!F39/'A2'!D39*100</f>
        <v>165.174258058558</v>
      </c>
      <c r="E38" s="64">
        <f>'A3'!J39/'A3'!C39*100</f>
        <v>98.239125584284992</v>
      </c>
      <c r="F38" s="64">
        <f>'A1'!D40/'A1'!C40*100</f>
        <v>174.9677895252149</v>
      </c>
      <c r="G38" s="223">
        <f>'A1'!C40/'A1'!B40*100</f>
        <v>122.56261862306665</v>
      </c>
    </row>
    <row r="39" spans="1:7">
      <c r="A39" s="84">
        <v>2008</v>
      </c>
      <c r="B39" s="186">
        <f>'A1'!G41</f>
        <v>57.508285189293979</v>
      </c>
      <c r="C39" s="186">
        <f>'A1'!B41</f>
        <v>16.462909914160061</v>
      </c>
      <c r="D39" s="52">
        <f>'A2'!F40/'A2'!D40*100</f>
        <v>164.5064961193562</v>
      </c>
      <c r="E39" s="68">
        <f>'A3'!J40/'A3'!C40*100</f>
        <v>99.74261448250013</v>
      </c>
      <c r="F39" s="68">
        <f>'A1'!D41/'A1'!C41*100</f>
        <v>172.43023224515611</v>
      </c>
      <c r="G39" s="105">
        <f>'A1'!C41/'A1'!B41*100</f>
        <v>123.46577952670394</v>
      </c>
    </row>
    <row r="40" spans="1:7">
      <c r="A40" s="57">
        <v>2009</v>
      </c>
      <c r="B40" s="187">
        <f>'A1'!G42</f>
        <v>58.726403065546457</v>
      </c>
      <c r="C40" s="187">
        <f>'A1'!B42</f>
        <v>16.738250190047985</v>
      </c>
      <c r="D40" s="51">
        <f>'A2'!F41/'A2'!D41*100</f>
        <v>166.05318956692398</v>
      </c>
      <c r="E40" s="65">
        <f>'A3'!J41/'A3'!C41*100</f>
        <v>98.520049399843373</v>
      </c>
      <c r="F40" s="65">
        <f>'A1'!D42/'A1'!C42*100</f>
        <v>172.48269764885231</v>
      </c>
      <c r="G40" s="103">
        <f>'A1'!C42/'A1'!B42*100</f>
        <v>124.33859842738852</v>
      </c>
    </row>
    <row r="41" spans="1:7">
      <c r="A41" s="84">
        <v>2010</v>
      </c>
      <c r="B41" s="186">
        <f>'A1'!G43</f>
        <v>60.527650751688213</v>
      </c>
      <c r="C41" s="186">
        <f>'A1'!B43</f>
        <v>16.518864959400375</v>
      </c>
      <c r="D41" s="52">
        <f>'A2'!F42/'A2'!D42*100</f>
        <v>169.70363739269311</v>
      </c>
      <c r="E41" s="68">
        <f>'A3'!J42/'A3'!C42*100</f>
        <v>99.061072245795714</v>
      </c>
      <c r="F41" s="68">
        <f>'A1'!D43/'A1'!C43*100</f>
        <v>175.40848252519922</v>
      </c>
      <c r="G41" s="105">
        <f>'A1'!C43/'A1'!B43*100</f>
        <v>124.25928440308265</v>
      </c>
    </row>
    <row r="42" spans="1:7">
      <c r="A42" s="132">
        <v>2011</v>
      </c>
      <c r="B42" s="188">
        <f>'A1'!G44</f>
        <v>60.769196703557725</v>
      </c>
      <c r="C42" s="188">
        <f>'A1'!B44</f>
        <v>16.072199999999999</v>
      </c>
      <c r="D42" s="51">
        <f>'A2'!F43/'A2'!D43*100</f>
        <v>170.95096211910015</v>
      </c>
      <c r="E42" s="65">
        <f>'A3'!J43/'A3'!C43*100</f>
        <v>100</v>
      </c>
      <c r="F42" s="65">
        <f>'A1'!D44/'A1'!C44*100</f>
        <v>177.69210177028697</v>
      </c>
      <c r="G42" s="103">
        <f>'A1'!C44/'A1'!B44*100</f>
        <v>124.47109031361701</v>
      </c>
    </row>
    <row r="43" spans="1:7" s="32" customFormat="1">
      <c r="A43" s="173" t="s">
        <v>9</v>
      </c>
      <c r="B43" s="174"/>
      <c r="C43" s="174"/>
      <c r="D43" s="175"/>
      <c r="E43" s="175"/>
      <c r="F43" s="175"/>
      <c r="G43" s="224"/>
    </row>
    <row r="44" spans="1:7" s="32" customFormat="1">
      <c r="A44" s="137" t="s">
        <v>20</v>
      </c>
      <c r="B44" s="138">
        <f>((B42/B4)^(1/38)-1)*100</f>
        <v>1.5649208744914711</v>
      </c>
      <c r="C44" s="138">
        <f t="shared" ref="C44:G44" si="0">((C42/C4)^(1/38)-1)*100</f>
        <v>0.10444272000211807</v>
      </c>
      <c r="D44" s="139">
        <f t="shared" si="0"/>
        <v>0.24712009564629156</v>
      </c>
      <c r="E44" s="139">
        <f t="shared" si="0"/>
        <v>0.43680081005990079</v>
      </c>
      <c r="F44" s="139">
        <f t="shared" si="0"/>
        <v>0.60535146502975756</v>
      </c>
      <c r="G44" s="140">
        <f t="shared" si="0"/>
        <v>0.16235425666930592</v>
      </c>
    </row>
    <row r="45" spans="1:7">
      <c r="A45" s="84" t="s">
        <v>10</v>
      </c>
      <c r="B45" s="24">
        <f>((B12/B4)^(1/8)-1)*100</f>
        <v>1.0879051356440073</v>
      </c>
      <c r="C45" s="24">
        <f t="shared" ref="C45:G45" si="1">((C12/C4)^(1/8)-1)*100</f>
        <v>-0.64592021674029221</v>
      </c>
      <c r="D45" s="25">
        <f t="shared" si="1"/>
        <v>9.2428250820564273E-2</v>
      </c>
      <c r="E45" s="25">
        <f t="shared" si="1"/>
        <v>0.56998152156677584</v>
      </c>
      <c r="F45" s="25">
        <f t="shared" si="1"/>
        <v>0.35710641846808944</v>
      </c>
      <c r="G45" s="46">
        <f t="shared" si="1"/>
        <v>0.71537283830547249</v>
      </c>
    </row>
    <row r="46" spans="1:7" s="32" customFormat="1">
      <c r="A46" s="57" t="s">
        <v>11</v>
      </c>
      <c r="B46" s="42">
        <f>((B20/B12)^(1/8)-1)*100</f>
        <v>1.344382583952819</v>
      </c>
      <c r="C46" s="42">
        <f t="shared" ref="C46:G46" si="2">((C20/C12)^(1/8)-1)*100</f>
        <v>0.37924976771139818</v>
      </c>
      <c r="D46" s="36">
        <f t="shared" si="2"/>
        <v>0.22531335210236314</v>
      </c>
      <c r="E46" s="36">
        <f t="shared" si="2"/>
        <v>0.426322888701125</v>
      </c>
      <c r="F46" s="36">
        <f t="shared" si="2"/>
        <v>0.41272563585346145</v>
      </c>
      <c r="G46" s="47">
        <f t="shared" si="2"/>
        <v>-0.10540376305974153</v>
      </c>
    </row>
    <row r="47" spans="1:7">
      <c r="A47" s="84" t="s">
        <v>25</v>
      </c>
      <c r="B47" s="24">
        <f>((B31/B20)^(1/11)-1)*100</f>
        <v>1.755381419663804</v>
      </c>
      <c r="C47" s="24">
        <f t="shared" ref="C47:G47" si="3">((C31/C20)^(1/11)-1)*100</f>
        <v>0.51082785774307915</v>
      </c>
      <c r="D47" s="25">
        <f t="shared" si="3"/>
        <v>-6.7030798402811786E-2</v>
      </c>
      <c r="E47" s="25">
        <f t="shared" si="3"/>
        <v>0.54809853194919267</v>
      </c>
      <c r="F47" s="25">
        <f t="shared" si="3"/>
        <v>0.94411499428348478</v>
      </c>
      <c r="G47" s="46">
        <f t="shared" si="3"/>
        <v>-0.1884319907730192</v>
      </c>
    </row>
    <row r="48" spans="1:7" s="32" customFormat="1">
      <c r="A48" s="57" t="s">
        <v>12</v>
      </c>
      <c r="B48" s="42">
        <f>((B38/B31)^(1/7)-1)*100</f>
        <v>2.0553825123269975</v>
      </c>
      <c r="C48" s="42">
        <f t="shared" ref="C48:G48" si="4">((C38/C31)^(1/7)-1)*100</f>
        <v>0.36334112407228059</v>
      </c>
      <c r="D48" s="36">
        <f t="shared" si="4"/>
        <v>0.59309908337379369</v>
      </c>
      <c r="E48" s="36">
        <f t="shared" si="4"/>
        <v>0.11762076985024628</v>
      </c>
      <c r="F48" s="36">
        <f t="shared" si="4"/>
        <v>0.70326873783761457</v>
      </c>
      <c r="G48" s="47">
        <f t="shared" si="4"/>
        <v>0.26249970715011006</v>
      </c>
    </row>
    <row r="49" spans="1:7">
      <c r="A49" s="84" t="s">
        <v>19</v>
      </c>
      <c r="B49" s="24">
        <f>((B42/B38)^(1/4)-1)*100</f>
        <v>1.5832394529885496</v>
      </c>
      <c r="C49" s="24">
        <f t="shared" ref="C49:G49" si="5">((C42/C38)^(1/4)-1)*100</f>
        <v>-0.50396738307263433</v>
      </c>
      <c r="D49" s="25">
        <f t="shared" si="5"/>
        <v>0.86309633468495406</v>
      </c>
      <c r="E49" s="25">
        <f t="shared" si="5"/>
        <v>0.44512832701231186</v>
      </c>
      <c r="F49" s="25">
        <f t="shared" si="5"/>
        <v>0.38700669584881275</v>
      </c>
      <c r="G49" s="46">
        <f t="shared" si="5"/>
        <v>0.38703231340917466</v>
      </c>
    </row>
    <row r="50" spans="1:7" s="32" customFormat="1">
      <c r="A50" s="137" t="s">
        <v>26</v>
      </c>
      <c r="B50" s="138">
        <f>(B31/B4)^(1/27)*100-100</f>
        <v>1.4354391788941996</v>
      </c>
      <c r="C50" s="138">
        <f t="shared" ref="C50:G50" si="6">(C31/C4)^(1/27)*100-100</f>
        <v>0.12782014303826372</v>
      </c>
      <c r="D50" s="139">
        <f t="shared" si="6"/>
        <v>6.6762190865517823E-2</v>
      </c>
      <c r="E50" s="139">
        <f t="shared" si="6"/>
        <v>0.51848249844405814</v>
      </c>
      <c r="F50" s="139">
        <f t="shared" si="6"/>
        <v>0.61236062138200964</v>
      </c>
      <c r="G50" s="140">
        <f t="shared" si="6"/>
        <v>0.10317272149862333</v>
      </c>
    </row>
    <row r="51" spans="1:7" s="32" customFormat="1">
      <c r="A51" s="133" t="s">
        <v>18</v>
      </c>
      <c r="B51" s="134">
        <f>((B42/B31)^(1/11)-1)*100</f>
        <v>1.883440759057442</v>
      </c>
      <c r="C51" s="134">
        <f t="shared" ref="C51:G51" si="7">((C42/C31)^(1/11)-1)*100</f>
        <v>4.7084910311312456E-2</v>
      </c>
      <c r="D51" s="135">
        <f t="shared" si="7"/>
        <v>0.69119617648385479</v>
      </c>
      <c r="E51" s="135">
        <f t="shared" si="7"/>
        <v>0.23659068963615137</v>
      </c>
      <c r="F51" s="135">
        <f t="shared" si="7"/>
        <v>0.58814924229446675</v>
      </c>
      <c r="G51" s="136">
        <f t="shared" si="7"/>
        <v>0.30776640676903888</v>
      </c>
    </row>
    <row r="52" spans="1:7">
      <c r="A52" s="57" t="s">
        <v>35</v>
      </c>
      <c r="B52" s="42">
        <f>(B10/B4)^(1/6)*100-100</f>
        <v>1.0778041930298485</v>
      </c>
      <c r="C52" s="42">
        <f t="shared" ref="C52:G52" si="8">(C10/C4)^(1/6)*100-100</f>
        <v>-0.26053804310880935</v>
      </c>
      <c r="D52" s="36">
        <f t="shared" si="8"/>
        <v>2.8263126617815715E-2</v>
      </c>
      <c r="E52" s="36">
        <f t="shared" si="8"/>
        <v>0.46013059189675687</v>
      </c>
      <c r="F52" s="36">
        <f t="shared" si="8"/>
        <v>2.4779336876406433E-2</v>
      </c>
      <c r="G52" s="47">
        <f t="shared" si="8"/>
        <v>0.82418252740379216</v>
      </c>
    </row>
    <row r="53" spans="1:7">
      <c r="A53" s="84" t="s">
        <v>106</v>
      </c>
      <c r="B53" s="24">
        <f>(B26/B10)^(1/16)*100-100</f>
        <v>1.2900889711114729</v>
      </c>
      <c r="C53" s="24">
        <f>(C26/C10)^(1/16)*100-100</f>
        <v>-0.15104992346893198</v>
      </c>
      <c r="D53" s="25">
        <f t="shared" ref="D53:G53" si="9">(D26/D10)^(1/16)*100-100</f>
        <v>0.22550739360202954</v>
      </c>
      <c r="E53" s="25">
        <f t="shared" si="9"/>
        <v>0.50684864499473292</v>
      </c>
      <c r="F53" s="25">
        <f t="shared" si="9"/>
        <v>0.72429916357097568</v>
      </c>
      <c r="G53" s="46">
        <f t="shared" si="9"/>
        <v>-1.9506482265342129E-2</v>
      </c>
    </row>
    <row r="54" spans="1:7">
      <c r="A54" s="57" t="s">
        <v>37</v>
      </c>
      <c r="B54" s="42">
        <f t="shared" ref="B54:G54" si="10">(B31/B26)^(1/5)*100-100</f>
        <v>2.3347771347681316</v>
      </c>
      <c r="C54" s="42">
        <f t="shared" si="10"/>
        <v>1.4976712048584204</v>
      </c>
      <c r="D54" s="36">
        <f t="shared" si="10"/>
        <v>-0.39355019669429225</v>
      </c>
      <c r="E54" s="36">
        <f t="shared" si="10"/>
        <v>0.62581286522099333</v>
      </c>
      <c r="F54" s="36">
        <f t="shared" si="10"/>
        <v>0.96212745364982766</v>
      </c>
      <c r="G54" s="47">
        <f t="shared" si="10"/>
        <v>-0.36502546339382036</v>
      </c>
    </row>
    <row r="55" spans="1:7">
      <c r="A55" s="85" t="s">
        <v>18</v>
      </c>
      <c r="B55" s="24">
        <f>(B42/B31)^(1/11)*100-100</f>
        <v>1.8834407590574358</v>
      </c>
      <c r="C55" s="48">
        <f t="shared" ref="C55:G55" si="11">(C42/C31)^(1/11)*100-100</f>
        <v>4.7084910311312456E-2</v>
      </c>
      <c r="D55" s="49">
        <f>(D42/D31)^(1/11)*100-100</f>
        <v>0.69119617648385656</v>
      </c>
      <c r="E55" s="49">
        <f t="shared" si="11"/>
        <v>0.23659068963614516</v>
      </c>
      <c r="F55" s="49">
        <f t="shared" si="11"/>
        <v>0.58814924229446319</v>
      </c>
      <c r="G55" s="50">
        <f t="shared" si="11"/>
        <v>0.30776640676903355</v>
      </c>
    </row>
    <row r="56" spans="1:7" ht="25.5">
      <c r="A56" s="58"/>
      <c r="B56" s="206" t="s">
        <v>148</v>
      </c>
      <c r="C56" s="251" t="s">
        <v>105</v>
      </c>
      <c r="D56" s="252"/>
      <c r="E56" s="252"/>
      <c r="F56" s="252"/>
      <c r="G56" s="253"/>
    </row>
    <row r="57" spans="1:7">
      <c r="A57" s="133" t="s">
        <v>20</v>
      </c>
      <c r="B57" s="180">
        <f t="shared" ref="B57:B66" si="12">B44-C44</f>
        <v>1.460478154489353</v>
      </c>
      <c r="C57" s="198" t="s">
        <v>48</v>
      </c>
      <c r="D57" s="200">
        <f t="shared" ref="D57:G68" si="13">D44/$B57*100</f>
        <v>16.920492435074834</v>
      </c>
      <c r="E57" s="200">
        <f t="shared" si="13"/>
        <v>29.908068718263397</v>
      </c>
      <c r="F57" s="200">
        <f t="shared" si="13"/>
        <v>41.448854484332557</v>
      </c>
      <c r="G57" s="225">
        <f t="shared" si="13"/>
        <v>11.116513873914947</v>
      </c>
    </row>
    <row r="58" spans="1:7">
      <c r="A58" s="57" t="s">
        <v>10</v>
      </c>
      <c r="B58" s="171">
        <f t="shared" si="12"/>
        <v>1.7338253523842995</v>
      </c>
      <c r="C58" s="196" t="s">
        <v>48</v>
      </c>
      <c r="D58" s="39">
        <f t="shared" si="13"/>
        <v>5.3308858757579003</v>
      </c>
      <c r="E58" s="39">
        <f t="shared" si="13"/>
        <v>32.874217739575442</v>
      </c>
      <c r="F58" s="39">
        <f t="shared" si="13"/>
        <v>20.596446924542224</v>
      </c>
      <c r="G58" s="226">
        <f t="shared" si="13"/>
        <v>41.25979801378007</v>
      </c>
    </row>
    <row r="59" spans="1:7">
      <c r="A59" s="84" t="s">
        <v>11</v>
      </c>
      <c r="B59" s="178">
        <f t="shared" si="12"/>
        <v>0.96513281624142078</v>
      </c>
      <c r="C59" s="198" t="s">
        <v>48</v>
      </c>
      <c r="D59" s="31">
        <f t="shared" si="13"/>
        <v>23.345320800489979</v>
      </c>
      <c r="E59" s="31">
        <f t="shared" si="13"/>
        <v>44.172458083166397</v>
      </c>
      <c r="F59" s="31">
        <f t="shared" si="13"/>
        <v>42.763610241828232</v>
      </c>
      <c r="G59" s="227">
        <f t="shared" si="13"/>
        <v>-10.921166629710326</v>
      </c>
    </row>
    <row r="60" spans="1:7">
      <c r="A60" s="57" t="s">
        <v>25</v>
      </c>
      <c r="B60" s="171">
        <f t="shared" si="12"/>
        <v>1.2445535619207249</v>
      </c>
      <c r="C60" s="196" t="s">
        <v>48</v>
      </c>
      <c r="D60" s="39">
        <f t="shared" si="13"/>
        <v>-5.3859311847826676</v>
      </c>
      <c r="E60" s="39">
        <f t="shared" si="13"/>
        <v>44.03977046221376</v>
      </c>
      <c r="F60" s="39">
        <f t="shared" si="13"/>
        <v>75.859731808282163</v>
      </c>
      <c r="G60" s="226">
        <f t="shared" si="13"/>
        <v>-15.140528824023555</v>
      </c>
    </row>
    <row r="61" spans="1:7">
      <c r="A61" s="84" t="s">
        <v>12</v>
      </c>
      <c r="B61" s="178">
        <f t="shared" si="12"/>
        <v>1.6920413882547169</v>
      </c>
      <c r="C61" s="198" t="s">
        <v>48</v>
      </c>
      <c r="D61" s="31">
        <f t="shared" si="13"/>
        <v>35.052279896389251</v>
      </c>
      <c r="E61" s="31">
        <f t="shared" si="13"/>
        <v>6.9514121029609148</v>
      </c>
      <c r="F61" s="31">
        <f t="shared" si="13"/>
        <v>41.56332952133117</v>
      </c>
      <c r="G61" s="227">
        <f t="shared" si="13"/>
        <v>15.513787604265966</v>
      </c>
    </row>
    <row r="62" spans="1:7">
      <c r="A62" s="57" t="s">
        <v>19</v>
      </c>
      <c r="B62" s="171">
        <f t="shared" si="12"/>
        <v>2.087206836061184</v>
      </c>
      <c r="C62" s="196" t="s">
        <v>48</v>
      </c>
      <c r="D62" s="39">
        <f t="shared" si="13"/>
        <v>41.351739548425542</v>
      </c>
      <c r="E62" s="39">
        <f t="shared" si="13"/>
        <v>21.326507719394201</v>
      </c>
      <c r="F62" s="39">
        <f t="shared" si="13"/>
        <v>18.541846891376707</v>
      </c>
      <c r="G62" s="226">
        <f t="shared" si="13"/>
        <v>18.543074252264919</v>
      </c>
    </row>
    <row r="63" spans="1:7">
      <c r="A63" s="133" t="s">
        <v>26</v>
      </c>
      <c r="B63" s="180">
        <f t="shared" si="12"/>
        <v>1.3076190358559359</v>
      </c>
      <c r="C63" s="198" t="s">
        <v>48</v>
      </c>
      <c r="D63" s="200">
        <f t="shared" si="13"/>
        <v>5.1056300829864334</v>
      </c>
      <c r="E63" s="200">
        <f t="shared" si="13"/>
        <v>39.650883340396767</v>
      </c>
      <c r="F63" s="200">
        <f t="shared" si="13"/>
        <v>46.830200891131355</v>
      </c>
      <c r="G63" s="225">
        <f t="shared" si="13"/>
        <v>7.8901207973841521</v>
      </c>
    </row>
    <row r="64" spans="1:7">
      <c r="A64" s="137" t="s">
        <v>18</v>
      </c>
      <c r="B64" s="179">
        <f t="shared" si="12"/>
        <v>1.8363558487461296</v>
      </c>
      <c r="C64" s="196" t="s">
        <v>48</v>
      </c>
      <c r="D64" s="201">
        <f t="shared" si="13"/>
        <v>37.639555370262578</v>
      </c>
      <c r="E64" s="201">
        <f t="shared" si="13"/>
        <v>12.883706052816308</v>
      </c>
      <c r="F64" s="201">
        <f t="shared" si="13"/>
        <v>32.028064859872188</v>
      </c>
      <c r="G64" s="228">
        <f t="shared" si="13"/>
        <v>16.75962787817965</v>
      </c>
    </row>
    <row r="65" spans="1:7">
      <c r="A65" s="84" t="s">
        <v>35</v>
      </c>
      <c r="B65" s="178">
        <f t="shared" si="12"/>
        <v>1.3383422361386579</v>
      </c>
      <c r="C65" s="198" t="s">
        <v>48</v>
      </c>
      <c r="D65" s="31">
        <f t="shared" si="13"/>
        <v>2.1118011413403184</v>
      </c>
      <c r="E65" s="31">
        <f t="shared" si="13"/>
        <v>34.380637438769838</v>
      </c>
      <c r="F65" s="31">
        <f t="shared" si="13"/>
        <v>1.8514947976161151</v>
      </c>
      <c r="G65" s="227">
        <f t="shared" si="13"/>
        <v>61.582344571422723</v>
      </c>
    </row>
    <row r="66" spans="1:7">
      <c r="A66" s="57" t="s">
        <v>106</v>
      </c>
      <c r="B66" s="171">
        <f t="shared" si="12"/>
        <v>1.4411388945804049</v>
      </c>
      <c r="C66" s="196" t="s">
        <v>48</v>
      </c>
      <c r="D66" s="39">
        <f t="shared" si="13"/>
        <v>15.647859789925883</v>
      </c>
      <c r="E66" s="39">
        <f t="shared" si="13"/>
        <v>35.170006645494404</v>
      </c>
      <c r="F66" s="39">
        <f t="shared" si="13"/>
        <v>50.258803387709492</v>
      </c>
      <c r="G66" s="226">
        <f t="shared" si="13"/>
        <v>-1.3535463055434045</v>
      </c>
    </row>
    <row r="67" spans="1:7">
      <c r="A67" s="84" t="s">
        <v>37</v>
      </c>
      <c r="B67" s="178">
        <f t="shared" ref="B67:B68" si="14">B54-C54</f>
        <v>0.83710592990971122</v>
      </c>
      <c r="C67" s="198" t="s">
        <v>48</v>
      </c>
      <c r="D67" s="31">
        <f t="shared" si="13"/>
        <v>-47.013189446255609</v>
      </c>
      <c r="E67" s="31">
        <f t="shared" si="13"/>
        <v>74.75910071363279</v>
      </c>
      <c r="F67" s="31">
        <f t="shared" si="13"/>
        <v>114.93497050649266</v>
      </c>
      <c r="G67" s="227">
        <f t="shared" si="13"/>
        <v>-43.605647786199697</v>
      </c>
    </row>
    <row r="68" spans="1:7">
      <c r="A68" s="132" t="s">
        <v>18</v>
      </c>
      <c r="B68" s="172">
        <f t="shared" si="14"/>
        <v>1.8363558487461233</v>
      </c>
      <c r="C68" s="197" t="s">
        <v>48</v>
      </c>
      <c r="D68" s="202">
        <f t="shared" si="13"/>
        <v>37.639555370262805</v>
      </c>
      <c r="E68" s="202">
        <f t="shared" si="13"/>
        <v>12.883706052816013</v>
      </c>
      <c r="F68" s="202">
        <f t="shared" si="13"/>
        <v>32.028064859872103</v>
      </c>
      <c r="G68" s="229">
        <f t="shared" si="13"/>
        <v>16.759627878179415</v>
      </c>
    </row>
    <row r="69" spans="1:7">
      <c r="A69" s="59"/>
      <c r="B69" s="36"/>
      <c r="C69" s="36"/>
      <c r="D69" s="36"/>
      <c r="E69" s="36"/>
      <c r="F69" s="36"/>
      <c r="G69" s="36"/>
    </row>
    <row r="70" spans="1:7">
      <c r="A70" s="101" t="s">
        <v>13</v>
      </c>
      <c r="B70" s="90"/>
      <c r="C70" s="90"/>
      <c r="D70" s="90"/>
      <c r="E70" s="90"/>
      <c r="F70" s="90"/>
      <c r="G70" s="90"/>
    </row>
    <row r="71" spans="1:7">
      <c r="A71" s="250" t="s">
        <v>86</v>
      </c>
      <c r="B71" s="250"/>
      <c r="C71" s="250"/>
      <c r="D71" s="250"/>
      <c r="E71" s="250"/>
      <c r="F71" s="250"/>
      <c r="G71" s="250"/>
    </row>
    <row r="72" spans="1:7">
      <c r="A72" s="141" t="s">
        <v>85</v>
      </c>
      <c r="B72" s="11"/>
      <c r="C72" s="11"/>
      <c r="D72" s="11"/>
      <c r="E72" s="11"/>
      <c r="F72" s="11"/>
      <c r="G72" s="11"/>
    </row>
    <row r="73" spans="1:7">
      <c r="A73" s="11" t="s">
        <v>87</v>
      </c>
      <c r="B73" s="11"/>
      <c r="C73" s="11"/>
      <c r="D73" s="11"/>
      <c r="E73" s="11"/>
      <c r="F73" s="11"/>
      <c r="G73" s="11"/>
    </row>
    <row r="74" spans="1:7">
      <c r="A74" s="11" t="s">
        <v>88</v>
      </c>
      <c r="B74" s="11"/>
      <c r="C74" s="11"/>
      <c r="D74" s="11"/>
      <c r="E74" s="11"/>
      <c r="F74" s="11"/>
      <c r="G74" s="11"/>
    </row>
    <row r="75" spans="1:7">
      <c r="A75" s="11" t="s">
        <v>89</v>
      </c>
      <c r="B75" s="11"/>
      <c r="C75" s="11"/>
      <c r="D75" s="11"/>
      <c r="E75" s="11"/>
      <c r="F75" s="11"/>
      <c r="G75" s="11"/>
    </row>
    <row r="76" spans="1:7">
      <c r="A76" s="11" t="s">
        <v>90</v>
      </c>
      <c r="B76" s="11"/>
      <c r="C76" s="11"/>
      <c r="D76" s="11"/>
      <c r="E76" s="11"/>
      <c r="F76" s="11"/>
      <c r="G76" s="11"/>
    </row>
    <row r="77" spans="1:7">
      <c r="A77" s="111"/>
    </row>
    <row r="78" spans="1:7">
      <c r="A78" s="111"/>
    </row>
    <row r="79" spans="1:7">
      <c r="A79" s="111"/>
    </row>
    <row r="80" spans="1:7">
      <c r="A80" s="111"/>
    </row>
    <row r="81" spans="1:1">
      <c r="A81" s="111"/>
    </row>
    <row r="82" spans="1:1">
      <c r="A82" s="111"/>
    </row>
    <row r="83" spans="1:1">
      <c r="A83" s="111"/>
    </row>
    <row r="84" spans="1:1">
      <c r="A84" s="111"/>
    </row>
    <row r="85" spans="1:1">
      <c r="A85" s="111"/>
    </row>
    <row r="86" spans="1:1">
      <c r="A86" s="111"/>
    </row>
    <row r="87" spans="1:1">
      <c r="A87" s="111"/>
    </row>
    <row r="88" spans="1:1">
      <c r="A88" s="111"/>
    </row>
    <row r="89" spans="1:1">
      <c r="A89" s="111"/>
    </row>
    <row r="90" spans="1:1">
      <c r="A90" s="111"/>
    </row>
    <row r="91" spans="1:1">
      <c r="A91" s="111"/>
    </row>
    <row r="92" spans="1:1">
      <c r="A92" s="111"/>
    </row>
    <row r="93" spans="1:1">
      <c r="A93" s="111"/>
    </row>
    <row r="94" spans="1:1">
      <c r="A94" s="111"/>
    </row>
    <row r="95" spans="1:1">
      <c r="A95" s="111"/>
    </row>
    <row r="96" spans="1:1">
      <c r="A96" s="111"/>
    </row>
    <row r="97" spans="1:1">
      <c r="A97" s="111"/>
    </row>
    <row r="98" spans="1:1">
      <c r="A98" s="111"/>
    </row>
    <row r="99" spans="1:1">
      <c r="A99" s="111"/>
    </row>
    <row r="100" spans="1:1">
      <c r="A100" s="111"/>
    </row>
    <row r="101" spans="1:1">
      <c r="A101" s="111"/>
    </row>
    <row r="102" spans="1:1">
      <c r="A102" s="111"/>
    </row>
    <row r="103" spans="1:1">
      <c r="A103" s="111"/>
    </row>
    <row r="104" spans="1:1">
      <c r="A104" s="111"/>
    </row>
    <row r="105" spans="1:1">
      <c r="A105" s="111"/>
    </row>
    <row r="106" spans="1:1">
      <c r="A106" s="111"/>
    </row>
    <row r="107" spans="1:1">
      <c r="A107" s="111"/>
    </row>
    <row r="108" spans="1:1">
      <c r="A108" s="111"/>
    </row>
    <row r="109" spans="1:1">
      <c r="A109" s="111"/>
    </row>
    <row r="110" spans="1:1">
      <c r="A110" s="111"/>
    </row>
    <row r="111" spans="1:1">
      <c r="A111" s="111"/>
    </row>
    <row r="112" spans="1:1">
      <c r="A112" s="111"/>
    </row>
    <row r="113" spans="1:1">
      <c r="A113" s="111"/>
    </row>
    <row r="114" spans="1:1">
      <c r="A114" s="111"/>
    </row>
    <row r="115" spans="1:1">
      <c r="A115" s="111"/>
    </row>
    <row r="116" spans="1:1">
      <c r="A116" s="111"/>
    </row>
    <row r="117" spans="1:1">
      <c r="A117" s="111"/>
    </row>
    <row r="118" spans="1:1">
      <c r="A118" s="111"/>
    </row>
    <row r="119" spans="1:1">
      <c r="A119" s="111"/>
    </row>
    <row r="120" spans="1:1">
      <c r="A120" s="111"/>
    </row>
    <row r="121" spans="1:1">
      <c r="A121" s="111"/>
    </row>
    <row r="122" spans="1:1">
      <c r="A122" s="111"/>
    </row>
    <row r="123" spans="1:1">
      <c r="A123" s="111"/>
    </row>
    <row r="124" spans="1:1">
      <c r="A124" s="111"/>
    </row>
    <row r="125" spans="1:1">
      <c r="A125" s="111"/>
    </row>
    <row r="126" spans="1:1">
      <c r="A126" s="111"/>
    </row>
    <row r="127" spans="1:1">
      <c r="A127" s="111"/>
    </row>
    <row r="128" spans="1:1">
      <c r="A128" s="111"/>
    </row>
    <row r="129" spans="1:1">
      <c r="A129" s="111"/>
    </row>
    <row r="130" spans="1:1">
      <c r="A130" s="111"/>
    </row>
    <row r="131" spans="1:1">
      <c r="A131" s="111"/>
    </row>
    <row r="132" spans="1:1">
      <c r="A132" s="111"/>
    </row>
    <row r="133" spans="1:1">
      <c r="A133" s="111"/>
    </row>
    <row r="134" spans="1:1">
      <c r="A134" s="111"/>
    </row>
    <row r="135" spans="1:1">
      <c r="A135" s="111"/>
    </row>
    <row r="136" spans="1:1">
      <c r="A136" s="111"/>
    </row>
    <row r="137" spans="1:1">
      <c r="A137" s="111"/>
    </row>
    <row r="138" spans="1:1">
      <c r="A138" s="111"/>
    </row>
  </sheetData>
  <dataConsolidate/>
  <mergeCells count="2">
    <mergeCell ref="A71:G71"/>
    <mergeCell ref="C56:G56"/>
  </mergeCells>
  <pageMargins left="0.70866141732283472" right="0.70866141732283472" top="0.74803149606299213" bottom="0.74803149606299213" header="0.31496062992125984" footer="0.31496062992125984"/>
  <pageSetup scale="5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A1</vt:lpstr>
      <vt:lpstr>A2</vt:lpstr>
      <vt:lpstr>A3</vt:lpstr>
      <vt:lpstr>A4</vt:lpstr>
      <vt:lpstr>A5a</vt:lpstr>
      <vt:lpstr>A5b</vt:lpstr>
      <vt:lpstr>A6</vt:lpstr>
      <vt:lpstr>A7</vt:lpstr>
      <vt:lpstr>'A1'!Print_Area</vt:lpstr>
      <vt:lpstr>'A2'!Print_Area</vt:lpstr>
      <vt:lpstr>'A3'!Print_Area</vt:lpstr>
      <vt:lpstr>'A4'!Print_Area</vt:lpstr>
      <vt:lpstr>A5a!Print_Area</vt:lpstr>
      <vt:lpstr>A5b!Print_Area</vt:lpstr>
      <vt:lpstr>'A6'!Print_Area</vt:lpstr>
      <vt:lpstr>'A7'!Print_Area</vt:lpstr>
      <vt:lpstr>'A1'!Print_Titles</vt:lpstr>
      <vt:lpstr>'A2'!Print_Titles</vt:lpstr>
      <vt:lpstr>'A3'!Print_Titles</vt:lpstr>
      <vt:lpstr>'A4'!Print_Titles</vt:lpstr>
      <vt:lpstr>A5a!Print_Titles</vt:lpstr>
      <vt:lpstr>A5b!Print_Titles</vt:lpstr>
      <vt:lpstr>'A6'!Print_Titles</vt:lpstr>
      <vt:lpstr>'A7'!Print_Titles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Andrew  Sharpe</cp:lastModifiedBy>
  <cp:lastPrinted>2012-03-26T15:47:37Z</cp:lastPrinted>
  <dcterms:created xsi:type="dcterms:W3CDTF">2012-03-01T21:31:39Z</dcterms:created>
  <dcterms:modified xsi:type="dcterms:W3CDTF">2012-03-26T16:56:03Z</dcterms:modified>
</cp:coreProperties>
</file>