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20" windowWidth="24915" windowHeight="12015"/>
  </bookViews>
  <sheets>
    <sheet name="Instructions" sheetId="14" r:id="rId1"/>
    <sheet name="Data - Chained" sheetId="1" r:id="rId2"/>
    <sheet name="Data - Constant" sheetId="6" r:id="rId3"/>
    <sheet name="LP Decompositions" sheetId="4" r:id="rId4"/>
    <sheet name="GEAD_Chained" sheetId="5" r:id="rId5"/>
    <sheet name="GEAD_Constant" sheetId="7" r:id="rId6"/>
    <sheet name="TRAD_Chained" sheetId="9" r:id="rId7"/>
    <sheet name="TRAD_Constant" sheetId="10" r:id="rId8"/>
    <sheet name="CSLS_Chained" sheetId="12" r:id="rId9"/>
    <sheet name="CSLS_Constant" sheetId="13" r:id="rId10"/>
    <sheet name="Comparison" sheetId="11" r:id="rId11"/>
  </sheets>
  <definedNames>
    <definedName name="_xlnm.Print_Area" localSheetId="8">CSLS_Chained!$A$1:$Q$100</definedName>
    <definedName name="_xlnm.Print_Area" localSheetId="9">CSLS_Constant!$A$1:$Q$100</definedName>
    <definedName name="_xlnm.Print_Area" localSheetId="4">GEAD_Chained!$A$1:$Q$100</definedName>
    <definedName name="_xlnm.Print_Area" localSheetId="5">GEAD_Constant!$A$1:$Q$100</definedName>
    <definedName name="_xlnm.Print_Area" localSheetId="3">'LP Decompositions'!$A$1:$K$92</definedName>
    <definedName name="_xlnm.Print_Area" localSheetId="6">TRAD_Chained!$A$1:$Q$100</definedName>
    <definedName name="_xlnm.Print_Area" localSheetId="7">TRAD_Constant!$A$1:$Q$100</definedName>
    <definedName name="_xlnm.Print_Titles" localSheetId="8">CSLS_Chained!$A:$A</definedName>
    <definedName name="_xlnm.Print_Titles" localSheetId="9">CSLS_Constant!$A:$A</definedName>
    <definedName name="_xlnm.Print_Titles" localSheetId="1">'Data - Chained'!$A:$A</definedName>
    <definedName name="_xlnm.Print_Titles" localSheetId="2">'Data - Constant'!$A:$A</definedName>
    <definedName name="_xlnm.Print_Titles" localSheetId="4">GEAD_Chained!$A:$A</definedName>
    <definedName name="_xlnm.Print_Titles" localSheetId="5">GEAD_Constant!$A:$A</definedName>
    <definedName name="_xlnm.Print_Titles" localSheetId="6">TRAD_Chained!$A:$A</definedName>
    <definedName name="_xlnm.Print_Titles" localSheetId="7">TRAD_Constant!$A:$A</definedName>
  </definedNames>
  <calcPr calcId="125725"/>
</workbook>
</file>

<file path=xl/calcChain.xml><?xml version="1.0" encoding="utf-8"?>
<calcChain xmlns="http://schemas.openxmlformats.org/spreadsheetml/2006/main">
  <c r="Q95" i="13"/>
  <c r="P95"/>
  <c r="O95"/>
  <c r="N95"/>
  <c r="M95"/>
  <c r="L95"/>
  <c r="K95"/>
  <c r="J95"/>
  <c r="I95"/>
  <c r="H95"/>
  <c r="G95"/>
  <c r="F95"/>
  <c r="E95"/>
  <c r="D95"/>
  <c r="C95"/>
  <c r="Q94"/>
  <c r="P94"/>
  <c r="O94"/>
  <c r="N94"/>
  <c r="M94"/>
  <c r="L94"/>
  <c r="K94"/>
  <c r="J94"/>
  <c r="I94"/>
  <c r="H94"/>
  <c r="G94"/>
  <c r="F94"/>
  <c r="E94"/>
  <c r="D94"/>
  <c r="C94"/>
  <c r="Q93"/>
  <c r="P93"/>
  <c r="O93"/>
  <c r="N93"/>
  <c r="M93"/>
  <c r="L93"/>
  <c r="K93"/>
  <c r="J93"/>
  <c r="I93"/>
  <c r="H93"/>
  <c r="G93"/>
  <c r="F93"/>
  <c r="E93"/>
  <c r="D93"/>
  <c r="C93"/>
  <c r="Q92"/>
  <c r="P92"/>
  <c r="O92"/>
  <c r="N92"/>
  <c r="M92"/>
  <c r="L92"/>
  <c r="K92"/>
  <c r="J92"/>
  <c r="I92"/>
  <c r="H92"/>
  <c r="G92"/>
  <c r="F92"/>
  <c r="E92"/>
  <c r="D92"/>
  <c r="C92"/>
  <c r="Q91"/>
  <c r="P91"/>
  <c r="O91"/>
  <c r="N91"/>
  <c r="M91"/>
  <c r="L91"/>
  <c r="K91"/>
  <c r="J91"/>
  <c r="I91"/>
  <c r="H91"/>
  <c r="G91"/>
  <c r="F91"/>
  <c r="E91"/>
  <c r="D91"/>
  <c r="C91"/>
  <c r="Q90"/>
  <c r="P90"/>
  <c r="O90"/>
  <c r="N90"/>
  <c r="M90"/>
  <c r="L90"/>
  <c r="K90"/>
  <c r="J90"/>
  <c r="I90"/>
  <c r="H90"/>
  <c r="G90"/>
  <c r="F90"/>
  <c r="E90"/>
  <c r="D90"/>
  <c r="C90"/>
  <c r="Q89"/>
  <c r="P89"/>
  <c r="O89"/>
  <c r="N89"/>
  <c r="M89"/>
  <c r="L89"/>
  <c r="K89"/>
  <c r="J89"/>
  <c r="I89"/>
  <c r="H89"/>
  <c r="G89"/>
  <c r="F89"/>
  <c r="E89"/>
  <c r="D89"/>
  <c r="C89"/>
  <c r="Q88"/>
  <c r="P88"/>
  <c r="O88"/>
  <c r="N88"/>
  <c r="M88"/>
  <c r="L88"/>
  <c r="K88"/>
  <c r="J88"/>
  <c r="I88"/>
  <c r="H88"/>
  <c r="G88"/>
  <c r="F88"/>
  <c r="E88"/>
  <c r="D88"/>
  <c r="C88"/>
  <c r="Q87"/>
  <c r="P87"/>
  <c r="O87"/>
  <c r="N87"/>
  <c r="M87"/>
  <c r="L87"/>
  <c r="K87"/>
  <c r="J87"/>
  <c r="I87"/>
  <c r="H87"/>
  <c r="G87"/>
  <c r="F87"/>
  <c r="E87"/>
  <c r="D87"/>
  <c r="C87"/>
  <c r="Q86"/>
  <c r="P86"/>
  <c r="O86"/>
  <c r="N86"/>
  <c r="M86"/>
  <c r="L86"/>
  <c r="K86"/>
  <c r="J86"/>
  <c r="I86"/>
  <c r="H86"/>
  <c r="G86"/>
  <c r="F86"/>
  <c r="E86"/>
  <c r="D86"/>
  <c r="C86"/>
  <c r="Q85"/>
  <c r="P85"/>
  <c r="O85"/>
  <c r="N85"/>
  <c r="M85"/>
  <c r="L85"/>
  <c r="K85"/>
  <c r="J85"/>
  <c r="I85"/>
  <c r="H85"/>
  <c r="G85"/>
  <c r="F85"/>
  <c r="E85"/>
  <c r="D85"/>
  <c r="C85"/>
  <c r="Q84"/>
  <c r="P84"/>
  <c r="O84"/>
  <c r="N84"/>
  <c r="M84"/>
  <c r="L84"/>
  <c r="K84"/>
  <c r="J84"/>
  <c r="I84"/>
  <c r="H84"/>
  <c r="G84"/>
  <c r="F84"/>
  <c r="E84"/>
  <c r="D84"/>
  <c r="C84"/>
  <c r="Q83"/>
  <c r="P83"/>
  <c r="O83"/>
  <c r="N83"/>
  <c r="M83"/>
  <c r="L83"/>
  <c r="K83"/>
  <c r="J83"/>
  <c r="I83"/>
  <c r="H83"/>
  <c r="G83"/>
  <c r="F83"/>
  <c r="E83"/>
  <c r="D83"/>
  <c r="C83"/>
  <c r="L99"/>
  <c r="O74"/>
  <c r="Q100"/>
  <c r="F100"/>
  <c r="M75"/>
  <c r="M98"/>
  <c r="J75"/>
  <c r="Q75"/>
  <c r="F73"/>
  <c r="O100"/>
  <c r="I73"/>
  <c r="N75"/>
  <c r="N100"/>
  <c r="C73"/>
  <c r="O75"/>
  <c r="J100"/>
  <c r="I99"/>
  <c r="Q99"/>
  <c r="H99"/>
  <c r="K74"/>
  <c r="K99"/>
  <c r="O98"/>
  <c r="G99"/>
  <c r="H100"/>
  <c r="L75"/>
  <c r="F98"/>
  <c r="D98"/>
  <c r="J98"/>
  <c r="E74"/>
  <c r="O99"/>
  <c r="K73"/>
  <c r="F99"/>
  <c r="M99"/>
  <c r="I98"/>
  <c r="H98"/>
  <c r="Q74"/>
  <c r="G98"/>
  <c r="C98"/>
  <c r="I100"/>
  <c r="C100"/>
  <c r="J73"/>
  <c r="J74"/>
  <c r="D99"/>
  <c r="E98"/>
  <c r="N98"/>
  <c r="K75"/>
  <c r="O73"/>
  <c r="C75"/>
  <c r="P98"/>
  <c r="D73"/>
  <c r="E100"/>
  <c r="P75"/>
  <c r="C74"/>
  <c r="E73"/>
  <c r="G74"/>
  <c r="J99"/>
  <c r="M73"/>
  <c r="H75"/>
  <c r="N99"/>
  <c r="P73"/>
  <c r="M74"/>
  <c r="N73"/>
  <c r="D100"/>
  <c r="G75"/>
  <c r="G73"/>
  <c r="P100"/>
  <c r="C99"/>
  <c r="L74"/>
  <c r="H73"/>
  <c r="E75"/>
  <c r="D75"/>
  <c r="L73"/>
  <c r="F75"/>
  <c r="Q98"/>
  <c r="F74"/>
  <c r="Q73"/>
  <c r="N74"/>
  <c r="L98"/>
  <c r="K98"/>
  <c r="I75"/>
  <c r="I74"/>
  <c r="D74"/>
  <c r="G100"/>
  <c r="M100"/>
  <c r="P99"/>
  <c r="L100"/>
  <c r="H74"/>
  <c r="E99"/>
  <c r="P74"/>
  <c r="K100"/>
  <c r="B90" l="1"/>
  <c r="B94"/>
  <c r="B87"/>
  <c r="B95"/>
  <c r="B88"/>
  <c r="B92"/>
  <c r="B85"/>
  <c r="B89"/>
  <c r="B93"/>
  <c r="B91"/>
  <c r="B84"/>
  <c r="B83"/>
  <c r="B86"/>
  <c r="B70"/>
  <c r="B69"/>
  <c r="B68"/>
  <c r="B67"/>
  <c r="B66"/>
  <c r="B65"/>
  <c r="B64"/>
  <c r="B63"/>
  <c r="B62"/>
  <c r="B61"/>
  <c r="B60"/>
  <c r="B59"/>
  <c r="B58"/>
  <c r="B45"/>
  <c r="B44"/>
  <c r="B43"/>
  <c r="B42"/>
  <c r="B41"/>
  <c r="B40"/>
  <c r="B39"/>
  <c r="B38"/>
  <c r="B37"/>
  <c r="B36"/>
  <c r="B35"/>
  <c r="B34"/>
  <c r="B33"/>
  <c r="B20"/>
  <c r="B19"/>
  <c r="B18"/>
  <c r="B17"/>
  <c r="B16"/>
  <c r="B15"/>
  <c r="B14"/>
  <c r="B13"/>
  <c r="B12"/>
  <c r="B11"/>
  <c r="B10"/>
  <c r="B9"/>
  <c r="B8"/>
  <c r="Q95" i="12"/>
  <c r="P95"/>
  <c r="O95"/>
  <c r="N95"/>
  <c r="M95"/>
  <c r="L95"/>
  <c r="K95"/>
  <c r="J95"/>
  <c r="I95"/>
  <c r="H95"/>
  <c r="G95"/>
  <c r="F95"/>
  <c r="E95"/>
  <c r="D95"/>
  <c r="C95"/>
  <c r="Q94"/>
  <c r="P94"/>
  <c r="O94"/>
  <c r="N94"/>
  <c r="M94"/>
  <c r="L94"/>
  <c r="K94"/>
  <c r="J94"/>
  <c r="I94"/>
  <c r="H94"/>
  <c r="G94"/>
  <c r="F94"/>
  <c r="E94"/>
  <c r="D94"/>
  <c r="C94"/>
  <c r="Q93"/>
  <c r="P93"/>
  <c r="O93"/>
  <c r="N93"/>
  <c r="M93"/>
  <c r="L93"/>
  <c r="K93"/>
  <c r="J93"/>
  <c r="I93"/>
  <c r="H93"/>
  <c r="G93"/>
  <c r="F93"/>
  <c r="E93"/>
  <c r="D93"/>
  <c r="C93"/>
  <c r="Q92"/>
  <c r="P92"/>
  <c r="O92"/>
  <c r="N92"/>
  <c r="M92"/>
  <c r="L92"/>
  <c r="K92"/>
  <c r="J92"/>
  <c r="I92"/>
  <c r="H92"/>
  <c r="G92"/>
  <c r="F92"/>
  <c r="E92"/>
  <c r="D92"/>
  <c r="C92"/>
  <c r="Q91"/>
  <c r="P91"/>
  <c r="O91"/>
  <c r="N91"/>
  <c r="M91"/>
  <c r="L91"/>
  <c r="K91"/>
  <c r="J91"/>
  <c r="I91"/>
  <c r="H91"/>
  <c r="G91"/>
  <c r="F91"/>
  <c r="E91"/>
  <c r="D91"/>
  <c r="C91"/>
  <c r="Q90"/>
  <c r="P90"/>
  <c r="O90"/>
  <c r="N90"/>
  <c r="M90"/>
  <c r="L90"/>
  <c r="K90"/>
  <c r="J90"/>
  <c r="I90"/>
  <c r="H90"/>
  <c r="G90"/>
  <c r="F90"/>
  <c r="E90"/>
  <c r="D90"/>
  <c r="C90"/>
  <c r="Q89"/>
  <c r="P89"/>
  <c r="O89"/>
  <c r="N89"/>
  <c r="M89"/>
  <c r="L89"/>
  <c r="K89"/>
  <c r="J89"/>
  <c r="I89"/>
  <c r="H89"/>
  <c r="G89"/>
  <c r="F89"/>
  <c r="E89"/>
  <c r="D89"/>
  <c r="C89"/>
  <c r="Q88"/>
  <c r="P88"/>
  <c r="O88"/>
  <c r="N88"/>
  <c r="M88"/>
  <c r="L88"/>
  <c r="K88"/>
  <c r="J88"/>
  <c r="I88"/>
  <c r="H88"/>
  <c r="G88"/>
  <c r="F88"/>
  <c r="E88"/>
  <c r="D88"/>
  <c r="C88"/>
  <c r="Q87"/>
  <c r="P87"/>
  <c r="O87"/>
  <c r="N87"/>
  <c r="M87"/>
  <c r="L87"/>
  <c r="K87"/>
  <c r="J87"/>
  <c r="I87"/>
  <c r="H87"/>
  <c r="G87"/>
  <c r="F87"/>
  <c r="E87"/>
  <c r="D87"/>
  <c r="C87"/>
  <c r="Q86"/>
  <c r="P86"/>
  <c r="O86"/>
  <c r="N86"/>
  <c r="M86"/>
  <c r="L86"/>
  <c r="K86"/>
  <c r="J86"/>
  <c r="I86"/>
  <c r="H86"/>
  <c r="G86"/>
  <c r="F86"/>
  <c r="E86"/>
  <c r="D86"/>
  <c r="C86"/>
  <c r="Q85"/>
  <c r="P85"/>
  <c r="O85"/>
  <c r="N85"/>
  <c r="M85"/>
  <c r="L85"/>
  <c r="K85"/>
  <c r="J85"/>
  <c r="I85"/>
  <c r="H85"/>
  <c r="G85"/>
  <c r="F85"/>
  <c r="E85"/>
  <c r="D85"/>
  <c r="C85"/>
  <c r="Q84"/>
  <c r="P84"/>
  <c r="O84"/>
  <c r="N84"/>
  <c r="M84"/>
  <c r="L84"/>
  <c r="K84"/>
  <c r="J84"/>
  <c r="I84"/>
  <c r="H84"/>
  <c r="G84"/>
  <c r="F84"/>
  <c r="E84"/>
  <c r="D84"/>
  <c r="C84"/>
  <c r="Q83"/>
  <c r="P83"/>
  <c r="O83"/>
  <c r="N83"/>
  <c r="M83"/>
  <c r="L83"/>
  <c r="K83"/>
  <c r="J83"/>
  <c r="I83"/>
  <c r="H83"/>
  <c r="G83"/>
  <c r="F83"/>
  <c r="E83"/>
  <c r="D83"/>
  <c r="B83" s="1"/>
  <c r="C83"/>
  <c r="B99" i="13"/>
  <c r="I99" i="12"/>
  <c r="D100"/>
  <c r="I73"/>
  <c r="J99"/>
  <c r="P98"/>
  <c r="N98"/>
  <c r="H100"/>
  <c r="C100"/>
  <c r="M49" i="13"/>
  <c r="B100"/>
  <c r="O98" i="12"/>
  <c r="C75"/>
  <c r="J48" i="13"/>
  <c r="G23"/>
  <c r="K75" i="12"/>
  <c r="H24" i="13"/>
  <c r="P24"/>
  <c r="B73"/>
  <c r="B49"/>
  <c r="H75" i="12"/>
  <c r="H73"/>
  <c r="C25" i="13"/>
  <c r="F24"/>
  <c r="K99" i="12"/>
  <c r="G49" i="13"/>
  <c r="L75" i="12"/>
  <c r="P73"/>
  <c r="C50" i="13"/>
  <c r="J24"/>
  <c r="D23"/>
  <c r="O49"/>
  <c r="K74" i="12"/>
  <c r="E50" i="13"/>
  <c r="Q48"/>
  <c r="F100" i="12"/>
  <c r="L98"/>
  <c r="D74"/>
  <c r="F48" i="13"/>
  <c r="H48"/>
  <c r="H74" i="12"/>
  <c r="D24" i="13"/>
  <c r="E23"/>
  <c r="E25"/>
  <c r="G48"/>
  <c r="I23"/>
  <c r="M25"/>
  <c r="I24"/>
  <c r="O24"/>
  <c r="J100" i="12"/>
  <c r="Q99"/>
  <c r="Q73"/>
  <c r="P100"/>
  <c r="G100"/>
  <c r="I74"/>
  <c r="N23" i="13"/>
  <c r="G99" i="12"/>
  <c r="J74"/>
  <c r="N25" i="13"/>
  <c r="J49"/>
  <c r="N48"/>
  <c r="G24"/>
  <c r="N49"/>
  <c r="N99" i="12"/>
  <c r="K24" i="13"/>
  <c r="M48"/>
  <c r="O48"/>
  <c r="K48"/>
  <c r="C99" i="12"/>
  <c r="K98"/>
  <c r="I98"/>
  <c r="B48" i="13"/>
  <c r="D50"/>
  <c r="G25"/>
  <c r="C73" i="12"/>
  <c r="H98"/>
  <c r="K25" i="13"/>
  <c r="G73" i="12"/>
  <c r="B75" i="13"/>
  <c r="Q25"/>
  <c r="G75" i="12"/>
  <c r="B23" i="13"/>
  <c r="O25"/>
  <c r="D73" i="12"/>
  <c r="E24" i="13"/>
  <c r="G50"/>
  <c r="L73" i="12"/>
  <c r="M98"/>
  <c r="K50" i="13"/>
  <c r="P49"/>
  <c r="O73" i="12"/>
  <c r="C74"/>
  <c r="Q23" i="13"/>
  <c r="L49"/>
  <c r="D75" i="12"/>
  <c r="N73"/>
  <c r="K100"/>
  <c r="B74" i="13"/>
  <c r="H25"/>
  <c r="J25"/>
  <c r="M73" i="12"/>
  <c r="D98"/>
  <c r="L24" i="13"/>
  <c r="F73" i="12"/>
  <c r="L25" i="13"/>
  <c r="B50"/>
  <c r="E98" i="12"/>
  <c r="D48" i="13"/>
  <c r="C23"/>
  <c r="L99" i="12"/>
  <c r="C98"/>
  <c r="K23" i="13"/>
  <c r="N100" i="12"/>
  <c r="E49" i="13"/>
  <c r="E75" i="12"/>
  <c r="K73"/>
  <c r="I49" i="13"/>
  <c r="I75" i="12"/>
  <c r="H50" i="13"/>
  <c r="F50"/>
  <c r="M74" i="12"/>
  <c r="I100"/>
  <c r="N50" i="13"/>
  <c r="M75" i="12"/>
  <c r="E74"/>
  <c r="J50" i="13"/>
  <c r="F75" i="12"/>
  <c r="F98"/>
  <c r="L48" i="13"/>
  <c r="L74" i="12"/>
  <c r="I50" i="13"/>
  <c r="O50"/>
  <c r="Q75" i="12"/>
  <c r="P99"/>
  <c r="D99"/>
  <c r="P50" i="13"/>
  <c r="I48"/>
  <c r="O75" i="12"/>
  <c r="G98"/>
  <c r="F23" i="13"/>
  <c r="P25"/>
  <c r="M50"/>
  <c r="J23"/>
  <c r="B25"/>
  <c r="B98"/>
  <c r="J98" i="12"/>
  <c r="H99"/>
  <c r="E73"/>
  <c r="N75"/>
  <c r="E48" i="13"/>
  <c r="Q24"/>
  <c r="O99" i="12"/>
  <c r="F49" i="13"/>
  <c r="P74" i="12"/>
  <c r="L23" i="13"/>
  <c r="C49"/>
  <c r="H23"/>
  <c r="P75" i="12"/>
  <c r="K49" i="13"/>
  <c r="P23"/>
  <c r="O74" i="12"/>
  <c r="M100"/>
  <c r="M23" i="13"/>
  <c r="H49"/>
  <c r="Q100" i="12"/>
  <c r="J73"/>
  <c r="L100"/>
  <c r="D25" i="13"/>
  <c r="M24"/>
  <c r="O100" i="12"/>
  <c r="F74"/>
  <c r="F25" i="13"/>
  <c r="E99" i="12"/>
  <c r="N74"/>
  <c r="C24" i="13"/>
  <c r="O23"/>
  <c r="Q50"/>
  <c r="C48"/>
  <c r="N24"/>
  <c r="E100" i="12"/>
  <c r="Q74"/>
  <c r="Q49" i="13"/>
  <c r="F99" i="12"/>
  <c r="J75"/>
  <c r="P48" i="13"/>
  <c r="M99" i="12"/>
  <c r="D49" i="13"/>
  <c r="G74" i="12"/>
  <c r="B24" i="13"/>
  <c r="Q98" i="12"/>
  <c r="I25" i="13"/>
  <c r="L50"/>
  <c r="B95" i="12" l="1"/>
  <c r="B91"/>
  <c r="B87"/>
  <c r="B88"/>
  <c r="B85"/>
  <c r="B89"/>
  <c r="B93"/>
  <c r="B86"/>
  <c r="B90"/>
  <c r="B94"/>
  <c r="B84"/>
  <c r="B92"/>
  <c r="B70"/>
  <c r="B69"/>
  <c r="B68"/>
  <c r="B67"/>
  <c r="B66"/>
  <c r="B65"/>
  <c r="B64"/>
  <c r="B63"/>
  <c r="B62"/>
  <c r="B61"/>
  <c r="B60"/>
  <c r="B59"/>
  <c r="B58"/>
  <c r="B45"/>
  <c r="B44"/>
  <c r="B43"/>
  <c r="B42"/>
  <c r="B41"/>
  <c r="B40"/>
  <c r="B39"/>
  <c r="B38"/>
  <c r="B37"/>
  <c r="B36"/>
  <c r="B35"/>
  <c r="B34"/>
  <c r="B33"/>
  <c r="B20"/>
  <c r="B19"/>
  <c r="B18"/>
  <c r="B17"/>
  <c r="B16"/>
  <c r="B15"/>
  <c r="B14"/>
  <c r="B13"/>
  <c r="B12"/>
  <c r="B11"/>
  <c r="B10"/>
  <c r="B9"/>
  <c r="B8"/>
  <c r="M21" i="11"/>
  <c r="M8"/>
  <c r="M9"/>
  <c r="M10"/>
  <c r="M11"/>
  <c r="M12"/>
  <c r="M13"/>
  <c r="M14"/>
  <c r="M15"/>
  <c r="M16"/>
  <c r="M17"/>
  <c r="M18"/>
  <c r="M19"/>
  <c r="M20"/>
  <c r="M7"/>
  <c r="J8"/>
  <c r="J6" s="1"/>
  <c r="J9"/>
  <c r="J10"/>
  <c r="J11"/>
  <c r="J12"/>
  <c r="J13"/>
  <c r="J14"/>
  <c r="J15"/>
  <c r="J16"/>
  <c r="J17"/>
  <c r="J18"/>
  <c r="J19"/>
  <c r="J20"/>
  <c r="J21"/>
  <c r="J7"/>
  <c r="L6"/>
  <c r="K6"/>
  <c r="I6"/>
  <c r="H6"/>
  <c r="G6"/>
  <c r="F6"/>
  <c r="E6"/>
  <c r="G8"/>
  <c r="G9"/>
  <c r="G10"/>
  <c r="G11"/>
  <c r="G12"/>
  <c r="G13"/>
  <c r="G14"/>
  <c r="G15"/>
  <c r="G16"/>
  <c r="G17"/>
  <c r="G18"/>
  <c r="G19"/>
  <c r="G20"/>
  <c r="G21"/>
  <c r="G7"/>
  <c r="D6"/>
  <c r="C6"/>
  <c r="B6"/>
  <c r="D8"/>
  <c r="D9"/>
  <c r="D10"/>
  <c r="D11"/>
  <c r="D12"/>
  <c r="D13"/>
  <c r="D14"/>
  <c r="D15"/>
  <c r="D16"/>
  <c r="D17"/>
  <c r="D18"/>
  <c r="D19"/>
  <c r="D20"/>
  <c r="D21"/>
  <c r="D7"/>
  <c r="K49" i="12"/>
  <c r="B49"/>
  <c r="B48"/>
  <c r="I48"/>
  <c r="M25"/>
  <c r="D48"/>
  <c r="I49"/>
  <c r="N25"/>
  <c r="G48"/>
  <c r="P23"/>
  <c r="J49"/>
  <c r="M23"/>
  <c r="C24"/>
  <c r="L24"/>
  <c r="H48"/>
  <c r="D23"/>
  <c r="L23"/>
  <c r="C23"/>
  <c r="G23"/>
  <c r="B25"/>
  <c r="F49"/>
  <c r="L25"/>
  <c r="I25"/>
  <c r="H50"/>
  <c r="K23"/>
  <c r="L50"/>
  <c r="K25"/>
  <c r="M48"/>
  <c r="B74"/>
  <c r="E49"/>
  <c r="M49"/>
  <c r="M24"/>
  <c r="D49"/>
  <c r="Q24"/>
  <c r="D24"/>
  <c r="J23"/>
  <c r="K24"/>
  <c r="D25"/>
  <c r="H23"/>
  <c r="E25"/>
  <c r="O23"/>
  <c r="E24"/>
  <c r="M50"/>
  <c r="Q50"/>
  <c r="N23"/>
  <c r="C49"/>
  <c r="G24"/>
  <c r="E48"/>
  <c r="E50"/>
  <c r="C25"/>
  <c r="F24"/>
  <c r="H49"/>
  <c r="Q25"/>
  <c r="B50"/>
  <c r="P24"/>
  <c r="Q23"/>
  <c r="J48"/>
  <c r="B75"/>
  <c r="C50"/>
  <c r="F48"/>
  <c r="J24"/>
  <c r="P50"/>
  <c r="F23"/>
  <c r="Q49"/>
  <c r="E23"/>
  <c r="K50"/>
  <c r="D50"/>
  <c r="F50"/>
  <c r="N50"/>
  <c r="J25"/>
  <c r="K48"/>
  <c r="I23"/>
  <c r="B23"/>
  <c r="G50"/>
  <c r="J50"/>
  <c r="L49"/>
  <c r="B73"/>
  <c r="B98"/>
  <c r="N49"/>
  <c r="H24"/>
  <c r="Q48"/>
  <c r="P25"/>
  <c r="I24"/>
  <c r="B24"/>
  <c r="O49"/>
  <c r="H25"/>
  <c r="G25"/>
  <c r="O25"/>
  <c r="F25"/>
  <c r="L48"/>
  <c r="O50"/>
  <c r="C48"/>
  <c r="B99"/>
  <c r="G49"/>
  <c r="B100"/>
  <c r="I50"/>
  <c r="P49"/>
  <c r="P48"/>
  <c r="N24"/>
  <c r="N48"/>
  <c r="O48"/>
  <c r="O24"/>
  <c r="M6" i="11" l="1"/>
  <c r="Q95" i="10"/>
  <c r="P95"/>
  <c r="O95"/>
  <c r="N95"/>
  <c r="M95"/>
  <c r="L95"/>
  <c r="K95"/>
  <c r="J95"/>
  <c r="I95"/>
  <c r="H95"/>
  <c r="G95"/>
  <c r="F95"/>
  <c r="E95"/>
  <c r="D95"/>
  <c r="C95"/>
  <c r="Q94"/>
  <c r="P94"/>
  <c r="O94"/>
  <c r="N94"/>
  <c r="M94"/>
  <c r="L94"/>
  <c r="K94"/>
  <c r="J94"/>
  <c r="I94"/>
  <c r="H94"/>
  <c r="G94"/>
  <c r="F94"/>
  <c r="E94"/>
  <c r="D94"/>
  <c r="C94"/>
  <c r="Q93"/>
  <c r="P93"/>
  <c r="O93"/>
  <c r="N93"/>
  <c r="M93"/>
  <c r="L93"/>
  <c r="K93"/>
  <c r="J93"/>
  <c r="I93"/>
  <c r="H93"/>
  <c r="G93"/>
  <c r="F93"/>
  <c r="E93"/>
  <c r="D93"/>
  <c r="C93"/>
  <c r="Q92"/>
  <c r="P92"/>
  <c r="O92"/>
  <c r="N92"/>
  <c r="M92"/>
  <c r="L92"/>
  <c r="K92"/>
  <c r="J92"/>
  <c r="I92"/>
  <c r="H92"/>
  <c r="G92"/>
  <c r="F92"/>
  <c r="E92"/>
  <c r="D92"/>
  <c r="C92"/>
  <c r="Q91"/>
  <c r="P91"/>
  <c r="O91"/>
  <c r="N91"/>
  <c r="M91"/>
  <c r="L91"/>
  <c r="K91"/>
  <c r="J91"/>
  <c r="I91"/>
  <c r="H91"/>
  <c r="G91"/>
  <c r="F91"/>
  <c r="E91"/>
  <c r="D91"/>
  <c r="C91"/>
  <c r="Q90"/>
  <c r="P90"/>
  <c r="O90"/>
  <c r="N90"/>
  <c r="M90"/>
  <c r="L90"/>
  <c r="K90"/>
  <c r="J90"/>
  <c r="I90"/>
  <c r="H90"/>
  <c r="G90"/>
  <c r="F90"/>
  <c r="E90"/>
  <c r="D90"/>
  <c r="C90"/>
  <c r="Q89"/>
  <c r="P89"/>
  <c r="O89"/>
  <c r="N89"/>
  <c r="M89"/>
  <c r="L89"/>
  <c r="K89"/>
  <c r="J89"/>
  <c r="I89"/>
  <c r="H89"/>
  <c r="G89"/>
  <c r="F89"/>
  <c r="E89"/>
  <c r="D89"/>
  <c r="C89"/>
  <c r="Q88"/>
  <c r="P88"/>
  <c r="O88"/>
  <c r="N88"/>
  <c r="M88"/>
  <c r="L88"/>
  <c r="K88"/>
  <c r="J88"/>
  <c r="I88"/>
  <c r="H88"/>
  <c r="G88"/>
  <c r="F88"/>
  <c r="E88"/>
  <c r="D88"/>
  <c r="C88"/>
  <c r="Q87"/>
  <c r="P87"/>
  <c r="O87"/>
  <c r="N87"/>
  <c r="M87"/>
  <c r="L87"/>
  <c r="K87"/>
  <c r="J87"/>
  <c r="I87"/>
  <c r="H87"/>
  <c r="G87"/>
  <c r="F87"/>
  <c r="E87"/>
  <c r="D87"/>
  <c r="C87"/>
  <c r="Q86"/>
  <c r="P86"/>
  <c r="O86"/>
  <c r="N86"/>
  <c r="M86"/>
  <c r="L86"/>
  <c r="K86"/>
  <c r="J86"/>
  <c r="I86"/>
  <c r="H86"/>
  <c r="G86"/>
  <c r="F86"/>
  <c r="E86"/>
  <c r="D86"/>
  <c r="C86"/>
  <c r="Q85"/>
  <c r="P85"/>
  <c r="O85"/>
  <c r="N85"/>
  <c r="M85"/>
  <c r="L85"/>
  <c r="K85"/>
  <c r="J85"/>
  <c r="I85"/>
  <c r="H85"/>
  <c r="G85"/>
  <c r="F85"/>
  <c r="E85"/>
  <c r="D85"/>
  <c r="C85"/>
  <c r="Q84"/>
  <c r="P84"/>
  <c r="O84"/>
  <c r="N84"/>
  <c r="M84"/>
  <c r="L84"/>
  <c r="K84"/>
  <c r="J84"/>
  <c r="I84"/>
  <c r="H84"/>
  <c r="G84"/>
  <c r="F84"/>
  <c r="E84"/>
  <c r="D84"/>
  <c r="C84"/>
  <c r="Q83"/>
  <c r="P83"/>
  <c r="O83"/>
  <c r="N83"/>
  <c r="M83"/>
  <c r="L83"/>
  <c r="K83"/>
  <c r="J83"/>
  <c r="I83"/>
  <c r="H83"/>
  <c r="G83"/>
  <c r="F83"/>
  <c r="E83"/>
  <c r="D83"/>
  <c r="C83"/>
  <c r="B70"/>
  <c r="B69"/>
  <c r="B68"/>
  <c r="B67"/>
  <c r="B66"/>
  <c r="B65"/>
  <c r="B64"/>
  <c r="B63"/>
  <c r="B62"/>
  <c r="B61"/>
  <c r="B60"/>
  <c r="B59"/>
  <c r="B58"/>
  <c r="B45"/>
  <c r="B44"/>
  <c r="B43"/>
  <c r="B42"/>
  <c r="B41"/>
  <c r="B40"/>
  <c r="B39"/>
  <c r="B38"/>
  <c r="B37"/>
  <c r="B36"/>
  <c r="B35"/>
  <c r="B34"/>
  <c r="B33"/>
  <c r="B20"/>
  <c r="B19"/>
  <c r="B18"/>
  <c r="B17"/>
  <c r="B16"/>
  <c r="B15"/>
  <c r="B14"/>
  <c r="B13"/>
  <c r="B12"/>
  <c r="B11"/>
  <c r="B10"/>
  <c r="B9"/>
  <c r="B8"/>
  <c r="Q95" i="9"/>
  <c r="P95"/>
  <c r="O95"/>
  <c r="N95"/>
  <c r="M95"/>
  <c r="L95"/>
  <c r="K95"/>
  <c r="J95"/>
  <c r="I95"/>
  <c r="H95"/>
  <c r="G95"/>
  <c r="F95"/>
  <c r="E95"/>
  <c r="D95"/>
  <c r="C95"/>
  <c r="Q94"/>
  <c r="P94"/>
  <c r="O94"/>
  <c r="N94"/>
  <c r="M94"/>
  <c r="L94"/>
  <c r="K94"/>
  <c r="J94"/>
  <c r="I94"/>
  <c r="H94"/>
  <c r="G94"/>
  <c r="F94"/>
  <c r="E94"/>
  <c r="D94"/>
  <c r="C94"/>
  <c r="Q93"/>
  <c r="P93"/>
  <c r="O93"/>
  <c r="N93"/>
  <c r="M93"/>
  <c r="L93"/>
  <c r="K93"/>
  <c r="J93"/>
  <c r="I93"/>
  <c r="H93"/>
  <c r="G93"/>
  <c r="F93"/>
  <c r="E93"/>
  <c r="D93"/>
  <c r="C93"/>
  <c r="Q92"/>
  <c r="P92"/>
  <c r="O92"/>
  <c r="N92"/>
  <c r="M92"/>
  <c r="L92"/>
  <c r="K92"/>
  <c r="J92"/>
  <c r="I92"/>
  <c r="H92"/>
  <c r="G92"/>
  <c r="F92"/>
  <c r="E92"/>
  <c r="D92"/>
  <c r="C92"/>
  <c r="Q91"/>
  <c r="P91"/>
  <c r="O91"/>
  <c r="N91"/>
  <c r="M91"/>
  <c r="L91"/>
  <c r="K91"/>
  <c r="J91"/>
  <c r="I91"/>
  <c r="H91"/>
  <c r="G91"/>
  <c r="F91"/>
  <c r="E91"/>
  <c r="D91"/>
  <c r="C91"/>
  <c r="Q90"/>
  <c r="P90"/>
  <c r="O90"/>
  <c r="N90"/>
  <c r="M90"/>
  <c r="L90"/>
  <c r="K90"/>
  <c r="J90"/>
  <c r="I90"/>
  <c r="H90"/>
  <c r="G90"/>
  <c r="F90"/>
  <c r="E90"/>
  <c r="D90"/>
  <c r="C90"/>
  <c r="Q89"/>
  <c r="P89"/>
  <c r="O89"/>
  <c r="N89"/>
  <c r="M89"/>
  <c r="L89"/>
  <c r="K89"/>
  <c r="J89"/>
  <c r="I89"/>
  <c r="H89"/>
  <c r="G89"/>
  <c r="F89"/>
  <c r="E89"/>
  <c r="D89"/>
  <c r="C89"/>
  <c r="Q88"/>
  <c r="P88"/>
  <c r="O88"/>
  <c r="N88"/>
  <c r="M88"/>
  <c r="L88"/>
  <c r="K88"/>
  <c r="J88"/>
  <c r="I88"/>
  <c r="H88"/>
  <c r="G88"/>
  <c r="F88"/>
  <c r="E88"/>
  <c r="D88"/>
  <c r="C88"/>
  <c r="Q87"/>
  <c r="P87"/>
  <c r="O87"/>
  <c r="N87"/>
  <c r="M87"/>
  <c r="L87"/>
  <c r="K87"/>
  <c r="J87"/>
  <c r="I87"/>
  <c r="H87"/>
  <c r="G87"/>
  <c r="F87"/>
  <c r="E87"/>
  <c r="D87"/>
  <c r="C87"/>
  <c r="Q86"/>
  <c r="P86"/>
  <c r="O86"/>
  <c r="N86"/>
  <c r="M86"/>
  <c r="L86"/>
  <c r="K86"/>
  <c r="J86"/>
  <c r="I86"/>
  <c r="H86"/>
  <c r="G86"/>
  <c r="F86"/>
  <c r="E86"/>
  <c r="D86"/>
  <c r="C86"/>
  <c r="Q85"/>
  <c r="P85"/>
  <c r="O85"/>
  <c r="N85"/>
  <c r="M85"/>
  <c r="L85"/>
  <c r="K85"/>
  <c r="J85"/>
  <c r="I85"/>
  <c r="H85"/>
  <c r="G85"/>
  <c r="F85"/>
  <c r="E85"/>
  <c r="D85"/>
  <c r="C85"/>
  <c r="Q84"/>
  <c r="P84"/>
  <c r="O84"/>
  <c r="N84"/>
  <c r="M84"/>
  <c r="L84"/>
  <c r="K84"/>
  <c r="J84"/>
  <c r="I84"/>
  <c r="H84"/>
  <c r="G84"/>
  <c r="F84"/>
  <c r="E84"/>
  <c r="D84"/>
  <c r="C84"/>
  <c r="Q83"/>
  <c r="P83"/>
  <c r="O83"/>
  <c r="N83"/>
  <c r="M83"/>
  <c r="L83"/>
  <c r="K83"/>
  <c r="J83"/>
  <c r="I83"/>
  <c r="H83"/>
  <c r="G83"/>
  <c r="F83"/>
  <c r="E83"/>
  <c r="D83"/>
  <c r="C83"/>
  <c r="B70"/>
  <c r="B69"/>
  <c r="B68"/>
  <c r="B67"/>
  <c r="B66"/>
  <c r="B65"/>
  <c r="B64"/>
  <c r="B63"/>
  <c r="B62"/>
  <c r="B61"/>
  <c r="B60"/>
  <c r="B59"/>
  <c r="B58"/>
  <c r="B45"/>
  <c r="B44"/>
  <c r="B43"/>
  <c r="B42"/>
  <c r="B41"/>
  <c r="B40"/>
  <c r="B39"/>
  <c r="B38"/>
  <c r="B37"/>
  <c r="B36"/>
  <c r="B35"/>
  <c r="B34"/>
  <c r="B33"/>
  <c r="B20"/>
  <c r="B19"/>
  <c r="B18"/>
  <c r="B17"/>
  <c r="B16"/>
  <c r="B15"/>
  <c r="B14"/>
  <c r="B13"/>
  <c r="B12"/>
  <c r="B11"/>
  <c r="B10"/>
  <c r="B9"/>
  <c r="B8"/>
  <c r="F9" i="4"/>
  <c r="B86" i="9" l="1"/>
  <c r="B90"/>
  <c r="B94"/>
  <c r="B90" i="10"/>
  <c r="B94"/>
  <c r="B86"/>
  <c r="B85"/>
  <c r="B89"/>
  <c r="B93"/>
  <c r="B83"/>
  <c r="B87"/>
  <c r="B91"/>
  <c r="B95"/>
  <c r="B84"/>
  <c r="B88"/>
  <c r="B92"/>
  <c r="B83" i="9"/>
  <c r="B85"/>
  <c r="B89"/>
  <c r="B93"/>
  <c r="B87"/>
  <c r="B91"/>
  <c r="B95"/>
  <c r="B84"/>
  <c r="B88"/>
  <c r="B92"/>
  <c r="Q95" i="7"/>
  <c r="P95"/>
  <c r="O95"/>
  <c r="N95"/>
  <c r="M95"/>
  <c r="L95"/>
  <c r="K95"/>
  <c r="J95"/>
  <c r="I95"/>
  <c r="H95"/>
  <c r="G95"/>
  <c r="F95"/>
  <c r="E95"/>
  <c r="D95"/>
  <c r="C95"/>
  <c r="Q94"/>
  <c r="P94"/>
  <c r="O94"/>
  <c r="N94"/>
  <c r="M94"/>
  <c r="L94"/>
  <c r="K94"/>
  <c r="J94"/>
  <c r="I94"/>
  <c r="H94"/>
  <c r="G94"/>
  <c r="F94"/>
  <c r="E94"/>
  <c r="D94"/>
  <c r="C94"/>
  <c r="Q93"/>
  <c r="P93"/>
  <c r="O93"/>
  <c r="N93"/>
  <c r="M93"/>
  <c r="L93"/>
  <c r="K93"/>
  <c r="J93"/>
  <c r="I93"/>
  <c r="H93"/>
  <c r="G93"/>
  <c r="F93"/>
  <c r="E93"/>
  <c r="D93"/>
  <c r="C93"/>
  <c r="Q92"/>
  <c r="P92"/>
  <c r="O92"/>
  <c r="N92"/>
  <c r="M92"/>
  <c r="L92"/>
  <c r="K92"/>
  <c r="J92"/>
  <c r="I92"/>
  <c r="H92"/>
  <c r="G92"/>
  <c r="F92"/>
  <c r="E92"/>
  <c r="D92"/>
  <c r="C92"/>
  <c r="Q91"/>
  <c r="P91"/>
  <c r="O91"/>
  <c r="N91"/>
  <c r="M91"/>
  <c r="L91"/>
  <c r="K91"/>
  <c r="J91"/>
  <c r="I91"/>
  <c r="H91"/>
  <c r="G91"/>
  <c r="F91"/>
  <c r="E91"/>
  <c r="D91"/>
  <c r="C91"/>
  <c r="Q90"/>
  <c r="P90"/>
  <c r="O90"/>
  <c r="N90"/>
  <c r="M90"/>
  <c r="L90"/>
  <c r="K90"/>
  <c r="J90"/>
  <c r="I90"/>
  <c r="H90"/>
  <c r="G90"/>
  <c r="F90"/>
  <c r="E90"/>
  <c r="D90"/>
  <c r="C90"/>
  <c r="Q89"/>
  <c r="P89"/>
  <c r="O89"/>
  <c r="N89"/>
  <c r="M89"/>
  <c r="L89"/>
  <c r="K89"/>
  <c r="J89"/>
  <c r="I89"/>
  <c r="H89"/>
  <c r="G89"/>
  <c r="F89"/>
  <c r="E89"/>
  <c r="D89"/>
  <c r="C89"/>
  <c r="Q88"/>
  <c r="P88"/>
  <c r="O88"/>
  <c r="N88"/>
  <c r="M88"/>
  <c r="L88"/>
  <c r="K88"/>
  <c r="J88"/>
  <c r="I88"/>
  <c r="H88"/>
  <c r="G88"/>
  <c r="F88"/>
  <c r="E88"/>
  <c r="D88"/>
  <c r="C88"/>
  <c r="Q87"/>
  <c r="P87"/>
  <c r="O87"/>
  <c r="N87"/>
  <c r="M87"/>
  <c r="L87"/>
  <c r="K87"/>
  <c r="J87"/>
  <c r="I87"/>
  <c r="H87"/>
  <c r="G87"/>
  <c r="F87"/>
  <c r="E87"/>
  <c r="D87"/>
  <c r="C87"/>
  <c r="Q86"/>
  <c r="P86"/>
  <c r="O86"/>
  <c r="N86"/>
  <c r="M86"/>
  <c r="L86"/>
  <c r="K86"/>
  <c r="J86"/>
  <c r="I86"/>
  <c r="H86"/>
  <c r="G86"/>
  <c r="F86"/>
  <c r="E86"/>
  <c r="D86"/>
  <c r="C86"/>
  <c r="Q85"/>
  <c r="P85"/>
  <c r="O85"/>
  <c r="N85"/>
  <c r="M85"/>
  <c r="L85"/>
  <c r="K85"/>
  <c r="J85"/>
  <c r="I85"/>
  <c r="H85"/>
  <c r="G85"/>
  <c r="F85"/>
  <c r="E85"/>
  <c r="D85"/>
  <c r="C85"/>
  <c r="Q84"/>
  <c r="P84"/>
  <c r="O84"/>
  <c r="N84"/>
  <c r="M84"/>
  <c r="L84"/>
  <c r="K84"/>
  <c r="J84"/>
  <c r="I84"/>
  <c r="H84"/>
  <c r="G84"/>
  <c r="F84"/>
  <c r="E84"/>
  <c r="D84"/>
  <c r="C84"/>
  <c r="Q83"/>
  <c r="P83"/>
  <c r="O83"/>
  <c r="N83"/>
  <c r="M83"/>
  <c r="L83"/>
  <c r="K83"/>
  <c r="J83"/>
  <c r="I83"/>
  <c r="H83"/>
  <c r="G83"/>
  <c r="F83"/>
  <c r="E83"/>
  <c r="D83"/>
  <c r="C83"/>
  <c r="B70"/>
  <c r="B69"/>
  <c r="B68"/>
  <c r="B67"/>
  <c r="B66"/>
  <c r="B65"/>
  <c r="B64"/>
  <c r="B63"/>
  <c r="B62"/>
  <c r="B61"/>
  <c r="B60"/>
  <c r="B59"/>
  <c r="B58"/>
  <c r="B45"/>
  <c r="B44"/>
  <c r="B43"/>
  <c r="B42"/>
  <c r="B41"/>
  <c r="B40"/>
  <c r="B39"/>
  <c r="B38"/>
  <c r="B37"/>
  <c r="B36"/>
  <c r="B35"/>
  <c r="B34"/>
  <c r="B33"/>
  <c r="B20"/>
  <c r="B19"/>
  <c r="B18"/>
  <c r="B17"/>
  <c r="B16"/>
  <c r="B15"/>
  <c r="B14"/>
  <c r="B13"/>
  <c r="B12"/>
  <c r="B11"/>
  <c r="B10"/>
  <c r="B9"/>
  <c r="B8"/>
  <c r="F33" i="4"/>
  <c r="F34"/>
  <c r="F35"/>
  <c r="F36"/>
  <c r="F37"/>
  <c r="F38"/>
  <c r="F39"/>
  <c r="F40"/>
  <c r="F41"/>
  <c r="F42"/>
  <c r="F43"/>
  <c r="F44"/>
  <c r="F45"/>
  <c r="F46"/>
  <c r="F32"/>
  <c r="F75" i="5"/>
  <c r="M50" i="7"/>
  <c r="N48" i="5"/>
  <c r="O24" i="10"/>
  <c r="J73" i="9"/>
  <c r="B48"/>
  <c r="J73" i="5"/>
  <c r="J75" i="10"/>
  <c r="Q73"/>
  <c r="B25" i="7"/>
  <c r="L25"/>
  <c r="E75"/>
  <c r="K75" i="10"/>
  <c r="F49" i="7"/>
  <c r="D75" i="5"/>
  <c r="F75" i="7"/>
  <c r="K49" i="9"/>
  <c r="C23" i="5"/>
  <c r="H75" i="9"/>
  <c r="O50"/>
  <c r="H100" i="7"/>
  <c r="I75" i="10"/>
  <c r="M74"/>
  <c r="Q24" i="7"/>
  <c r="L23"/>
  <c r="O25" i="5"/>
  <c r="K48"/>
  <c r="B100" i="10"/>
  <c r="P99"/>
  <c r="B23" i="7"/>
  <c r="Q50" i="5"/>
  <c r="G74" i="10"/>
  <c r="O49" i="5"/>
  <c r="F100" i="7"/>
  <c r="F25" i="9"/>
  <c r="L98" i="7"/>
  <c r="F98"/>
  <c r="I50" i="9"/>
  <c r="D98" i="7"/>
  <c r="Q98" i="9"/>
  <c r="N100" i="10"/>
  <c r="F73"/>
  <c r="O99" i="9"/>
  <c r="C50" i="10"/>
  <c r="N99" i="9"/>
  <c r="L50" i="5"/>
  <c r="E49" i="7"/>
  <c r="L48" i="10"/>
  <c r="F23"/>
  <c r="E75"/>
  <c r="D100" i="9"/>
  <c r="D100" i="7"/>
  <c r="K49" i="10"/>
  <c r="M100" i="9"/>
  <c r="D75"/>
  <c r="H48"/>
  <c r="F50" i="10"/>
  <c r="I75" i="5"/>
  <c r="I23" i="9"/>
  <c r="O49" i="7"/>
  <c r="K75"/>
  <c r="D49"/>
  <c r="Q74"/>
  <c r="N25" i="5"/>
  <c r="F73"/>
  <c r="H50" i="7"/>
  <c r="C25" i="10"/>
  <c r="L99" i="7"/>
  <c r="B98" i="10"/>
  <c r="I73" i="5"/>
  <c r="F50" i="7"/>
  <c r="F48" i="10"/>
  <c r="G100"/>
  <c r="N50" i="9"/>
  <c r="O25"/>
  <c r="G75" i="7"/>
  <c r="H24" i="5"/>
  <c r="F24" i="10"/>
  <c r="O50"/>
  <c r="G73" i="5"/>
  <c r="D25" i="10"/>
  <c r="I24" i="9"/>
  <c r="C74" i="10"/>
  <c r="P24" i="5"/>
  <c r="N75" i="10"/>
  <c r="E98" i="7"/>
  <c r="G49" i="5"/>
  <c r="E24"/>
  <c r="F25"/>
  <c r="I74" i="9"/>
  <c r="E74" i="7"/>
  <c r="D23" i="10"/>
  <c r="J100" i="9"/>
  <c r="L48" i="7"/>
  <c r="C73" i="5"/>
  <c r="O23" i="10"/>
  <c r="J50" i="7"/>
  <c r="Q48" i="5"/>
  <c r="B48" i="7"/>
  <c r="J100"/>
  <c r="O24"/>
  <c r="D98" i="10"/>
  <c r="G75" i="5"/>
  <c r="E98" i="10"/>
  <c r="P23" i="7"/>
  <c r="G48" i="9"/>
  <c r="G24" i="10"/>
  <c r="J49" i="5"/>
  <c r="C50" i="9"/>
  <c r="F100" i="10"/>
  <c r="C73" i="7"/>
  <c r="N49" i="10"/>
  <c r="M24" i="9"/>
  <c r="P24" i="10"/>
  <c r="K24" i="7"/>
  <c r="D50" i="9"/>
  <c r="H23" i="7"/>
  <c r="G48" i="10"/>
  <c r="J98" i="7"/>
  <c r="L74" i="10"/>
  <c r="B48"/>
  <c r="L98"/>
  <c r="C75"/>
  <c r="E23" i="7"/>
  <c r="E73" i="9"/>
  <c r="L73" i="7"/>
  <c r="I99" i="9"/>
  <c r="G25"/>
  <c r="Q50" i="7"/>
  <c r="O100" i="9"/>
  <c r="B73"/>
  <c r="I25"/>
  <c r="D24" i="5"/>
  <c r="C100" i="9"/>
  <c r="L25" i="5"/>
  <c r="L100" i="7"/>
  <c r="M48" i="10"/>
  <c r="H50"/>
  <c r="G24" i="5"/>
  <c r="N24"/>
  <c r="O74" i="10"/>
  <c r="K98"/>
  <c r="B49" i="9"/>
  <c r="I25" i="7"/>
  <c r="M99" i="10"/>
  <c r="F99"/>
  <c r="Q23" i="5"/>
  <c r="G49" i="10"/>
  <c r="M23" i="9"/>
  <c r="M75"/>
  <c r="G50" i="10"/>
  <c r="E99" i="7"/>
  <c r="K100" i="9"/>
  <c r="E25" i="7"/>
  <c r="K50"/>
  <c r="P74"/>
  <c r="N25" i="9"/>
  <c r="M73"/>
  <c r="B25"/>
  <c r="C100" i="10"/>
  <c r="E49" i="5"/>
  <c r="Q73" i="9"/>
  <c r="L49" i="5"/>
  <c r="J75" i="9"/>
  <c r="E25"/>
  <c r="D48" i="5"/>
  <c r="C50" i="7"/>
  <c r="N73"/>
  <c r="B100" i="9"/>
  <c r="F48"/>
  <c r="G49" i="7"/>
  <c r="Q25" i="9"/>
  <c r="E48" i="10"/>
  <c r="P25" i="9"/>
  <c r="M99" i="7"/>
  <c r="K74"/>
  <c r="G75" i="10"/>
  <c r="B73"/>
  <c r="C24" i="5"/>
  <c r="J48" i="7"/>
  <c r="K48" i="9"/>
  <c r="C25"/>
  <c r="I74" i="7"/>
  <c r="I100" i="10"/>
  <c r="N24" i="7"/>
  <c r="Q24" i="10"/>
  <c r="M24"/>
  <c r="H24" i="9"/>
  <c r="E73" i="10"/>
  <c r="M98"/>
  <c r="L73" i="9"/>
  <c r="G98" i="10"/>
  <c r="D99" i="7"/>
  <c r="K99" i="9"/>
  <c r="M74" i="7"/>
  <c r="L49" i="9"/>
  <c r="O100" i="7"/>
  <c r="I49" i="5"/>
  <c r="L24"/>
  <c r="Q73" i="7"/>
  <c r="F24"/>
  <c r="J49" i="9"/>
  <c r="H74" i="7"/>
  <c r="F74" i="5"/>
  <c r="C74"/>
  <c r="I23" i="7"/>
  <c r="P73"/>
  <c r="B99" i="9"/>
  <c r="I73" i="7"/>
  <c r="O99" i="10"/>
  <c r="B73" i="7"/>
  <c r="I49" i="10"/>
  <c r="P99" i="9"/>
  <c r="O100" i="10"/>
  <c r="C99"/>
  <c r="H75" i="5"/>
  <c r="G23"/>
  <c r="C74" i="9"/>
  <c r="J25" i="10"/>
  <c r="C24" i="7"/>
  <c r="O48" i="9"/>
  <c r="N48"/>
  <c r="K23"/>
  <c r="K75" i="5"/>
  <c r="J23" i="7"/>
  <c r="Q100"/>
  <c r="L75"/>
  <c r="C23" i="9"/>
  <c r="M50" i="10"/>
  <c r="O73" i="7"/>
  <c r="O24" i="5"/>
  <c r="F50"/>
  <c r="O23"/>
  <c r="I98" i="10"/>
  <c r="P49" i="7"/>
  <c r="F48" i="5"/>
  <c r="N23" i="9"/>
  <c r="M25" i="5"/>
  <c r="L24" i="10"/>
  <c r="Q50" i="9"/>
  <c r="H48" i="5"/>
  <c r="L98" i="9"/>
  <c r="L74" i="5"/>
  <c r="E24" i="10"/>
  <c r="J23" i="5"/>
  <c r="E24" i="7"/>
  <c r="F100" i="9"/>
  <c r="K24"/>
  <c r="Q75"/>
  <c r="E98"/>
  <c r="E50" i="10"/>
  <c r="B74"/>
  <c r="P49" i="5"/>
  <c r="H24" i="10"/>
  <c r="D74" i="9"/>
  <c r="O73" i="10"/>
  <c r="B23"/>
  <c r="H49" i="7"/>
  <c r="B100"/>
  <c r="E75" i="5"/>
  <c r="N100" i="7"/>
  <c r="B74"/>
  <c r="M48" i="5"/>
  <c r="E99" i="10"/>
  <c r="O75"/>
  <c r="B75" i="7"/>
  <c r="I99" i="10"/>
  <c r="H49"/>
  <c r="K25"/>
  <c r="P98" i="7"/>
  <c r="M25" i="10"/>
  <c r="M75"/>
  <c r="Q24" i="9"/>
  <c r="C48" i="10"/>
  <c r="E100" i="7"/>
  <c r="I99"/>
  <c r="D73" i="5"/>
  <c r="M49" i="10"/>
  <c r="O48" i="7"/>
  <c r="P23" i="5"/>
  <c r="K98" i="7"/>
  <c r="M73" i="5"/>
  <c r="M48" i="9"/>
  <c r="F49"/>
  <c r="D49" i="10"/>
  <c r="M49" i="9"/>
  <c r="F23" i="5"/>
  <c r="P100" i="9"/>
  <c r="P98"/>
  <c r="I48"/>
  <c r="N48" i="7"/>
  <c r="I25" i="5"/>
  <c r="J98" i="10"/>
  <c r="Q23"/>
  <c r="H73" i="7"/>
  <c r="F25"/>
  <c r="P75" i="9"/>
  <c r="F74"/>
  <c r="G24" i="7"/>
  <c r="L75" i="5"/>
  <c r="K24"/>
  <c r="L100" i="10"/>
  <c r="P23"/>
  <c r="H99" i="9"/>
  <c r="N25" i="10"/>
  <c r="G49" i="9"/>
  <c r="K50"/>
  <c r="M24" i="7"/>
  <c r="L24"/>
  <c r="M73" i="10"/>
  <c r="P48" i="9"/>
  <c r="L49" i="7"/>
  <c r="E73" i="5"/>
  <c r="G48" i="7"/>
  <c r="E23" i="5"/>
  <c r="P100" i="10"/>
  <c r="H98" i="9"/>
  <c r="C99" i="7"/>
  <c r="L23" i="9"/>
  <c r="O50" i="7"/>
  <c r="G74"/>
  <c r="M23"/>
  <c r="C75" i="9"/>
  <c r="B23"/>
  <c r="P48" i="5"/>
  <c r="N74"/>
  <c r="H23" i="9"/>
  <c r="K99" i="7"/>
  <c r="J49"/>
  <c r="B49" i="10"/>
  <c r="H25" i="7"/>
  <c r="D24"/>
  <c r="F74" i="10"/>
  <c r="E74" i="5"/>
  <c r="O75" i="7"/>
  <c r="L23" i="10"/>
  <c r="N73" i="9"/>
  <c r="P73"/>
  <c r="N99" i="7"/>
  <c r="H75" i="10"/>
  <c r="E100"/>
  <c r="I48" i="5"/>
  <c r="P75" i="7"/>
  <c r="F75" i="9"/>
  <c r="F99" i="7"/>
  <c r="G74" i="9"/>
  <c r="L50" i="10"/>
  <c r="D98" i="9"/>
  <c r="F24" i="5"/>
  <c r="O73" i="9"/>
  <c r="N49" i="7"/>
  <c r="C75" i="5"/>
  <c r="J98" i="9"/>
  <c r="H49" i="5"/>
  <c r="L49" i="10"/>
  <c r="O75" i="5"/>
  <c r="J74" i="9"/>
  <c r="L99" i="10"/>
  <c r="H74"/>
  <c r="L48" i="9"/>
  <c r="N98" i="7"/>
  <c r="O98"/>
  <c r="M75"/>
  <c r="G50"/>
  <c r="F48"/>
  <c r="E75" i="9"/>
  <c r="K73"/>
  <c r="H23" i="10"/>
  <c r="H99"/>
  <c r="C48" i="9"/>
  <c r="Q48" i="10"/>
  <c r="N75" i="9"/>
  <c r="M48" i="7"/>
  <c r="H50" i="9"/>
  <c r="Q74"/>
  <c r="O49"/>
  <c r="G25" i="7"/>
  <c r="B50" i="10"/>
  <c r="J48" i="9"/>
  <c r="N99" i="10"/>
  <c r="H25" i="9"/>
  <c r="C24" i="10"/>
  <c r="F99" i="9"/>
  <c r="J75" i="5"/>
  <c r="L23"/>
  <c r="F23" i="9"/>
  <c r="L48" i="5"/>
  <c r="K23" i="7"/>
  <c r="P100"/>
  <c r="D74"/>
  <c r="P25" i="10"/>
  <c r="C49" i="9"/>
  <c r="D75" i="7"/>
  <c r="D48" i="9"/>
  <c r="K25"/>
  <c r="J49" i="10"/>
  <c r="M74" i="9"/>
  <c r="Q49" i="10"/>
  <c r="M75" i="5"/>
  <c r="L74" i="7"/>
  <c r="P75" i="5"/>
  <c r="M25" i="9"/>
  <c r="K74"/>
  <c r="G99" i="7"/>
  <c r="C73" i="9"/>
  <c r="J50" i="10"/>
  <c r="G99"/>
  <c r="Q25" i="7"/>
  <c r="J73" i="10"/>
  <c r="O23" i="7"/>
  <c r="G100"/>
  <c r="B50"/>
  <c r="F25" i="10"/>
  <c r="O74" i="5"/>
  <c r="H100" i="10"/>
  <c r="E50" i="7"/>
  <c r="Q73" i="5"/>
  <c r="H75" i="7"/>
  <c r="H74" i="5"/>
  <c r="M99" i="9"/>
  <c r="L50" i="7"/>
  <c r="L73" i="10"/>
  <c r="D74" i="5"/>
  <c r="G50" i="9"/>
  <c r="E74" i="10"/>
  <c r="G25"/>
  <c r="C98" i="9"/>
  <c r="M98"/>
  <c r="C48" i="7"/>
  <c r="G98" i="9"/>
  <c r="K98"/>
  <c r="J48" i="10"/>
  <c r="K25" i="5"/>
  <c r="G100" i="9"/>
  <c r="O73" i="5"/>
  <c r="M23"/>
  <c r="M23" i="10"/>
  <c r="K48" i="7"/>
  <c r="J50" i="5"/>
  <c r="L24" i="9"/>
  <c r="F98"/>
  <c r="G24"/>
  <c r="C75" i="7"/>
  <c r="B75" i="9"/>
  <c r="C100" i="7"/>
  <c r="H49" i="9"/>
  <c r="E24"/>
  <c r="P49" i="10"/>
  <c r="B50" i="9"/>
  <c r="N25" i="7"/>
  <c r="O25"/>
  <c r="L74" i="9"/>
  <c r="I100"/>
  <c r="N74" i="10"/>
  <c r="Q99"/>
  <c r="I73" i="9"/>
  <c r="J74" i="5"/>
  <c r="Q98" i="10"/>
  <c r="H98"/>
  <c r="J74" i="7"/>
  <c r="Q23" i="9"/>
  <c r="M73" i="7"/>
  <c r="H99"/>
  <c r="P25" i="5"/>
  <c r="Q25"/>
  <c r="P25" i="7"/>
  <c r="M49"/>
  <c r="D25" i="9"/>
  <c r="I73" i="10"/>
  <c r="E48" i="5"/>
  <c r="J25"/>
  <c r="E49" i="10"/>
  <c r="Q100"/>
  <c r="Q49" i="7"/>
  <c r="E23" i="9"/>
  <c r="H48" i="10"/>
  <c r="D49" i="5"/>
  <c r="P50"/>
  <c r="N23" i="10"/>
  <c r="D24" i="9"/>
  <c r="J50"/>
  <c r="D100" i="10"/>
  <c r="B24" i="9"/>
  <c r="B24" i="10"/>
  <c r="K25" i="7"/>
  <c r="D50"/>
  <c r="D75" i="10"/>
  <c r="J100"/>
  <c r="E48" i="7"/>
  <c r="O74" i="9"/>
  <c r="K23" i="10"/>
  <c r="F74" i="7"/>
  <c r="Q99"/>
  <c r="H25" i="5"/>
  <c r="D50" i="10"/>
  <c r="G73" i="9"/>
  <c r="D23" i="7"/>
  <c r="I23" i="5"/>
  <c r="G75" i="9"/>
  <c r="N98" i="10"/>
  <c r="J48" i="5"/>
  <c r="Q75" i="10"/>
  <c r="J24" i="7"/>
  <c r="I50"/>
  <c r="C50" i="5"/>
  <c r="O23" i="9"/>
  <c r="E25" i="10"/>
  <c r="H23" i="5"/>
  <c r="K74" i="10"/>
  <c r="H48" i="7"/>
  <c r="K73" i="5"/>
  <c r="N49" i="9"/>
  <c r="J25" i="7"/>
  <c r="G73"/>
  <c r="J25" i="9"/>
  <c r="C23" i="7"/>
  <c r="E99" i="9"/>
  <c r="M50"/>
  <c r="K48" i="10"/>
  <c r="N24" i="9"/>
  <c r="P75" i="10"/>
  <c r="I98" i="7"/>
  <c r="G25" i="5"/>
  <c r="C23" i="10"/>
  <c r="C74" i="7"/>
  <c r="P50"/>
  <c r="N75"/>
  <c r="I24" i="10"/>
  <c r="C49" i="5"/>
  <c r="O49" i="10"/>
  <c r="B74" i="9"/>
  <c r="I23" i="10"/>
  <c r="C49"/>
  <c r="Q98" i="7"/>
  <c r="K74" i="5"/>
  <c r="F49" i="10"/>
  <c r="K23" i="5"/>
  <c r="Q48" i="7"/>
  <c r="D25" i="5"/>
  <c r="P23" i="9"/>
  <c r="C73" i="10"/>
  <c r="B24" i="7"/>
  <c r="Q99" i="9"/>
  <c r="K75"/>
  <c r="N74"/>
  <c r="P48" i="7"/>
  <c r="L75" i="9"/>
  <c r="D25" i="7"/>
  <c r="O74"/>
  <c r="M100" i="10"/>
  <c r="Q49" i="5"/>
  <c r="P74" i="10"/>
  <c r="C99" i="9"/>
  <c r="N50" i="5"/>
  <c r="H73" i="9"/>
  <c r="N23" i="7"/>
  <c r="H50" i="5"/>
  <c r="D24" i="10"/>
  <c r="O25"/>
  <c r="L50" i="9"/>
  <c r="P73" i="5"/>
  <c r="I48" i="7"/>
  <c r="F49" i="5"/>
  <c r="E48" i="9"/>
  <c r="B99" i="10"/>
  <c r="N75" i="5"/>
  <c r="N73"/>
  <c r="G74"/>
  <c r="N23"/>
  <c r="M50"/>
  <c r="P74" i="9"/>
  <c r="J23"/>
  <c r="O48" i="10"/>
  <c r="M74" i="5"/>
  <c r="N98" i="9"/>
  <c r="G48" i="5"/>
  <c r="G98" i="7"/>
  <c r="I24" i="5"/>
  <c r="C24" i="9"/>
  <c r="M24" i="5"/>
  <c r="J24" i="10"/>
  <c r="P49" i="9"/>
  <c r="K49" i="5"/>
  <c r="Q75"/>
  <c r="I49" i="7"/>
  <c r="E50" i="5"/>
  <c r="G23" i="7"/>
  <c r="H74" i="9"/>
  <c r="F73" i="7"/>
  <c r="Q100" i="9"/>
  <c r="D49"/>
  <c r="I25" i="10"/>
  <c r="B25"/>
  <c r="I74"/>
  <c r="P98"/>
  <c r="E49" i="9"/>
  <c r="I75" i="7"/>
  <c r="G23" i="10"/>
  <c r="L99" i="9"/>
  <c r="P48" i="10"/>
  <c r="G50" i="5"/>
  <c r="K24" i="10"/>
  <c r="N48"/>
  <c r="J99" i="9"/>
  <c r="D99" i="10"/>
  <c r="I75" i="9"/>
  <c r="M25" i="7"/>
  <c r="E23" i="10"/>
  <c r="C48" i="5"/>
  <c r="D48" i="7"/>
  <c r="B49"/>
  <c r="B98" i="9"/>
  <c r="D99"/>
  <c r="H73" i="5"/>
  <c r="J99" i="7"/>
  <c r="P50" i="9"/>
  <c r="O24"/>
  <c r="I48" i="10"/>
  <c r="D48"/>
  <c r="M49" i="5"/>
  <c r="H25" i="10"/>
  <c r="D74"/>
  <c r="K99"/>
  <c r="F75"/>
  <c r="P24" i="9"/>
  <c r="O99" i="7"/>
  <c r="P73" i="10"/>
  <c r="Q49" i="9"/>
  <c r="P24" i="7"/>
  <c r="J73"/>
  <c r="L73" i="5"/>
  <c r="J99" i="10"/>
  <c r="F50" i="9"/>
  <c r="J75" i="7"/>
  <c r="P99"/>
  <c r="I24"/>
  <c r="K73" i="10"/>
  <c r="N73"/>
  <c r="J74"/>
  <c r="Q74"/>
  <c r="K100"/>
  <c r="C25" i="5"/>
  <c r="F23" i="7"/>
  <c r="D73" i="9"/>
  <c r="N100"/>
  <c r="D23"/>
  <c r="F24"/>
  <c r="Q50" i="10"/>
  <c r="J24" i="5"/>
  <c r="B75" i="10"/>
  <c r="P50"/>
  <c r="C49" i="7"/>
  <c r="H98"/>
  <c r="K100"/>
  <c r="I50" i="10"/>
  <c r="C25" i="7"/>
  <c r="Q48" i="9"/>
  <c r="D73" i="10"/>
  <c r="Q23" i="7"/>
  <c r="Q25" i="10"/>
  <c r="E74" i="9"/>
  <c r="O50" i="5"/>
  <c r="I100" i="7"/>
  <c r="N24" i="10"/>
  <c r="M98" i="7"/>
  <c r="C98" i="10"/>
  <c r="N50"/>
  <c r="Q75" i="7"/>
  <c r="N49" i="5"/>
  <c r="O48"/>
  <c r="O98" i="9"/>
  <c r="F98" i="10"/>
  <c r="I98" i="9"/>
  <c r="O75"/>
  <c r="F73"/>
  <c r="Q74" i="5"/>
  <c r="E50" i="9"/>
  <c r="G23"/>
  <c r="P74" i="5"/>
  <c r="E73" i="7"/>
  <c r="L25" i="9"/>
  <c r="L75" i="10"/>
  <c r="Q24" i="5"/>
  <c r="N74" i="7"/>
  <c r="L100" i="9"/>
  <c r="E100"/>
  <c r="H73" i="10"/>
  <c r="D50" i="5"/>
  <c r="K73" i="7"/>
  <c r="D23" i="5"/>
  <c r="J23" i="10"/>
  <c r="K50" i="5"/>
  <c r="H24" i="7"/>
  <c r="M100"/>
  <c r="L25" i="10"/>
  <c r="N50" i="7"/>
  <c r="K49"/>
  <c r="I49" i="9"/>
  <c r="O98" i="10"/>
  <c r="J24" i="9"/>
  <c r="G73" i="10"/>
  <c r="H100" i="9"/>
  <c r="D73" i="7"/>
  <c r="I74" i="5"/>
  <c r="G99" i="9"/>
  <c r="K50" i="10"/>
  <c r="E25" i="5"/>
  <c r="C98" i="7"/>
  <c r="I50" i="5"/>
  <c r="B86" i="7" l="1"/>
  <c r="B94"/>
  <c r="B90"/>
  <c r="B87"/>
  <c r="B91"/>
  <c r="B85"/>
  <c r="B89"/>
  <c r="B93"/>
  <c r="B83"/>
  <c r="B95"/>
  <c r="B84"/>
  <c r="B88"/>
  <c r="B92"/>
  <c r="Q168" i="6"/>
  <c r="P168"/>
  <c r="O168"/>
  <c r="N168"/>
  <c r="M168"/>
  <c r="L168"/>
  <c r="K168"/>
  <c r="J168"/>
  <c r="I168"/>
  <c r="H168"/>
  <c r="G168"/>
  <c r="F168"/>
  <c r="E168"/>
  <c r="D168"/>
  <c r="C168"/>
  <c r="B168"/>
  <c r="B189" s="1"/>
  <c r="Q167"/>
  <c r="P167"/>
  <c r="O167"/>
  <c r="N167"/>
  <c r="M167"/>
  <c r="L167"/>
  <c r="K167"/>
  <c r="J167"/>
  <c r="I167"/>
  <c r="H167"/>
  <c r="G167"/>
  <c r="F167"/>
  <c r="E167"/>
  <c r="D167"/>
  <c r="C167"/>
  <c r="B167"/>
  <c r="B188" s="1"/>
  <c r="Q166"/>
  <c r="P166"/>
  <c r="O166"/>
  <c r="N166"/>
  <c r="M166"/>
  <c r="L166"/>
  <c r="K166"/>
  <c r="J166"/>
  <c r="I166"/>
  <c r="H166"/>
  <c r="G166"/>
  <c r="F166"/>
  <c r="E166"/>
  <c r="D166"/>
  <c r="C166"/>
  <c r="B166"/>
  <c r="B187" s="1"/>
  <c r="Q165"/>
  <c r="P165"/>
  <c r="O165"/>
  <c r="N165"/>
  <c r="M165"/>
  <c r="L165"/>
  <c r="K165"/>
  <c r="J165"/>
  <c r="I165"/>
  <c r="H165"/>
  <c r="G165"/>
  <c r="F165"/>
  <c r="E165"/>
  <c r="D165"/>
  <c r="C165"/>
  <c r="B165"/>
  <c r="B186" s="1"/>
  <c r="Q164"/>
  <c r="P164"/>
  <c r="O164"/>
  <c r="N164"/>
  <c r="M164"/>
  <c r="L164"/>
  <c r="K164"/>
  <c r="J164"/>
  <c r="I164"/>
  <c r="H164"/>
  <c r="G164"/>
  <c r="F164"/>
  <c r="E164"/>
  <c r="D164"/>
  <c r="C164"/>
  <c r="B164"/>
  <c r="B185" s="1"/>
  <c r="Q163"/>
  <c r="P163"/>
  <c r="O163"/>
  <c r="N163"/>
  <c r="M163"/>
  <c r="L163"/>
  <c r="K163"/>
  <c r="J163"/>
  <c r="I163"/>
  <c r="H163"/>
  <c r="G163"/>
  <c r="F163"/>
  <c r="E163"/>
  <c r="D163"/>
  <c r="C163"/>
  <c r="B163"/>
  <c r="B184" s="1"/>
  <c r="Q162"/>
  <c r="P162"/>
  <c r="O162"/>
  <c r="N162"/>
  <c r="M162"/>
  <c r="L162"/>
  <c r="K162"/>
  <c r="J162"/>
  <c r="I162"/>
  <c r="H162"/>
  <c r="G162"/>
  <c r="F162"/>
  <c r="E162"/>
  <c r="D162"/>
  <c r="C162"/>
  <c r="B162"/>
  <c r="B183" s="1"/>
  <c r="Q161"/>
  <c r="P161"/>
  <c r="O161"/>
  <c r="N161"/>
  <c r="M161"/>
  <c r="L161"/>
  <c r="K161"/>
  <c r="J161"/>
  <c r="I161"/>
  <c r="H161"/>
  <c r="G161"/>
  <c r="F161"/>
  <c r="E161"/>
  <c r="D161"/>
  <c r="C161"/>
  <c r="B161"/>
  <c r="B182" s="1"/>
  <c r="Q160"/>
  <c r="P160"/>
  <c r="O160"/>
  <c r="N160"/>
  <c r="M160"/>
  <c r="L160"/>
  <c r="K160"/>
  <c r="J160"/>
  <c r="I160"/>
  <c r="H160"/>
  <c r="G160"/>
  <c r="F160"/>
  <c r="E160"/>
  <c r="D160"/>
  <c r="C160"/>
  <c r="B160"/>
  <c r="B181" s="1"/>
  <c r="Q159"/>
  <c r="P159"/>
  <c r="O159"/>
  <c r="N159"/>
  <c r="M159"/>
  <c r="L159"/>
  <c r="K159"/>
  <c r="J159"/>
  <c r="I159"/>
  <c r="H159"/>
  <c r="G159"/>
  <c r="F159"/>
  <c r="E159"/>
  <c r="D159"/>
  <c r="C159"/>
  <c r="B159"/>
  <c r="B180" s="1"/>
  <c r="Q158"/>
  <c r="P158"/>
  <c r="O158"/>
  <c r="N158"/>
  <c r="M158"/>
  <c r="L158"/>
  <c r="K158"/>
  <c r="J158"/>
  <c r="I158"/>
  <c r="H158"/>
  <c r="G158"/>
  <c r="F158"/>
  <c r="E158"/>
  <c r="D158"/>
  <c r="C158"/>
  <c r="B158"/>
  <c r="B179" s="1"/>
  <c r="Q157"/>
  <c r="P157"/>
  <c r="O157"/>
  <c r="N157"/>
  <c r="M157"/>
  <c r="L157"/>
  <c r="K157"/>
  <c r="J157"/>
  <c r="I157"/>
  <c r="H157"/>
  <c r="G157"/>
  <c r="F157"/>
  <c r="E157"/>
  <c r="D157"/>
  <c r="C157"/>
  <c r="B157"/>
  <c r="B178" s="1"/>
  <c r="Q156"/>
  <c r="P156"/>
  <c r="O156"/>
  <c r="N156"/>
  <c r="M156"/>
  <c r="L156"/>
  <c r="K156"/>
  <c r="J156"/>
  <c r="I156"/>
  <c r="H156"/>
  <c r="G156"/>
  <c r="F156"/>
  <c r="E156"/>
  <c r="D156"/>
  <c r="C156"/>
  <c r="B156"/>
  <c r="B177" s="1"/>
  <c r="Q155"/>
  <c r="P155"/>
  <c r="O155"/>
  <c r="N155"/>
  <c r="M155"/>
  <c r="L155"/>
  <c r="K155"/>
  <c r="J155"/>
  <c r="I155"/>
  <c r="H155"/>
  <c r="G155"/>
  <c r="F155"/>
  <c r="E155"/>
  <c r="D155"/>
  <c r="C155"/>
  <c r="B155"/>
  <c r="B176" s="1"/>
  <c r="Q148"/>
  <c r="P148"/>
  <c r="O148"/>
  <c r="N148"/>
  <c r="M148"/>
  <c r="L148"/>
  <c r="K148"/>
  <c r="J148"/>
  <c r="I148"/>
  <c r="H148"/>
  <c r="G148"/>
  <c r="F148"/>
  <c r="E148"/>
  <c r="D148"/>
  <c r="C148"/>
  <c r="B148"/>
  <c r="Q147"/>
  <c r="P147"/>
  <c r="O147"/>
  <c r="N147"/>
  <c r="M147"/>
  <c r="L147"/>
  <c r="K147"/>
  <c r="J147"/>
  <c r="I147"/>
  <c r="H147"/>
  <c r="G147"/>
  <c r="F147"/>
  <c r="E147"/>
  <c r="D147"/>
  <c r="C147"/>
  <c r="B147"/>
  <c r="Q146"/>
  <c r="P146"/>
  <c r="O146"/>
  <c r="N146"/>
  <c r="M146"/>
  <c r="L146"/>
  <c r="K146"/>
  <c r="J146"/>
  <c r="I146"/>
  <c r="H146"/>
  <c r="G146"/>
  <c r="F146"/>
  <c r="E146"/>
  <c r="D146"/>
  <c r="C146"/>
  <c r="B146"/>
  <c r="Q145"/>
  <c r="P145"/>
  <c r="O145"/>
  <c r="N145"/>
  <c r="M145"/>
  <c r="L145"/>
  <c r="K145"/>
  <c r="J145"/>
  <c r="I145"/>
  <c r="H145"/>
  <c r="G145"/>
  <c r="F145"/>
  <c r="E145"/>
  <c r="D145"/>
  <c r="C145"/>
  <c r="B145"/>
  <c r="Q144"/>
  <c r="P144"/>
  <c r="O144"/>
  <c r="N144"/>
  <c r="M144"/>
  <c r="L144"/>
  <c r="K144"/>
  <c r="J144"/>
  <c r="I144"/>
  <c r="H144"/>
  <c r="G144"/>
  <c r="F144"/>
  <c r="E144"/>
  <c r="D144"/>
  <c r="C144"/>
  <c r="B144"/>
  <c r="Q143"/>
  <c r="P143"/>
  <c r="O143"/>
  <c r="N143"/>
  <c r="M143"/>
  <c r="L143"/>
  <c r="K143"/>
  <c r="J143"/>
  <c r="I143"/>
  <c r="H143"/>
  <c r="G143"/>
  <c r="F143"/>
  <c r="E143"/>
  <c r="D143"/>
  <c r="C143"/>
  <c r="B143"/>
  <c r="Q142"/>
  <c r="P142"/>
  <c r="O142"/>
  <c r="N142"/>
  <c r="M142"/>
  <c r="L142"/>
  <c r="K142"/>
  <c r="J142"/>
  <c r="I142"/>
  <c r="H142"/>
  <c r="G142"/>
  <c r="F142"/>
  <c r="E142"/>
  <c r="D142"/>
  <c r="C142"/>
  <c r="B142"/>
  <c r="Q141"/>
  <c r="P141"/>
  <c r="O141"/>
  <c r="N141"/>
  <c r="M141"/>
  <c r="L141"/>
  <c r="K141"/>
  <c r="J141"/>
  <c r="I141"/>
  <c r="H141"/>
  <c r="G141"/>
  <c r="F141"/>
  <c r="E141"/>
  <c r="D141"/>
  <c r="C141"/>
  <c r="B141"/>
  <c r="Q140"/>
  <c r="P140"/>
  <c r="O140"/>
  <c r="N140"/>
  <c r="M140"/>
  <c r="L140"/>
  <c r="K140"/>
  <c r="J140"/>
  <c r="I140"/>
  <c r="H140"/>
  <c r="G140"/>
  <c r="F140"/>
  <c r="E140"/>
  <c r="D140"/>
  <c r="C140"/>
  <c r="B140"/>
  <c r="Q139"/>
  <c r="P139"/>
  <c r="O139"/>
  <c r="N139"/>
  <c r="M139"/>
  <c r="L139"/>
  <c r="K139"/>
  <c r="J139"/>
  <c r="I139"/>
  <c r="H139"/>
  <c r="G139"/>
  <c r="F139"/>
  <c r="E139"/>
  <c r="D139"/>
  <c r="C139"/>
  <c r="B139"/>
  <c r="Q138"/>
  <c r="P138"/>
  <c r="O138"/>
  <c r="N138"/>
  <c r="M138"/>
  <c r="L138"/>
  <c r="K138"/>
  <c r="J138"/>
  <c r="I138"/>
  <c r="H138"/>
  <c r="G138"/>
  <c r="F138"/>
  <c r="E138"/>
  <c r="D138"/>
  <c r="C138"/>
  <c r="B138"/>
  <c r="Q137"/>
  <c r="P137"/>
  <c r="O137"/>
  <c r="N137"/>
  <c r="M137"/>
  <c r="L137"/>
  <c r="K137"/>
  <c r="J137"/>
  <c r="I137"/>
  <c r="H137"/>
  <c r="G137"/>
  <c r="F137"/>
  <c r="E137"/>
  <c r="D137"/>
  <c r="C137"/>
  <c r="B137"/>
  <c r="Q136"/>
  <c r="P136"/>
  <c r="O136"/>
  <c r="N136"/>
  <c r="M136"/>
  <c r="L136"/>
  <c r="K136"/>
  <c r="J136"/>
  <c r="I136"/>
  <c r="H136"/>
  <c r="G136"/>
  <c r="F136"/>
  <c r="E136"/>
  <c r="D136"/>
  <c r="C136"/>
  <c r="B136"/>
  <c r="Q135"/>
  <c r="P135"/>
  <c r="O135"/>
  <c r="N135"/>
  <c r="M135"/>
  <c r="L135"/>
  <c r="K135"/>
  <c r="J135"/>
  <c r="I135"/>
  <c r="H135"/>
  <c r="G135"/>
  <c r="F135"/>
  <c r="E135"/>
  <c r="D135"/>
  <c r="C135"/>
  <c r="B135"/>
  <c r="Q84"/>
  <c r="P84"/>
  <c r="O84"/>
  <c r="N84"/>
  <c r="M84"/>
  <c r="L84"/>
  <c r="K84"/>
  <c r="J84"/>
  <c r="I84"/>
  <c r="H84"/>
  <c r="G84"/>
  <c r="F84"/>
  <c r="F107" s="1"/>
  <c r="E84"/>
  <c r="D84"/>
  <c r="C84"/>
  <c r="B84"/>
  <c r="B107" s="1"/>
  <c r="Q83"/>
  <c r="P83"/>
  <c r="O83"/>
  <c r="N83"/>
  <c r="M83"/>
  <c r="L83"/>
  <c r="K83"/>
  <c r="J83"/>
  <c r="I83"/>
  <c r="H83"/>
  <c r="G83"/>
  <c r="F83"/>
  <c r="F106" s="1"/>
  <c r="E83"/>
  <c r="D83"/>
  <c r="C83"/>
  <c r="B83"/>
  <c r="B106" s="1"/>
  <c r="Q82"/>
  <c r="P82"/>
  <c r="O82"/>
  <c r="N82"/>
  <c r="M82"/>
  <c r="L82"/>
  <c r="K82"/>
  <c r="J82"/>
  <c r="I82"/>
  <c r="H82"/>
  <c r="G82"/>
  <c r="F82"/>
  <c r="F105" s="1"/>
  <c r="E82"/>
  <c r="D82"/>
  <c r="C82"/>
  <c r="B82"/>
  <c r="B105" s="1"/>
  <c r="Q81"/>
  <c r="P81"/>
  <c r="O81"/>
  <c r="N81"/>
  <c r="M81"/>
  <c r="L81"/>
  <c r="K81"/>
  <c r="J81"/>
  <c r="I81"/>
  <c r="H81"/>
  <c r="G81"/>
  <c r="F81"/>
  <c r="F104" s="1"/>
  <c r="E81"/>
  <c r="D81"/>
  <c r="C81"/>
  <c r="B81"/>
  <c r="B104" s="1"/>
  <c r="Q80"/>
  <c r="P80"/>
  <c r="O80"/>
  <c r="N80"/>
  <c r="M80"/>
  <c r="L80"/>
  <c r="K80"/>
  <c r="J80"/>
  <c r="J103" s="1"/>
  <c r="I80"/>
  <c r="H80"/>
  <c r="G80"/>
  <c r="F80"/>
  <c r="F103" s="1"/>
  <c r="E80"/>
  <c r="D80"/>
  <c r="C80"/>
  <c r="B80"/>
  <c r="B103" s="1"/>
  <c r="Q79"/>
  <c r="P79"/>
  <c r="O79"/>
  <c r="N79"/>
  <c r="M79"/>
  <c r="L79"/>
  <c r="K79"/>
  <c r="J79"/>
  <c r="I79"/>
  <c r="H79"/>
  <c r="G79"/>
  <c r="F79"/>
  <c r="F102" s="1"/>
  <c r="E79"/>
  <c r="D79"/>
  <c r="C79"/>
  <c r="B79"/>
  <c r="B102" s="1"/>
  <c r="Q78"/>
  <c r="P78"/>
  <c r="O78"/>
  <c r="N78"/>
  <c r="M78"/>
  <c r="L78"/>
  <c r="K78"/>
  <c r="J78"/>
  <c r="I78"/>
  <c r="H78"/>
  <c r="G78"/>
  <c r="F78"/>
  <c r="F101" s="1"/>
  <c r="E78"/>
  <c r="D78"/>
  <c r="C78"/>
  <c r="B78"/>
  <c r="B101" s="1"/>
  <c r="Q77"/>
  <c r="P77"/>
  <c r="O77"/>
  <c r="N77"/>
  <c r="M77"/>
  <c r="L77"/>
  <c r="K77"/>
  <c r="J77"/>
  <c r="J100" s="1"/>
  <c r="I77"/>
  <c r="H77"/>
  <c r="G77"/>
  <c r="F77"/>
  <c r="F100" s="1"/>
  <c r="E77"/>
  <c r="D77"/>
  <c r="C77"/>
  <c r="B77"/>
  <c r="B100" s="1"/>
  <c r="Q76"/>
  <c r="P76"/>
  <c r="O76"/>
  <c r="N76"/>
  <c r="M76"/>
  <c r="L76"/>
  <c r="K76"/>
  <c r="J76"/>
  <c r="I76"/>
  <c r="H76"/>
  <c r="G76"/>
  <c r="F76"/>
  <c r="F99" s="1"/>
  <c r="E76"/>
  <c r="D76"/>
  <c r="C76"/>
  <c r="B76"/>
  <c r="B99" s="1"/>
  <c r="Q75"/>
  <c r="P75"/>
  <c r="O75"/>
  <c r="N75"/>
  <c r="M75"/>
  <c r="L75"/>
  <c r="K75"/>
  <c r="J75"/>
  <c r="I75"/>
  <c r="H75"/>
  <c r="G75"/>
  <c r="F75"/>
  <c r="F98" s="1"/>
  <c r="E75"/>
  <c r="D75"/>
  <c r="C75"/>
  <c r="B75"/>
  <c r="B98" s="1"/>
  <c r="Q74"/>
  <c r="P74"/>
  <c r="O74"/>
  <c r="N74"/>
  <c r="M74"/>
  <c r="L74"/>
  <c r="K74"/>
  <c r="J74"/>
  <c r="I74"/>
  <c r="H74"/>
  <c r="G74"/>
  <c r="F74"/>
  <c r="F97" s="1"/>
  <c r="E74"/>
  <c r="D74"/>
  <c r="C74"/>
  <c r="B74"/>
  <c r="B97" s="1"/>
  <c r="Q73"/>
  <c r="P73"/>
  <c r="O73"/>
  <c r="N73"/>
  <c r="M73"/>
  <c r="L73"/>
  <c r="K73"/>
  <c r="J73"/>
  <c r="I73"/>
  <c r="H73"/>
  <c r="G73"/>
  <c r="F73"/>
  <c r="F96" s="1"/>
  <c r="E73"/>
  <c r="D73"/>
  <c r="C73"/>
  <c r="B73"/>
  <c r="B96" s="1"/>
  <c r="Q72"/>
  <c r="P72"/>
  <c r="O72"/>
  <c r="N72"/>
  <c r="M72"/>
  <c r="L72"/>
  <c r="K72"/>
  <c r="J72"/>
  <c r="I72"/>
  <c r="H72"/>
  <c r="G72"/>
  <c r="F72"/>
  <c r="F95" s="1"/>
  <c r="E72"/>
  <c r="D72"/>
  <c r="C72"/>
  <c r="B72"/>
  <c r="B95" s="1"/>
  <c r="Q71"/>
  <c r="P71"/>
  <c r="O71"/>
  <c r="N71"/>
  <c r="M71"/>
  <c r="L71"/>
  <c r="K71"/>
  <c r="J71"/>
  <c r="I71"/>
  <c r="H71"/>
  <c r="G71"/>
  <c r="F71"/>
  <c r="F94" s="1"/>
  <c r="E71"/>
  <c r="D71"/>
  <c r="C71"/>
  <c r="B71"/>
  <c r="B94" s="1"/>
  <c r="Q41"/>
  <c r="P41"/>
  <c r="O41"/>
  <c r="N41"/>
  <c r="M41"/>
  <c r="L41"/>
  <c r="K41"/>
  <c r="J41"/>
  <c r="I41"/>
  <c r="H41"/>
  <c r="G41"/>
  <c r="F41"/>
  <c r="E41"/>
  <c r="D41"/>
  <c r="C41"/>
  <c r="B41"/>
  <c r="Q40"/>
  <c r="P40"/>
  <c r="O40"/>
  <c r="N40"/>
  <c r="M40"/>
  <c r="L40"/>
  <c r="K40"/>
  <c r="J40"/>
  <c r="I40"/>
  <c r="H40"/>
  <c r="G40"/>
  <c r="F40"/>
  <c r="E40"/>
  <c r="D40"/>
  <c r="C40"/>
  <c r="B40"/>
  <c r="Q39"/>
  <c r="P39"/>
  <c r="O39"/>
  <c r="N39"/>
  <c r="M39"/>
  <c r="L39"/>
  <c r="K39"/>
  <c r="J39"/>
  <c r="I39"/>
  <c r="H39"/>
  <c r="G39"/>
  <c r="F39"/>
  <c r="E39"/>
  <c r="D39"/>
  <c r="C39"/>
  <c r="B39"/>
  <c r="Q38"/>
  <c r="P38"/>
  <c r="O38"/>
  <c r="N38"/>
  <c r="M38"/>
  <c r="L38"/>
  <c r="K38"/>
  <c r="J38"/>
  <c r="I38"/>
  <c r="H38"/>
  <c r="G38"/>
  <c r="F38"/>
  <c r="E38"/>
  <c r="D38"/>
  <c r="C38"/>
  <c r="B38"/>
  <c r="Q37"/>
  <c r="P37"/>
  <c r="O37"/>
  <c r="N37"/>
  <c r="M37"/>
  <c r="L37"/>
  <c r="K37"/>
  <c r="J37"/>
  <c r="I37"/>
  <c r="H37"/>
  <c r="G37"/>
  <c r="F37"/>
  <c r="E37"/>
  <c r="D37"/>
  <c r="C37"/>
  <c r="B37"/>
  <c r="Q36"/>
  <c r="P36"/>
  <c r="O36"/>
  <c r="N36"/>
  <c r="M36"/>
  <c r="L36"/>
  <c r="K36"/>
  <c r="J36"/>
  <c r="I36"/>
  <c r="H36"/>
  <c r="G36"/>
  <c r="F36"/>
  <c r="E36"/>
  <c r="D36"/>
  <c r="C36"/>
  <c r="B36"/>
  <c r="Q35"/>
  <c r="P35"/>
  <c r="O35"/>
  <c r="N35"/>
  <c r="M35"/>
  <c r="L35"/>
  <c r="K35"/>
  <c r="J35"/>
  <c r="I35"/>
  <c r="H35"/>
  <c r="G35"/>
  <c r="F35"/>
  <c r="E35"/>
  <c r="D35"/>
  <c r="C35"/>
  <c r="B35"/>
  <c r="Q34"/>
  <c r="P34"/>
  <c r="O34"/>
  <c r="N34"/>
  <c r="M34"/>
  <c r="L34"/>
  <c r="K34"/>
  <c r="J34"/>
  <c r="I34"/>
  <c r="H34"/>
  <c r="G34"/>
  <c r="F34"/>
  <c r="E34"/>
  <c r="D34"/>
  <c r="C34"/>
  <c r="B34"/>
  <c r="Q33"/>
  <c r="P33"/>
  <c r="O33"/>
  <c r="N33"/>
  <c r="M33"/>
  <c r="L33"/>
  <c r="K33"/>
  <c r="J33"/>
  <c r="I33"/>
  <c r="H33"/>
  <c r="G33"/>
  <c r="F33"/>
  <c r="E33"/>
  <c r="D33"/>
  <c r="C33"/>
  <c r="B33"/>
  <c r="Q32"/>
  <c r="P32"/>
  <c r="O32"/>
  <c r="N32"/>
  <c r="M32"/>
  <c r="L32"/>
  <c r="K32"/>
  <c r="J32"/>
  <c r="I32"/>
  <c r="H32"/>
  <c r="G32"/>
  <c r="F32"/>
  <c r="E32"/>
  <c r="D32"/>
  <c r="C32"/>
  <c r="B32"/>
  <c r="Q31"/>
  <c r="P31"/>
  <c r="O31"/>
  <c r="N31"/>
  <c r="M31"/>
  <c r="L31"/>
  <c r="K31"/>
  <c r="J31"/>
  <c r="I31"/>
  <c r="H31"/>
  <c r="G31"/>
  <c r="F31"/>
  <c r="E31"/>
  <c r="D31"/>
  <c r="C31"/>
  <c r="B31"/>
  <c r="Q30"/>
  <c r="P30"/>
  <c r="O30"/>
  <c r="N30"/>
  <c r="M30"/>
  <c r="L30"/>
  <c r="K30"/>
  <c r="J30"/>
  <c r="I30"/>
  <c r="H30"/>
  <c r="G30"/>
  <c r="F30"/>
  <c r="E30"/>
  <c r="D30"/>
  <c r="C30"/>
  <c r="B30"/>
  <c r="Q29"/>
  <c r="P29"/>
  <c r="O29"/>
  <c r="N29"/>
  <c r="M29"/>
  <c r="L29"/>
  <c r="K29"/>
  <c r="J29"/>
  <c r="I29"/>
  <c r="H29"/>
  <c r="G29"/>
  <c r="F29"/>
  <c r="E29"/>
  <c r="D29"/>
  <c r="C29"/>
  <c r="B29"/>
  <c r="Q28"/>
  <c r="P28"/>
  <c r="O28"/>
  <c r="N28"/>
  <c r="M28"/>
  <c r="L28"/>
  <c r="K28"/>
  <c r="J28"/>
  <c r="I28"/>
  <c r="H28"/>
  <c r="G28"/>
  <c r="F28"/>
  <c r="E28"/>
  <c r="D28"/>
  <c r="C28"/>
  <c r="B28"/>
  <c r="Q95" i="5"/>
  <c r="P95"/>
  <c r="O95"/>
  <c r="N95"/>
  <c r="M95"/>
  <c r="L95"/>
  <c r="K95"/>
  <c r="J95"/>
  <c r="I95"/>
  <c r="H95"/>
  <c r="G95"/>
  <c r="F95"/>
  <c r="E95"/>
  <c r="D95"/>
  <c r="C95"/>
  <c r="Q94"/>
  <c r="P94"/>
  <c r="O94"/>
  <c r="N94"/>
  <c r="M94"/>
  <c r="L94"/>
  <c r="K94"/>
  <c r="J94"/>
  <c r="I94"/>
  <c r="H94"/>
  <c r="G94"/>
  <c r="F94"/>
  <c r="E94"/>
  <c r="D94"/>
  <c r="C94"/>
  <c r="Q93"/>
  <c r="P93"/>
  <c r="O93"/>
  <c r="N93"/>
  <c r="M93"/>
  <c r="L93"/>
  <c r="K93"/>
  <c r="J93"/>
  <c r="I93"/>
  <c r="H93"/>
  <c r="G93"/>
  <c r="F93"/>
  <c r="E93"/>
  <c r="D93"/>
  <c r="C93"/>
  <c r="Q92"/>
  <c r="P92"/>
  <c r="O92"/>
  <c r="N92"/>
  <c r="M92"/>
  <c r="L92"/>
  <c r="K92"/>
  <c r="J92"/>
  <c r="I92"/>
  <c r="H92"/>
  <c r="G92"/>
  <c r="F92"/>
  <c r="E92"/>
  <c r="D92"/>
  <c r="C92"/>
  <c r="Q91"/>
  <c r="P91"/>
  <c r="O91"/>
  <c r="N91"/>
  <c r="M91"/>
  <c r="L91"/>
  <c r="K91"/>
  <c r="J91"/>
  <c r="I91"/>
  <c r="H91"/>
  <c r="G91"/>
  <c r="F91"/>
  <c r="E91"/>
  <c r="D91"/>
  <c r="C91"/>
  <c r="Q90"/>
  <c r="P90"/>
  <c r="O90"/>
  <c r="N90"/>
  <c r="M90"/>
  <c r="L90"/>
  <c r="K90"/>
  <c r="J90"/>
  <c r="I90"/>
  <c r="H90"/>
  <c r="G90"/>
  <c r="F90"/>
  <c r="E90"/>
  <c r="D90"/>
  <c r="C90"/>
  <c r="Q89"/>
  <c r="P89"/>
  <c r="O89"/>
  <c r="N89"/>
  <c r="M89"/>
  <c r="L89"/>
  <c r="K89"/>
  <c r="J89"/>
  <c r="I89"/>
  <c r="H89"/>
  <c r="G89"/>
  <c r="F89"/>
  <c r="E89"/>
  <c r="D89"/>
  <c r="C89"/>
  <c r="Q88"/>
  <c r="P88"/>
  <c r="O88"/>
  <c r="N88"/>
  <c r="M88"/>
  <c r="L88"/>
  <c r="K88"/>
  <c r="J88"/>
  <c r="I88"/>
  <c r="H88"/>
  <c r="G88"/>
  <c r="F88"/>
  <c r="E88"/>
  <c r="D88"/>
  <c r="C88"/>
  <c r="Q87"/>
  <c r="P87"/>
  <c r="O87"/>
  <c r="N87"/>
  <c r="M87"/>
  <c r="L87"/>
  <c r="K87"/>
  <c r="J87"/>
  <c r="I87"/>
  <c r="H87"/>
  <c r="G87"/>
  <c r="F87"/>
  <c r="E87"/>
  <c r="D87"/>
  <c r="C87"/>
  <c r="Q86"/>
  <c r="P86"/>
  <c r="O86"/>
  <c r="N86"/>
  <c r="M86"/>
  <c r="L86"/>
  <c r="K86"/>
  <c r="J86"/>
  <c r="I86"/>
  <c r="H86"/>
  <c r="G86"/>
  <c r="F86"/>
  <c r="E86"/>
  <c r="D86"/>
  <c r="C86"/>
  <c r="Q85"/>
  <c r="P85"/>
  <c r="O85"/>
  <c r="N85"/>
  <c r="M85"/>
  <c r="L85"/>
  <c r="K85"/>
  <c r="J85"/>
  <c r="I85"/>
  <c r="H85"/>
  <c r="G85"/>
  <c r="F85"/>
  <c r="E85"/>
  <c r="D85"/>
  <c r="C85"/>
  <c r="Q84"/>
  <c r="P84"/>
  <c r="O84"/>
  <c r="N84"/>
  <c r="M84"/>
  <c r="L84"/>
  <c r="K84"/>
  <c r="J84"/>
  <c r="I84"/>
  <c r="H84"/>
  <c r="G84"/>
  <c r="F84"/>
  <c r="E84"/>
  <c r="D84"/>
  <c r="C84"/>
  <c r="Q83"/>
  <c r="P83"/>
  <c r="O83"/>
  <c r="N83"/>
  <c r="M83"/>
  <c r="L83"/>
  <c r="K83"/>
  <c r="J83"/>
  <c r="I83"/>
  <c r="H83"/>
  <c r="G83"/>
  <c r="F83"/>
  <c r="E83"/>
  <c r="D83"/>
  <c r="C83"/>
  <c r="B70"/>
  <c r="B69"/>
  <c r="B68"/>
  <c r="B67"/>
  <c r="B66"/>
  <c r="B65"/>
  <c r="B64"/>
  <c r="B63"/>
  <c r="B62"/>
  <c r="B61"/>
  <c r="B60"/>
  <c r="B59"/>
  <c r="B58"/>
  <c r="B45"/>
  <c r="B44"/>
  <c r="B43"/>
  <c r="B42"/>
  <c r="B41"/>
  <c r="B40"/>
  <c r="B39"/>
  <c r="B38"/>
  <c r="B37"/>
  <c r="B36"/>
  <c r="B35"/>
  <c r="B34"/>
  <c r="B33"/>
  <c r="B8"/>
  <c r="B9"/>
  <c r="B10"/>
  <c r="B11"/>
  <c r="B12"/>
  <c r="B13"/>
  <c r="B14"/>
  <c r="B15"/>
  <c r="B16"/>
  <c r="B17"/>
  <c r="B18"/>
  <c r="B19"/>
  <c r="B20"/>
  <c r="F23" i="4"/>
  <c r="F22"/>
  <c r="F21"/>
  <c r="F20"/>
  <c r="F19"/>
  <c r="F18"/>
  <c r="F17"/>
  <c r="F16"/>
  <c r="F15"/>
  <c r="F14"/>
  <c r="F13"/>
  <c r="F12"/>
  <c r="F11"/>
  <c r="F10"/>
  <c r="N4"/>
  <c r="N5" s="1"/>
  <c r="Q189" i="1"/>
  <c r="P189"/>
  <c r="O189"/>
  <c r="N189"/>
  <c r="M189"/>
  <c r="L189"/>
  <c r="K189"/>
  <c r="J189"/>
  <c r="I189"/>
  <c r="H189"/>
  <c r="G189"/>
  <c r="F189"/>
  <c r="E189"/>
  <c r="D189"/>
  <c r="C189"/>
  <c r="B189"/>
  <c r="Q188"/>
  <c r="P188"/>
  <c r="O188"/>
  <c r="N188"/>
  <c r="M188"/>
  <c r="L188"/>
  <c r="K188"/>
  <c r="J188"/>
  <c r="I188"/>
  <c r="H188"/>
  <c r="G188"/>
  <c r="F188"/>
  <c r="E188"/>
  <c r="D188"/>
  <c r="C188"/>
  <c r="B188"/>
  <c r="Q187"/>
  <c r="P187"/>
  <c r="O187"/>
  <c r="N187"/>
  <c r="M187"/>
  <c r="L187"/>
  <c r="K187"/>
  <c r="J187"/>
  <c r="I187"/>
  <c r="H187"/>
  <c r="G187"/>
  <c r="F187"/>
  <c r="E187"/>
  <c r="D187"/>
  <c r="C187"/>
  <c r="B187"/>
  <c r="Q186"/>
  <c r="P186"/>
  <c r="O186"/>
  <c r="N186"/>
  <c r="M186"/>
  <c r="L186"/>
  <c r="K186"/>
  <c r="J186"/>
  <c r="I186"/>
  <c r="H186"/>
  <c r="G186"/>
  <c r="F186"/>
  <c r="E186"/>
  <c r="D186"/>
  <c r="C186"/>
  <c r="B186"/>
  <c r="Q185"/>
  <c r="P185"/>
  <c r="O185"/>
  <c r="N185"/>
  <c r="M185"/>
  <c r="L185"/>
  <c r="K185"/>
  <c r="J185"/>
  <c r="I185"/>
  <c r="H185"/>
  <c r="G185"/>
  <c r="F185"/>
  <c r="E185"/>
  <c r="D185"/>
  <c r="C185"/>
  <c r="B185"/>
  <c r="Q184"/>
  <c r="P184"/>
  <c r="O184"/>
  <c r="N184"/>
  <c r="M184"/>
  <c r="L184"/>
  <c r="K184"/>
  <c r="J184"/>
  <c r="I184"/>
  <c r="H184"/>
  <c r="G184"/>
  <c r="F184"/>
  <c r="E184"/>
  <c r="D184"/>
  <c r="C184"/>
  <c r="B184"/>
  <c r="Q183"/>
  <c r="P183"/>
  <c r="O183"/>
  <c r="N183"/>
  <c r="M183"/>
  <c r="L183"/>
  <c r="K183"/>
  <c r="J183"/>
  <c r="I183"/>
  <c r="H183"/>
  <c r="G183"/>
  <c r="F183"/>
  <c r="E183"/>
  <c r="D183"/>
  <c r="C183"/>
  <c r="B183"/>
  <c r="Q182"/>
  <c r="P182"/>
  <c r="O182"/>
  <c r="N182"/>
  <c r="M182"/>
  <c r="L182"/>
  <c r="K182"/>
  <c r="J182"/>
  <c r="I182"/>
  <c r="H182"/>
  <c r="G182"/>
  <c r="F182"/>
  <c r="E182"/>
  <c r="D182"/>
  <c r="C182"/>
  <c r="B182"/>
  <c r="Q181"/>
  <c r="P181"/>
  <c r="O181"/>
  <c r="N181"/>
  <c r="M181"/>
  <c r="L181"/>
  <c r="K181"/>
  <c r="J181"/>
  <c r="I181"/>
  <c r="H181"/>
  <c r="G181"/>
  <c r="F181"/>
  <c r="E181"/>
  <c r="D181"/>
  <c r="C181"/>
  <c r="B181"/>
  <c r="Q180"/>
  <c r="P180"/>
  <c r="O180"/>
  <c r="N180"/>
  <c r="M180"/>
  <c r="L180"/>
  <c r="K180"/>
  <c r="J180"/>
  <c r="I180"/>
  <c r="H180"/>
  <c r="G180"/>
  <c r="F180"/>
  <c r="E180"/>
  <c r="D180"/>
  <c r="C180"/>
  <c r="B180"/>
  <c r="Q179"/>
  <c r="P179"/>
  <c r="O179"/>
  <c r="N179"/>
  <c r="M179"/>
  <c r="L179"/>
  <c r="K179"/>
  <c r="J179"/>
  <c r="I179"/>
  <c r="H179"/>
  <c r="G179"/>
  <c r="F179"/>
  <c r="E179"/>
  <c r="D179"/>
  <c r="C179"/>
  <c r="B179"/>
  <c r="Q178"/>
  <c r="P178"/>
  <c r="O178"/>
  <c r="N178"/>
  <c r="M178"/>
  <c r="L178"/>
  <c r="K178"/>
  <c r="J178"/>
  <c r="I178"/>
  <c r="H178"/>
  <c r="G178"/>
  <c r="F178"/>
  <c r="E178"/>
  <c r="D178"/>
  <c r="C178"/>
  <c r="B178"/>
  <c r="Q177"/>
  <c r="P177"/>
  <c r="O177"/>
  <c r="N177"/>
  <c r="M177"/>
  <c r="L177"/>
  <c r="K177"/>
  <c r="J177"/>
  <c r="I177"/>
  <c r="H177"/>
  <c r="G177"/>
  <c r="F177"/>
  <c r="E177"/>
  <c r="D177"/>
  <c r="C177"/>
  <c r="B177"/>
  <c r="Q176"/>
  <c r="P176"/>
  <c r="O176"/>
  <c r="N176"/>
  <c r="M176"/>
  <c r="L176"/>
  <c r="K176"/>
  <c r="J176"/>
  <c r="I176"/>
  <c r="H176"/>
  <c r="G176"/>
  <c r="F176"/>
  <c r="E176"/>
  <c r="D176"/>
  <c r="C176"/>
  <c r="B176"/>
  <c r="Q107"/>
  <c r="P107"/>
  <c r="O107"/>
  <c r="N107"/>
  <c r="M107"/>
  <c r="L107"/>
  <c r="K107"/>
  <c r="J107"/>
  <c r="I107"/>
  <c r="H107"/>
  <c r="G107"/>
  <c r="F107"/>
  <c r="E107"/>
  <c r="D107"/>
  <c r="C107"/>
  <c r="B107"/>
  <c r="Q106"/>
  <c r="P106"/>
  <c r="O106"/>
  <c r="N106"/>
  <c r="M106"/>
  <c r="L106"/>
  <c r="K106"/>
  <c r="J106"/>
  <c r="I106"/>
  <c r="H106"/>
  <c r="G106"/>
  <c r="F106"/>
  <c r="E106"/>
  <c r="D106"/>
  <c r="C106"/>
  <c r="B106"/>
  <c r="Q105"/>
  <c r="P105"/>
  <c r="O105"/>
  <c r="N105"/>
  <c r="M105"/>
  <c r="L105"/>
  <c r="K105"/>
  <c r="J105"/>
  <c r="I105"/>
  <c r="H105"/>
  <c r="G105"/>
  <c r="F105"/>
  <c r="E105"/>
  <c r="D105"/>
  <c r="C105"/>
  <c r="B105"/>
  <c r="Q104"/>
  <c r="P104"/>
  <c r="O104"/>
  <c r="N104"/>
  <c r="M104"/>
  <c r="L104"/>
  <c r="K104"/>
  <c r="J104"/>
  <c r="I104"/>
  <c r="H104"/>
  <c r="G104"/>
  <c r="F104"/>
  <c r="E104"/>
  <c r="D104"/>
  <c r="C104"/>
  <c r="B104"/>
  <c r="Q103"/>
  <c r="P103"/>
  <c r="O103"/>
  <c r="N103"/>
  <c r="M103"/>
  <c r="L103"/>
  <c r="K103"/>
  <c r="J103"/>
  <c r="I103"/>
  <c r="H103"/>
  <c r="G103"/>
  <c r="F103"/>
  <c r="E103"/>
  <c r="D103"/>
  <c r="C103"/>
  <c r="B103"/>
  <c r="Q102"/>
  <c r="P102"/>
  <c r="O102"/>
  <c r="N102"/>
  <c r="M102"/>
  <c r="L102"/>
  <c r="K102"/>
  <c r="J102"/>
  <c r="I102"/>
  <c r="H102"/>
  <c r="G102"/>
  <c r="F102"/>
  <c r="E102"/>
  <c r="D102"/>
  <c r="C102"/>
  <c r="B102"/>
  <c r="Q101"/>
  <c r="P101"/>
  <c r="O101"/>
  <c r="N101"/>
  <c r="M101"/>
  <c r="L101"/>
  <c r="K101"/>
  <c r="J101"/>
  <c r="I101"/>
  <c r="H101"/>
  <c r="G101"/>
  <c r="F101"/>
  <c r="E101"/>
  <c r="D101"/>
  <c r="C101"/>
  <c r="B101"/>
  <c r="Q100"/>
  <c r="P100"/>
  <c r="O100"/>
  <c r="N100"/>
  <c r="M100"/>
  <c r="L100"/>
  <c r="K100"/>
  <c r="J100"/>
  <c r="I100"/>
  <c r="H100"/>
  <c r="G100"/>
  <c r="F100"/>
  <c r="E100"/>
  <c r="D100"/>
  <c r="C100"/>
  <c r="B100"/>
  <c r="Q99"/>
  <c r="P99"/>
  <c r="O99"/>
  <c r="N99"/>
  <c r="M99"/>
  <c r="L99"/>
  <c r="K99"/>
  <c r="J99"/>
  <c r="I99"/>
  <c r="H99"/>
  <c r="G99"/>
  <c r="F99"/>
  <c r="E99"/>
  <c r="D99"/>
  <c r="C99"/>
  <c r="B99"/>
  <c r="Q98"/>
  <c r="P98"/>
  <c r="O98"/>
  <c r="N98"/>
  <c r="M98"/>
  <c r="L98"/>
  <c r="K98"/>
  <c r="J98"/>
  <c r="I98"/>
  <c r="H98"/>
  <c r="G98"/>
  <c r="F98"/>
  <c r="E98"/>
  <c r="D98"/>
  <c r="C98"/>
  <c r="B98"/>
  <c r="Q97"/>
  <c r="P97"/>
  <c r="O97"/>
  <c r="N97"/>
  <c r="M97"/>
  <c r="L97"/>
  <c r="K97"/>
  <c r="J97"/>
  <c r="I97"/>
  <c r="H97"/>
  <c r="G97"/>
  <c r="F97"/>
  <c r="E97"/>
  <c r="D97"/>
  <c r="C97"/>
  <c r="B97"/>
  <c r="Q96"/>
  <c r="P96"/>
  <c r="O96"/>
  <c r="N96"/>
  <c r="M96"/>
  <c r="L96"/>
  <c r="K96"/>
  <c r="J96"/>
  <c r="I96"/>
  <c r="H96"/>
  <c r="G96"/>
  <c r="F96"/>
  <c r="E96"/>
  <c r="D96"/>
  <c r="C96"/>
  <c r="B96"/>
  <c r="Q95"/>
  <c r="P95"/>
  <c r="O95"/>
  <c r="N95"/>
  <c r="M95"/>
  <c r="L95"/>
  <c r="K95"/>
  <c r="J95"/>
  <c r="I95"/>
  <c r="H95"/>
  <c r="G95"/>
  <c r="F95"/>
  <c r="E95"/>
  <c r="D95"/>
  <c r="C95"/>
  <c r="B95"/>
  <c r="Q94"/>
  <c r="P94"/>
  <c r="O94"/>
  <c r="N94"/>
  <c r="M94"/>
  <c r="L94"/>
  <c r="K94"/>
  <c r="J94"/>
  <c r="I94"/>
  <c r="H94"/>
  <c r="G94"/>
  <c r="F94"/>
  <c r="E94"/>
  <c r="D94"/>
  <c r="C94"/>
  <c r="B94"/>
  <c r="Q168"/>
  <c r="P168"/>
  <c r="O168"/>
  <c r="N168"/>
  <c r="M168"/>
  <c r="L168"/>
  <c r="K168"/>
  <c r="J168"/>
  <c r="I168"/>
  <c r="H168"/>
  <c r="G168"/>
  <c r="F168"/>
  <c r="E168"/>
  <c r="D168"/>
  <c r="C168"/>
  <c r="B168"/>
  <c r="Q167"/>
  <c r="P167"/>
  <c r="O167"/>
  <c r="N167"/>
  <c r="M167"/>
  <c r="L167"/>
  <c r="K167"/>
  <c r="J167"/>
  <c r="I167"/>
  <c r="H167"/>
  <c r="G167"/>
  <c r="F167"/>
  <c r="E167"/>
  <c r="D167"/>
  <c r="C167"/>
  <c r="B167"/>
  <c r="Q166"/>
  <c r="P166"/>
  <c r="O166"/>
  <c r="N166"/>
  <c r="M166"/>
  <c r="L166"/>
  <c r="K166"/>
  <c r="J166"/>
  <c r="I166"/>
  <c r="H166"/>
  <c r="G166"/>
  <c r="F166"/>
  <c r="E166"/>
  <c r="D166"/>
  <c r="C166"/>
  <c r="B166"/>
  <c r="Q165"/>
  <c r="P165"/>
  <c r="O165"/>
  <c r="N165"/>
  <c r="M165"/>
  <c r="L165"/>
  <c r="K165"/>
  <c r="J165"/>
  <c r="I165"/>
  <c r="H165"/>
  <c r="G165"/>
  <c r="F165"/>
  <c r="E165"/>
  <c r="D165"/>
  <c r="C165"/>
  <c r="B165"/>
  <c r="Q164"/>
  <c r="P164"/>
  <c r="O164"/>
  <c r="N164"/>
  <c r="M164"/>
  <c r="L164"/>
  <c r="K164"/>
  <c r="J164"/>
  <c r="I164"/>
  <c r="H164"/>
  <c r="G164"/>
  <c r="F164"/>
  <c r="E164"/>
  <c r="D164"/>
  <c r="C164"/>
  <c r="B164"/>
  <c r="Q163"/>
  <c r="P163"/>
  <c r="O163"/>
  <c r="N163"/>
  <c r="M163"/>
  <c r="L163"/>
  <c r="K163"/>
  <c r="J163"/>
  <c r="I163"/>
  <c r="H163"/>
  <c r="G163"/>
  <c r="F163"/>
  <c r="E163"/>
  <c r="D163"/>
  <c r="C163"/>
  <c r="B163"/>
  <c r="Q162"/>
  <c r="P162"/>
  <c r="O162"/>
  <c r="N162"/>
  <c r="M162"/>
  <c r="L162"/>
  <c r="K162"/>
  <c r="J162"/>
  <c r="I162"/>
  <c r="H162"/>
  <c r="G162"/>
  <c r="F162"/>
  <c r="E162"/>
  <c r="D162"/>
  <c r="C162"/>
  <c r="B162"/>
  <c r="Q161"/>
  <c r="P161"/>
  <c r="O161"/>
  <c r="N161"/>
  <c r="M161"/>
  <c r="L161"/>
  <c r="K161"/>
  <c r="J161"/>
  <c r="I161"/>
  <c r="H161"/>
  <c r="G161"/>
  <c r="F161"/>
  <c r="E161"/>
  <c r="D161"/>
  <c r="C161"/>
  <c r="B161"/>
  <c r="Q160"/>
  <c r="P160"/>
  <c r="O160"/>
  <c r="N160"/>
  <c r="M160"/>
  <c r="L160"/>
  <c r="K160"/>
  <c r="J160"/>
  <c r="I160"/>
  <c r="H160"/>
  <c r="G160"/>
  <c r="F160"/>
  <c r="E160"/>
  <c r="D160"/>
  <c r="C160"/>
  <c r="B160"/>
  <c r="Q159"/>
  <c r="P159"/>
  <c r="O159"/>
  <c r="N159"/>
  <c r="M159"/>
  <c r="L159"/>
  <c r="K159"/>
  <c r="J159"/>
  <c r="I159"/>
  <c r="H159"/>
  <c r="G159"/>
  <c r="F159"/>
  <c r="E159"/>
  <c r="D159"/>
  <c r="C159"/>
  <c r="B159"/>
  <c r="Q158"/>
  <c r="P158"/>
  <c r="O158"/>
  <c r="N158"/>
  <c r="M158"/>
  <c r="L158"/>
  <c r="K158"/>
  <c r="J158"/>
  <c r="I158"/>
  <c r="H158"/>
  <c r="G158"/>
  <c r="F158"/>
  <c r="E158"/>
  <c r="D158"/>
  <c r="C158"/>
  <c r="B158"/>
  <c r="Q157"/>
  <c r="P157"/>
  <c r="O157"/>
  <c r="N157"/>
  <c r="M157"/>
  <c r="L157"/>
  <c r="K157"/>
  <c r="J157"/>
  <c r="I157"/>
  <c r="H157"/>
  <c r="G157"/>
  <c r="F157"/>
  <c r="E157"/>
  <c r="D157"/>
  <c r="C157"/>
  <c r="B157"/>
  <c r="Q156"/>
  <c r="P156"/>
  <c r="O156"/>
  <c r="N156"/>
  <c r="M156"/>
  <c r="L156"/>
  <c r="K156"/>
  <c r="J156"/>
  <c r="I156"/>
  <c r="H156"/>
  <c r="G156"/>
  <c r="F156"/>
  <c r="E156"/>
  <c r="D156"/>
  <c r="C156"/>
  <c r="B156"/>
  <c r="Q155"/>
  <c r="P155"/>
  <c r="O155"/>
  <c r="N155"/>
  <c r="M155"/>
  <c r="L155"/>
  <c r="K155"/>
  <c r="J155"/>
  <c r="I155"/>
  <c r="H155"/>
  <c r="G155"/>
  <c r="F155"/>
  <c r="E155"/>
  <c r="D155"/>
  <c r="C155"/>
  <c r="B155"/>
  <c r="Q148"/>
  <c r="P148"/>
  <c r="O148"/>
  <c r="N148"/>
  <c r="M148"/>
  <c r="L148"/>
  <c r="K148"/>
  <c r="J148"/>
  <c r="I148"/>
  <c r="H148"/>
  <c r="G148"/>
  <c r="F148"/>
  <c r="E148"/>
  <c r="D148"/>
  <c r="C148"/>
  <c r="B148"/>
  <c r="Q147"/>
  <c r="P147"/>
  <c r="O147"/>
  <c r="N147"/>
  <c r="M147"/>
  <c r="L147"/>
  <c r="K147"/>
  <c r="J147"/>
  <c r="I147"/>
  <c r="H147"/>
  <c r="G147"/>
  <c r="F147"/>
  <c r="E147"/>
  <c r="D147"/>
  <c r="C147"/>
  <c r="B147"/>
  <c r="Q146"/>
  <c r="P146"/>
  <c r="O146"/>
  <c r="N146"/>
  <c r="M146"/>
  <c r="L146"/>
  <c r="K146"/>
  <c r="J146"/>
  <c r="I146"/>
  <c r="H146"/>
  <c r="G146"/>
  <c r="F146"/>
  <c r="E146"/>
  <c r="D146"/>
  <c r="C146"/>
  <c r="B146"/>
  <c r="Q145"/>
  <c r="P145"/>
  <c r="O145"/>
  <c r="N145"/>
  <c r="M145"/>
  <c r="L145"/>
  <c r="K145"/>
  <c r="J145"/>
  <c r="I145"/>
  <c r="H145"/>
  <c r="G145"/>
  <c r="F145"/>
  <c r="E145"/>
  <c r="D145"/>
  <c r="C145"/>
  <c r="B145"/>
  <c r="Q144"/>
  <c r="P144"/>
  <c r="O144"/>
  <c r="N144"/>
  <c r="M144"/>
  <c r="L144"/>
  <c r="K144"/>
  <c r="J144"/>
  <c r="I144"/>
  <c r="H144"/>
  <c r="G144"/>
  <c r="F144"/>
  <c r="E144"/>
  <c r="D144"/>
  <c r="C144"/>
  <c r="B144"/>
  <c r="Q143"/>
  <c r="P143"/>
  <c r="O143"/>
  <c r="N143"/>
  <c r="M143"/>
  <c r="L143"/>
  <c r="K143"/>
  <c r="J143"/>
  <c r="I143"/>
  <c r="H143"/>
  <c r="G143"/>
  <c r="F143"/>
  <c r="E143"/>
  <c r="D143"/>
  <c r="C143"/>
  <c r="B143"/>
  <c r="Q142"/>
  <c r="P142"/>
  <c r="O142"/>
  <c r="N142"/>
  <c r="M142"/>
  <c r="L142"/>
  <c r="K142"/>
  <c r="J142"/>
  <c r="I142"/>
  <c r="H142"/>
  <c r="G142"/>
  <c r="F142"/>
  <c r="E142"/>
  <c r="D142"/>
  <c r="C142"/>
  <c r="B142"/>
  <c r="Q141"/>
  <c r="P141"/>
  <c r="O141"/>
  <c r="N141"/>
  <c r="M141"/>
  <c r="L141"/>
  <c r="K141"/>
  <c r="J141"/>
  <c r="I141"/>
  <c r="H141"/>
  <c r="G141"/>
  <c r="F141"/>
  <c r="E141"/>
  <c r="D141"/>
  <c r="C141"/>
  <c r="B141"/>
  <c r="Q140"/>
  <c r="P140"/>
  <c r="O140"/>
  <c r="N140"/>
  <c r="M140"/>
  <c r="L140"/>
  <c r="K140"/>
  <c r="J140"/>
  <c r="I140"/>
  <c r="H140"/>
  <c r="G140"/>
  <c r="F140"/>
  <c r="E140"/>
  <c r="D140"/>
  <c r="C140"/>
  <c r="B140"/>
  <c r="Q139"/>
  <c r="P139"/>
  <c r="O139"/>
  <c r="N139"/>
  <c r="M139"/>
  <c r="L139"/>
  <c r="K139"/>
  <c r="J139"/>
  <c r="I139"/>
  <c r="H139"/>
  <c r="G139"/>
  <c r="F139"/>
  <c r="E139"/>
  <c r="D139"/>
  <c r="C139"/>
  <c r="B139"/>
  <c r="Q138"/>
  <c r="P138"/>
  <c r="O138"/>
  <c r="N138"/>
  <c r="M138"/>
  <c r="L138"/>
  <c r="K138"/>
  <c r="J138"/>
  <c r="I138"/>
  <c r="H138"/>
  <c r="G138"/>
  <c r="F138"/>
  <c r="E138"/>
  <c r="D138"/>
  <c r="C138"/>
  <c r="B138"/>
  <c r="Q137"/>
  <c r="P137"/>
  <c r="O137"/>
  <c r="N137"/>
  <c r="M137"/>
  <c r="L137"/>
  <c r="K137"/>
  <c r="J137"/>
  <c r="I137"/>
  <c r="H137"/>
  <c r="G137"/>
  <c r="F137"/>
  <c r="E137"/>
  <c r="D137"/>
  <c r="C137"/>
  <c r="B137"/>
  <c r="Q136"/>
  <c r="P136"/>
  <c r="O136"/>
  <c r="N136"/>
  <c r="M136"/>
  <c r="L136"/>
  <c r="K136"/>
  <c r="J136"/>
  <c r="I136"/>
  <c r="H136"/>
  <c r="G136"/>
  <c r="F136"/>
  <c r="E136"/>
  <c r="D136"/>
  <c r="C136"/>
  <c r="B136"/>
  <c r="Q135"/>
  <c r="P135"/>
  <c r="O135"/>
  <c r="N135"/>
  <c r="M135"/>
  <c r="L135"/>
  <c r="K135"/>
  <c r="J135"/>
  <c r="I135"/>
  <c r="H135"/>
  <c r="G135"/>
  <c r="F135"/>
  <c r="E135"/>
  <c r="D135"/>
  <c r="C135"/>
  <c r="B135"/>
  <c r="Q41"/>
  <c r="P41"/>
  <c r="O41"/>
  <c r="N41"/>
  <c r="M41"/>
  <c r="L41"/>
  <c r="K41"/>
  <c r="J41"/>
  <c r="I41"/>
  <c r="H41"/>
  <c r="G41"/>
  <c r="F41"/>
  <c r="E41"/>
  <c r="D41"/>
  <c r="C41"/>
  <c r="B41"/>
  <c r="Q40"/>
  <c r="P40"/>
  <c r="O40"/>
  <c r="N40"/>
  <c r="M40"/>
  <c r="L40"/>
  <c r="K40"/>
  <c r="J40"/>
  <c r="I40"/>
  <c r="H40"/>
  <c r="G40"/>
  <c r="F40"/>
  <c r="E40"/>
  <c r="D40"/>
  <c r="C40"/>
  <c r="B40"/>
  <c r="Q39"/>
  <c r="P39"/>
  <c r="O39"/>
  <c r="N39"/>
  <c r="M39"/>
  <c r="L39"/>
  <c r="K39"/>
  <c r="J39"/>
  <c r="I39"/>
  <c r="H39"/>
  <c r="G39"/>
  <c r="F39"/>
  <c r="E39"/>
  <c r="D39"/>
  <c r="C39"/>
  <c r="B39"/>
  <c r="Q38"/>
  <c r="P38"/>
  <c r="O38"/>
  <c r="N38"/>
  <c r="M38"/>
  <c r="L38"/>
  <c r="K38"/>
  <c r="J38"/>
  <c r="I38"/>
  <c r="H38"/>
  <c r="G38"/>
  <c r="F38"/>
  <c r="E38"/>
  <c r="D38"/>
  <c r="C38"/>
  <c r="B38"/>
  <c r="Q37"/>
  <c r="P37"/>
  <c r="O37"/>
  <c r="N37"/>
  <c r="M37"/>
  <c r="L37"/>
  <c r="K37"/>
  <c r="J37"/>
  <c r="I37"/>
  <c r="H37"/>
  <c r="G37"/>
  <c r="F37"/>
  <c r="E37"/>
  <c r="D37"/>
  <c r="C37"/>
  <c r="B37"/>
  <c r="Q36"/>
  <c r="P36"/>
  <c r="O36"/>
  <c r="N36"/>
  <c r="M36"/>
  <c r="L36"/>
  <c r="K36"/>
  <c r="J36"/>
  <c r="I36"/>
  <c r="H36"/>
  <c r="G36"/>
  <c r="F36"/>
  <c r="E36"/>
  <c r="D36"/>
  <c r="C36"/>
  <c r="B36"/>
  <c r="Q35"/>
  <c r="P35"/>
  <c r="O35"/>
  <c r="N35"/>
  <c r="M35"/>
  <c r="L35"/>
  <c r="K35"/>
  <c r="J35"/>
  <c r="I35"/>
  <c r="H35"/>
  <c r="G35"/>
  <c r="F35"/>
  <c r="E35"/>
  <c r="D35"/>
  <c r="C35"/>
  <c r="B35"/>
  <c r="Q34"/>
  <c r="P34"/>
  <c r="O34"/>
  <c r="N34"/>
  <c r="M34"/>
  <c r="L34"/>
  <c r="K34"/>
  <c r="J34"/>
  <c r="I34"/>
  <c r="H34"/>
  <c r="G34"/>
  <c r="F34"/>
  <c r="E34"/>
  <c r="D34"/>
  <c r="C34"/>
  <c r="B34"/>
  <c r="Q33"/>
  <c r="P33"/>
  <c r="O33"/>
  <c r="N33"/>
  <c r="M33"/>
  <c r="L33"/>
  <c r="K33"/>
  <c r="J33"/>
  <c r="I33"/>
  <c r="H33"/>
  <c r="G33"/>
  <c r="F33"/>
  <c r="E33"/>
  <c r="D33"/>
  <c r="C33"/>
  <c r="B33"/>
  <c r="Q32"/>
  <c r="P32"/>
  <c r="O32"/>
  <c r="N32"/>
  <c r="M32"/>
  <c r="L32"/>
  <c r="K32"/>
  <c r="J32"/>
  <c r="I32"/>
  <c r="H32"/>
  <c r="G32"/>
  <c r="F32"/>
  <c r="E32"/>
  <c r="D32"/>
  <c r="C32"/>
  <c r="B32"/>
  <c r="Q31"/>
  <c r="P31"/>
  <c r="O31"/>
  <c r="N31"/>
  <c r="M31"/>
  <c r="L31"/>
  <c r="K31"/>
  <c r="J31"/>
  <c r="I31"/>
  <c r="H31"/>
  <c r="G31"/>
  <c r="F31"/>
  <c r="E31"/>
  <c r="D31"/>
  <c r="C31"/>
  <c r="B31"/>
  <c r="Q30"/>
  <c r="P30"/>
  <c r="O30"/>
  <c r="N30"/>
  <c r="M30"/>
  <c r="L30"/>
  <c r="K30"/>
  <c r="J30"/>
  <c r="I30"/>
  <c r="H30"/>
  <c r="G30"/>
  <c r="F30"/>
  <c r="E30"/>
  <c r="D30"/>
  <c r="C30"/>
  <c r="B30"/>
  <c r="Q29"/>
  <c r="P29"/>
  <c r="O29"/>
  <c r="N29"/>
  <c r="M29"/>
  <c r="L29"/>
  <c r="K29"/>
  <c r="J29"/>
  <c r="I29"/>
  <c r="H29"/>
  <c r="G29"/>
  <c r="F29"/>
  <c r="E29"/>
  <c r="D29"/>
  <c r="C29"/>
  <c r="B29"/>
  <c r="Q28"/>
  <c r="P28"/>
  <c r="O28"/>
  <c r="N28"/>
  <c r="M28"/>
  <c r="L28"/>
  <c r="K28"/>
  <c r="J28"/>
  <c r="I28"/>
  <c r="H28"/>
  <c r="G28"/>
  <c r="F28"/>
  <c r="E28"/>
  <c r="D28"/>
  <c r="C28"/>
  <c r="B28"/>
  <c r="Q84"/>
  <c r="P84"/>
  <c r="O84"/>
  <c r="N84"/>
  <c r="M84"/>
  <c r="L84"/>
  <c r="K84"/>
  <c r="J84"/>
  <c r="I84"/>
  <c r="H84"/>
  <c r="G84"/>
  <c r="F84"/>
  <c r="E84"/>
  <c r="D84"/>
  <c r="C84"/>
  <c r="B84"/>
  <c r="Q83"/>
  <c r="P83"/>
  <c r="O83"/>
  <c r="N83"/>
  <c r="M83"/>
  <c r="L83"/>
  <c r="K83"/>
  <c r="J83"/>
  <c r="I83"/>
  <c r="H83"/>
  <c r="G83"/>
  <c r="F83"/>
  <c r="E83"/>
  <c r="D83"/>
  <c r="C83"/>
  <c r="B83"/>
  <c r="Q82"/>
  <c r="P82"/>
  <c r="O82"/>
  <c r="N82"/>
  <c r="M82"/>
  <c r="L82"/>
  <c r="K82"/>
  <c r="J82"/>
  <c r="I82"/>
  <c r="H82"/>
  <c r="G82"/>
  <c r="F82"/>
  <c r="E82"/>
  <c r="D82"/>
  <c r="C82"/>
  <c r="B82"/>
  <c r="Q81"/>
  <c r="P81"/>
  <c r="O81"/>
  <c r="N81"/>
  <c r="M81"/>
  <c r="L81"/>
  <c r="K81"/>
  <c r="J81"/>
  <c r="I81"/>
  <c r="H81"/>
  <c r="G81"/>
  <c r="F81"/>
  <c r="E81"/>
  <c r="D81"/>
  <c r="C81"/>
  <c r="B81"/>
  <c r="Q80"/>
  <c r="P80"/>
  <c r="O80"/>
  <c r="N80"/>
  <c r="M80"/>
  <c r="L80"/>
  <c r="K80"/>
  <c r="J80"/>
  <c r="I80"/>
  <c r="H80"/>
  <c r="G80"/>
  <c r="F80"/>
  <c r="E80"/>
  <c r="D80"/>
  <c r="C80"/>
  <c r="B80"/>
  <c r="Q79"/>
  <c r="P79"/>
  <c r="O79"/>
  <c r="N79"/>
  <c r="M79"/>
  <c r="L79"/>
  <c r="K79"/>
  <c r="J79"/>
  <c r="I79"/>
  <c r="H79"/>
  <c r="G79"/>
  <c r="F79"/>
  <c r="E79"/>
  <c r="D79"/>
  <c r="C79"/>
  <c r="B79"/>
  <c r="Q78"/>
  <c r="P78"/>
  <c r="O78"/>
  <c r="N78"/>
  <c r="M78"/>
  <c r="L78"/>
  <c r="K78"/>
  <c r="J78"/>
  <c r="I78"/>
  <c r="H78"/>
  <c r="G78"/>
  <c r="F78"/>
  <c r="E78"/>
  <c r="D78"/>
  <c r="C78"/>
  <c r="B78"/>
  <c r="Q77"/>
  <c r="P77"/>
  <c r="O77"/>
  <c r="N77"/>
  <c r="M77"/>
  <c r="L77"/>
  <c r="K77"/>
  <c r="J77"/>
  <c r="I77"/>
  <c r="H77"/>
  <c r="G77"/>
  <c r="F77"/>
  <c r="E77"/>
  <c r="D77"/>
  <c r="C77"/>
  <c r="B77"/>
  <c r="Q76"/>
  <c r="P76"/>
  <c r="O76"/>
  <c r="N76"/>
  <c r="M76"/>
  <c r="L76"/>
  <c r="K76"/>
  <c r="J76"/>
  <c r="I76"/>
  <c r="H76"/>
  <c r="G76"/>
  <c r="F76"/>
  <c r="E76"/>
  <c r="D76"/>
  <c r="C76"/>
  <c r="B76"/>
  <c r="Q75"/>
  <c r="P75"/>
  <c r="O75"/>
  <c r="N75"/>
  <c r="M75"/>
  <c r="L75"/>
  <c r="K75"/>
  <c r="J75"/>
  <c r="I75"/>
  <c r="H75"/>
  <c r="G75"/>
  <c r="F75"/>
  <c r="E75"/>
  <c r="D75"/>
  <c r="C75"/>
  <c r="B75"/>
  <c r="Q74"/>
  <c r="P74"/>
  <c r="O74"/>
  <c r="N74"/>
  <c r="M74"/>
  <c r="L74"/>
  <c r="K74"/>
  <c r="J74"/>
  <c r="I74"/>
  <c r="H74"/>
  <c r="G74"/>
  <c r="F74"/>
  <c r="E74"/>
  <c r="D74"/>
  <c r="C74"/>
  <c r="B74"/>
  <c r="Q73"/>
  <c r="P73"/>
  <c r="O73"/>
  <c r="N73"/>
  <c r="M73"/>
  <c r="L73"/>
  <c r="K73"/>
  <c r="J73"/>
  <c r="I73"/>
  <c r="H73"/>
  <c r="G73"/>
  <c r="F73"/>
  <c r="E73"/>
  <c r="D73"/>
  <c r="C73"/>
  <c r="B73"/>
  <c r="Q72"/>
  <c r="P72"/>
  <c r="O72"/>
  <c r="N72"/>
  <c r="M72"/>
  <c r="L72"/>
  <c r="K72"/>
  <c r="J72"/>
  <c r="I72"/>
  <c r="H72"/>
  <c r="G72"/>
  <c r="F72"/>
  <c r="E72"/>
  <c r="D72"/>
  <c r="C72"/>
  <c r="B72"/>
  <c r="Q71"/>
  <c r="P71"/>
  <c r="O71"/>
  <c r="N71"/>
  <c r="M71"/>
  <c r="L71"/>
  <c r="K71"/>
  <c r="J71"/>
  <c r="I71"/>
  <c r="H71"/>
  <c r="G71"/>
  <c r="F71"/>
  <c r="E71"/>
  <c r="D71"/>
  <c r="C71"/>
  <c r="B71"/>
  <c r="Q100" i="5"/>
  <c r="M99"/>
  <c r="G100"/>
  <c r="M100"/>
  <c r="D99"/>
  <c r="Q99"/>
  <c r="B24"/>
  <c r="B99" i="7"/>
  <c r="J100" i="5"/>
  <c r="O100"/>
  <c r="P100"/>
  <c r="O99"/>
  <c r="M98"/>
  <c r="N98"/>
  <c r="D98"/>
  <c r="Q98"/>
  <c r="I98"/>
  <c r="L99"/>
  <c r="G99"/>
  <c r="P98"/>
  <c r="B23"/>
  <c r="B48"/>
  <c r="B74"/>
  <c r="L98"/>
  <c r="J99"/>
  <c r="H98"/>
  <c r="N99"/>
  <c r="B50"/>
  <c r="B75"/>
  <c r="H99"/>
  <c r="L100"/>
  <c r="B49"/>
  <c r="J98"/>
  <c r="E99"/>
  <c r="P99"/>
  <c r="B98" i="7"/>
  <c r="B73" i="5"/>
  <c r="H100"/>
  <c r="O98"/>
  <c r="E98"/>
  <c r="E100"/>
  <c r="G98"/>
  <c r="K99"/>
  <c r="I100"/>
  <c r="D100"/>
  <c r="F100"/>
  <c r="K100"/>
  <c r="B25"/>
  <c r="K98"/>
  <c r="C99"/>
  <c r="N100"/>
  <c r="C100"/>
  <c r="I99"/>
  <c r="F98"/>
  <c r="F99"/>
  <c r="C98"/>
  <c r="J2" i="4" l="1"/>
  <c r="J48"/>
  <c r="A171" i="1"/>
  <c r="A171" i="6"/>
  <c r="B87" i="5"/>
  <c r="B93"/>
  <c r="B95"/>
  <c r="D92" i="4"/>
  <c r="F90"/>
  <c r="G89"/>
  <c r="C89"/>
  <c r="D88"/>
  <c r="F86"/>
  <c r="G85"/>
  <c r="C85"/>
  <c r="D84"/>
  <c r="F82"/>
  <c r="G81"/>
  <c r="C81"/>
  <c r="D80"/>
  <c r="F78"/>
  <c r="G56"/>
  <c r="G60"/>
  <c r="G64"/>
  <c r="G68"/>
  <c r="F56"/>
  <c r="F60"/>
  <c r="F64"/>
  <c r="F68"/>
  <c r="D58"/>
  <c r="D62"/>
  <c r="D66"/>
  <c r="D55"/>
  <c r="C66"/>
  <c r="C62"/>
  <c r="C58"/>
  <c r="D57"/>
  <c r="D65"/>
  <c r="D69"/>
  <c r="C63"/>
  <c r="C59"/>
  <c r="F92"/>
  <c r="C91"/>
  <c r="D90"/>
  <c r="F88"/>
  <c r="G87"/>
  <c r="G83"/>
  <c r="G79"/>
  <c r="G62"/>
  <c r="G55"/>
  <c r="D64"/>
  <c r="C64"/>
  <c r="C56"/>
  <c r="G92"/>
  <c r="C88"/>
  <c r="D87"/>
  <c r="F85"/>
  <c r="C84"/>
  <c r="D83"/>
  <c r="F81"/>
  <c r="G80"/>
  <c r="G57"/>
  <c r="G65"/>
  <c r="F57"/>
  <c r="F61"/>
  <c r="F69"/>
  <c r="D59"/>
  <c r="D67"/>
  <c r="C65"/>
  <c r="C57"/>
  <c r="F91"/>
  <c r="G90"/>
  <c r="C90"/>
  <c r="D89"/>
  <c r="F87"/>
  <c r="G86"/>
  <c r="C86"/>
  <c r="D85"/>
  <c r="F83"/>
  <c r="G82"/>
  <c r="C82"/>
  <c r="D81"/>
  <c r="F79"/>
  <c r="G78"/>
  <c r="C78"/>
  <c r="G59"/>
  <c r="G63"/>
  <c r="G67"/>
  <c r="F59"/>
  <c r="F63"/>
  <c r="F67"/>
  <c r="D61"/>
  <c r="C67"/>
  <c r="C55"/>
  <c r="G91"/>
  <c r="C87"/>
  <c r="D86"/>
  <c r="F84"/>
  <c r="C83"/>
  <c r="D82"/>
  <c r="F80"/>
  <c r="C79"/>
  <c r="D78"/>
  <c r="G58"/>
  <c r="G66"/>
  <c r="F58"/>
  <c r="F62"/>
  <c r="F66"/>
  <c r="F55"/>
  <c r="D56"/>
  <c r="D60"/>
  <c r="D68"/>
  <c r="C68"/>
  <c r="C60"/>
  <c r="C92"/>
  <c r="D91"/>
  <c r="F89"/>
  <c r="G88"/>
  <c r="G84"/>
  <c r="C80"/>
  <c r="D79"/>
  <c r="G61"/>
  <c r="G69"/>
  <c r="F65"/>
  <c r="D63"/>
  <c r="C69"/>
  <c r="C61"/>
  <c r="B90" i="5"/>
  <c r="B91"/>
  <c r="B94"/>
  <c r="E34" i="4"/>
  <c r="C36"/>
  <c r="G36"/>
  <c r="E38"/>
  <c r="C40"/>
  <c r="G40"/>
  <c r="E42"/>
  <c r="C44"/>
  <c r="G44"/>
  <c r="E46"/>
  <c r="E37"/>
  <c r="C39"/>
  <c r="G39"/>
  <c r="E45"/>
  <c r="G32"/>
  <c r="C32"/>
  <c r="G34"/>
  <c r="E36"/>
  <c r="C38"/>
  <c r="G38"/>
  <c r="C33"/>
  <c r="G33"/>
  <c r="E35"/>
  <c r="C37"/>
  <c r="G37"/>
  <c r="E39"/>
  <c r="C41"/>
  <c r="G41"/>
  <c r="E43"/>
  <c r="C45"/>
  <c r="G45"/>
  <c r="E32"/>
  <c r="E33"/>
  <c r="C35"/>
  <c r="G35"/>
  <c r="E41"/>
  <c r="C43"/>
  <c r="G43"/>
  <c r="C34"/>
  <c r="E40"/>
  <c r="C42"/>
  <c r="G42"/>
  <c r="E44"/>
  <c r="C46"/>
  <c r="G46"/>
  <c r="J94" i="6"/>
  <c r="J95"/>
  <c r="J96"/>
  <c r="J97"/>
  <c r="N98"/>
  <c r="D176"/>
  <c r="L176"/>
  <c r="D177"/>
  <c r="D178"/>
  <c r="L178"/>
  <c r="D179"/>
  <c r="L179"/>
  <c r="D180"/>
  <c r="L180"/>
  <c r="D181"/>
  <c r="L181"/>
  <c r="D182"/>
  <c r="L182"/>
  <c r="D183"/>
  <c r="L183"/>
  <c r="D184"/>
  <c r="L184"/>
  <c r="D185"/>
  <c r="L185"/>
  <c r="D186"/>
  <c r="L186"/>
  <c r="D187"/>
  <c r="L187"/>
  <c r="D188"/>
  <c r="L188"/>
  <c r="D189"/>
  <c r="L189"/>
  <c r="N94"/>
  <c r="N95"/>
  <c r="N96"/>
  <c r="N97"/>
  <c r="J98"/>
  <c r="J99"/>
  <c r="N99"/>
  <c r="N100"/>
  <c r="J101"/>
  <c r="N101"/>
  <c r="J102"/>
  <c r="N102"/>
  <c r="N103"/>
  <c r="J104"/>
  <c r="N104"/>
  <c r="J105"/>
  <c r="N105"/>
  <c r="J106"/>
  <c r="N106"/>
  <c r="J107"/>
  <c r="N107"/>
  <c r="C94"/>
  <c r="G94"/>
  <c r="K94"/>
  <c r="O94"/>
  <c r="C95"/>
  <c r="G95"/>
  <c r="K95"/>
  <c r="O95"/>
  <c r="C96"/>
  <c r="G96"/>
  <c r="K96"/>
  <c r="O96"/>
  <c r="C97"/>
  <c r="G97"/>
  <c r="K97"/>
  <c r="O97"/>
  <c r="C98"/>
  <c r="G98"/>
  <c r="K98"/>
  <c r="O98"/>
  <c r="C99"/>
  <c r="G99"/>
  <c r="K99"/>
  <c r="O99"/>
  <c r="C100"/>
  <c r="G100"/>
  <c r="K100"/>
  <c r="O100"/>
  <c r="C101"/>
  <c r="G101"/>
  <c r="K101"/>
  <c r="O101"/>
  <c r="C102"/>
  <c r="G102"/>
  <c r="K102"/>
  <c r="O102"/>
  <c r="C103"/>
  <c r="G103"/>
  <c r="K103"/>
  <c r="O103"/>
  <c r="C104"/>
  <c r="G104"/>
  <c r="K104"/>
  <c r="O104"/>
  <c r="C105"/>
  <c r="G105"/>
  <c r="K105"/>
  <c r="O105"/>
  <c r="C106"/>
  <c r="G106"/>
  <c r="K106"/>
  <c r="O106"/>
  <c r="C107"/>
  <c r="G107"/>
  <c r="K107"/>
  <c r="O107"/>
  <c r="C176"/>
  <c r="K176"/>
  <c r="C177"/>
  <c r="K177"/>
  <c r="C178"/>
  <c r="K178"/>
  <c r="C179"/>
  <c r="K179"/>
  <c r="C180"/>
  <c r="K180"/>
  <c r="C181"/>
  <c r="K181"/>
  <c r="C182"/>
  <c r="K182"/>
  <c r="C183"/>
  <c r="K183"/>
  <c r="C184"/>
  <c r="K184"/>
  <c r="C185"/>
  <c r="K185"/>
  <c r="C186"/>
  <c r="K186"/>
  <c r="C187"/>
  <c r="K187"/>
  <c r="C188"/>
  <c r="K188"/>
  <c r="C189"/>
  <c r="K189"/>
  <c r="J176"/>
  <c r="N176"/>
  <c r="J177"/>
  <c r="N177"/>
  <c r="F178"/>
  <c r="J179"/>
  <c r="F180"/>
  <c r="N180"/>
  <c r="J181"/>
  <c r="J182"/>
  <c r="N182"/>
  <c r="F183"/>
  <c r="J184"/>
  <c r="J185"/>
  <c r="J186"/>
  <c r="N186"/>
  <c r="F187"/>
  <c r="N187"/>
  <c r="F188"/>
  <c r="J188"/>
  <c r="N188"/>
  <c r="F189"/>
  <c r="J189"/>
  <c r="N189"/>
  <c r="P176"/>
  <c r="P177"/>
  <c r="P178"/>
  <c r="P179"/>
  <c r="P180"/>
  <c r="P181"/>
  <c r="P182"/>
  <c r="P183"/>
  <c r="P184"/>
  <c r="P185"/>
  <c r="P186"/>
  <c r="H188"/>
  <c r="H189"/>
  <c r="E176"/>
  <c r="I176"/>
  <c r="Q176"/>
  <c r="I177"/>
  <c r="Q177"/>
  <c r="I178"/>
  <c r="Q178"/>
  <c r="I179"/>
  <c r="Q179"/>
  <c r="I180"/>
  <c r="Q180"/>
  <c r="I181"/>
  <c r="E182"/>
  <c r="M182"/>
  <c r="E183"/>
  <c r="M183"/>
  <c r="Q183"/>
  <c r="I184"/>
  <c r="Q184"/>
  <c r="I185"/>
  <c r="Q185"/>
  <c r="I186"/>
  <c r="Q186"/>
  <c r="I187"/>
  <c r="I188"/>
  <c r="G176"/>
  <c r="G177"/>
  <c r="G178"/>
  <c r="G179"/>
  <c r="G180"/>
  <c r="G181"/>
  <c r="G182"/>
  <c r="G183"/>
  <c r="G184"/>
  <c r="O184"/>
  <c r="O185"/>
  <c r="G186"/>
  <c r="O186"/>
  <c r="G187"/>
  <c r="O187"/>
  <c r="G188"/>
  <c r="O188"/>
  <c r="O189"/>
  <c r="P94"/>
  <c r="P95"/>
  <c r="P96"/>
  <c r="P97"/>
  <c r="P98"/>
  <c r="P99"/>
  <c r="P100"/>
  <c r="P101"/>
  <c r="P102"/>
  <c r="P103"/>
  <c r="P104"/>
  <c r="P105"/>
  <c r="P106"/>
  <c r="P107"/>
  <c r="L177"/>
  <c r="F176"/>
  <c r="F177"/>
  <c r="J178"/>
  <c r="N178"/>
  <c r="F179"/>
  <c r="N179"/>
  <c r="J180"/>
  <c r="F181"/>
  <c r="N181"/>
  <c r="F182"/>
  <c r="J183"/>
  <c r="N183"/>
  <c r="F184"/>
  <c r="N184"/>
  <c r="F185"/>
  <c r="N185"/>
  <c r="F186"/>
  <c r="J187"/>
  <c r="H176"/>
  <c r="H177"/>
  <c r="H178"/>
  <c r="H179"/>
  <c r="H180"/>
  <c r="H181"/>
  <c r="H182"/>
  <c r="H183"/>
  <c r="H184"/>
  <c r="H185"/>
  <c r="H186"/>
  <c r="H187"/>
  <c r="P187"/>
  <c r="P188"/>
  <c r="P189"/>
  <c r="M176"/>
  <c r="E177"/>
  <c r="M177"/>
  <c r="E178"/>
  <c r="M178"/>
  <c r="E179"/>
  <c r="M179"/>
  <c r="E180"/>
  <c r="M180"/>
  <c r="E181"/>
  <c r="M181"/>
  <c r="Q181"/>
  <c r="I182"/>
  <c r="Q182"/>
  <c r="I183"/>
  <c r="E184"/>
  <c r="M184"/>
  <c r="E185"/>
  <c r="M185"/>
  <c r="E186"/>
  <c r="M186"/>
  <c r="E187"/>
  <c r="M187"/>
  <c r="Q187"/>
  <c r="E188"/>
  <c r="M188"/>
  <c r="Q188"/>
  <c r="E189"/>
  <c r="I189"/>
  <c r="M189"/>
  <c r="Q189"/>
  <c r="O176"/>
  <c r="O177"/>
  <c r="O178"/>
  <c r="O179"/>
  <c r="O180"/>
  <c r="O181"/>
  <c r="O182"/>
  <c r="O183"/>
  <c r="G185"/>
  <c r="G189"/>
  <c r="E94"/>
  <c r="M94"/>
  <c r="E95"/>
  <c r="M95"/>
  <c r="E96"/>
  <c r="M96"/>
  <c r="E97"/>
  <c r="M97"/>
  <c r="E98"/>
  <c r="M98"/>
  <c r="E99"/>
  <c r="M99"/>
  <c r="E100"/>
  <c r="M100"/>
  <c r="E101"/>
  <c r="M101"/>
  <c r="E102"/>
  <c r="M102"/>
  <c r="E103"/>
  <c r="M103"/>
  <c r="E104"/>
  <c r="M104"/>
  <c r="I105"/>
  <c r="Q105"/>
  <c r="I106"/>
  <c r="Q106"/>
  <c r="I107"/>
  <c r="Q107"/>
  <c r="I94"/>
  <c r="Q94"/>
  <c r="I95"/>
  <c r="Q95"/>
  <c r="I96"/>
  <c r="Q96"/>
  <c r="I97"/>
  <c r="Q97"/>
  <c r="I98"/>
  <c r="Q98"/>
  <c r="I99"/>
  <c r="Q99"/>
  <c r="I100"/>
  <c r="Q100"/>
  <c r="I101"/>
  <c r="Q101"/>
  <c r="I102"/>
  <c r="Q102"/>
  <c r="I103"/>
  <c r="Q103"/>
  <c r="I104"/>
  <c r="Q104"/>
  <c r="E105"/>
  <c r="M105"/>
  <c r="E106"/>
  <c r="M106"/>
  <c r="E107"/>
  <c r="M107"/>
  <c r="D94"/>
  <c r="H94"/>
  <c r="L94"/>
  <c r="D95"/>
  <c r="H95"/>
  <c r="L95"/>
  <c r="D96"/>
  <c r="H96"/>
  <c r="L96"/>
  <c r="D97"/>
  <c r="H97"/>
  <c r="L97"/>
  <c r="D98"/>
  <c r="H98"/>
  <c r="L98"/>
  <c r="D99"/>
  <c r="H99"/>
  <c r="L99"/>
  <c r="D100"/>
  <c r="H100"/>
  <c r="L100"/>
  <c r="D101"/>
  <c r="H101"/>
  <c r="L101"/>
  <c r="D102"/>
  <c r="H102"/>
  <c r="L102"/>
  <c r="D103"/>
  <c r="H103"/>
  <c r="L103"/>
  <c r="D104"/>
  <c r="H104"/>
  <c r="L104"/>
  <c r="D105"/>
  <c r="H105"/>
  <c r="L105"/>
  <c r="D106"/>
  <c r="H106"/>
  <c r="L106"/>
  <c r="D107"/>
  <c r="H107"/>
  <c r="L107"/>
  <c r="B86" i="5"/>
  <c r="B85"/>
  <c r="B83"/>
  <c r="B92"/>
  <c r="B89"/>
  <c r="B88"/>
  <c r="B84"/>
  <c r="C16" i="4"/>
  <c r="E16"/>
  <c r="E23"/>
  <c r="C14"/>
  <c r="C21"/>
  <c r="E13"/>
  <c r="E21"/>
  <c r="G21"/>
  <c r="C12"/>
  <c r="C20"/>
  <c r="E12"/>
  <c r="E19"/>
  <c r="G14"/>
  <c r="C22"/>
  <c r="G22"/>
  <c r="C9"/>
  <c r="C10"/>
  <c r="C17"/>
  <c r="E11"/>
  <c r="E17"/>
  <c r="E9"/>
  <c r="G13"/>
  <c r="C13"/>
  <c r="C18"/>
  <c r="E15"/>
  <c r="E20"/>
  <c r="G10"/>
  <c r="G18"/>
  <c r="G9"/>
  <c r="G17"/>
  <c r="C11"/>
  <c r="C15"/>
  <c r="C19"/>
  <c r="C23"/>
  <c r="E10"/>
  <c r="E14"/>
  <c r="E18"/>
  <c r="E22"/>
  <c r="G11"/>
  <c r="G15"/>
  <c r="G19"/>
  <c r="G23"/>
  <c r="G12"/>
  <c r="G16"/>
  <c r="G20"/>
  <c r="B100" i="5"/>
  <c r="B98"/>
  <c r="B99"/>
  <c r="J66" i="4" l="1"/>
  <c r="J57"/>
  <c r="J64"/>
  <c r="J89"/>
  <c r="J61"/>
  <c r="J85"/>
  <c r="J82"/>
  <c r="J90"/>
  <c r="J58"/>
  <c r="J84"/>
  <c r="J63"/>
  <c r="J69"/>
  <c r="J92"/>
  <c r="J56"/>
  <c r="J65"/>
  <c r="J81"/>
  <c r="J55"/>
  <c r="J80"/>
  <c r="J59"/>
  <c r="J88"/>
  <c r="J68"/>
  <c r="J78"/>
  <c r="J86"/>
  <c r="J62"/>
  <c r="J67"/>
  <c r="J79"/>
  <c r="J83"/>
  <c r="J87"/>
  <c r="J91"/>
  <c r="J60"/>
  <c r="J41"/>
  <c r="J32"/>
  <c r="A87" i="1"/>
  <c r="A64" i="6"/>
  <c r="A87"/>
  <c r="A23"/>
  <c r="A130"/>
  <c r="J34" i="4"/>
  <c r="J44"/>
  <c r="J35"/>
  <c r="J37"/>
  <c r="J42"/>
  <c r="A64" i="1"/>
  <c r="O64" s="1"/>
  <c r="J171"/>
  <c r="A23"/>
  <c r="L23" s="1"/>
  <c r="J40" i="4"/>
  <c r="J38"/>
  <c r="J33"/>
  <c r="J43"/>
  <c r="J39"/>
  <c r="J36"/>
  <c r="J45"/>
  <c r="J46"/>
  <c r="A130" i="1"/>
  <c r="P130" s="1"/>
  <c r="J10" i="4"/>
  <c r="J22"/>
  <c r="J9"/>
  <c r="J18"/>
  <c r="J13"/>
  <c r="J21"/>
  <c r="J12"/>
  <c r="J17"/>
  <c r="J23"/>
  <c r="J19"/>
  <c r="J20"/>
  <c r="J16"/>
  <c r="J11"/>
  <c r="J15"/>
  <c r="J14"/>
  <c r="H23" i="1" l="1"/>
  <c r="J77" i="4"/>
  <c r="D16"/>
  <c r="H16" s="1"/>
  <c r="E62"/>
  <c r="Q23" i="1"/>
  <c r="P23"/>
  <c r="C23"/>
  <c r="D23"/>
  <c r="J54" i="4"/>
  <c r="D130" i="1"/>
  <c r="G171"/>
  <c r="N130"/>
  <c r="C130"/>
  <c r="J130"/>
  <c r="G130"/>
  <c r="E23"/>
  <c r="M23"/>
  <c r="D171"/>
  <c r="C64"/>
  <c r="L130"/>
  <c r="M130"/>
  <c r="B130"/>
  <c r="G64"/>
  <c r="F130"/>
  <c r="Q130"/>
  <c r="H130"/>
  <c r="E130"/>
  <c r="I130"/>
  <c r="O130"/>
  <c r="K130"/>
  <c r="D64"/>
  <c r="N64"/>
  <c r="P64"/>
  <c r="L64"/>
  <c r="P171"/>
  <c r="K171"/>
  <c r="M64"/>
  <c r="K64"/>
  <c r="H64"/>
  <c r="J64"/>
  <c r="F64"/>
  <c r="O171"/>
  <c r="Q64"/>
  <c r="I64"/>
  <c r="E64"/>
  <c r="B64"/>
  <c r="C171"/>
  <c r="O130" i="6"/>
  <c r="J130"/>
  <c r="C130"/>
  <c r="Q130"/>
  <c r="F130"/>
  <c r="L130"/>
  <c r="P130"/>
  <c r="D130"/>
  <c r="H130"/>
  <c r="N130"/>
  <c r="E130"/>
  <c r="G130"/>
  <c r="I130"/>
  <c r="B130"/>
  <c r="M130"/>
  <c r="K130"/>
  <c r="Q64"/>
  <c r="O64"/>
  <c r="G64"/>
  <c r="J64"/>
  <c r="K64"/>
  <c r="N64"/>
  <c r="F64"/>
  <c r="B64"/>
  <c r="C64"/>
  <c r="L64"/>
  <c r="E64"/>
  <c r="H64"/>
  <c r="P64"/>
  <c r="I64"/>
  <c r="D64"/>
  <c r="M64"/>
  <c r="Q23"/>
  <c r="L23"/>
  <c r="G23"/>
  <c r="B23"/>
  <c r="N23"/>
  <c r="C23"/>
  <c r="O23"/>
  <c r="D23"/>
  <c r="P23"/>
  <c r="K23"/>
  <c r="F23"/>
  <c r="H23"/>
  <c r="J23"/>
  <c r="I23"/>
  <c r="M23"/>
  <c r="E23"/>
  <c r="J87" i="1"/>
  <c r="H87"/>
  <c r="L87"/>
  <c r="G87"/>
  <c r="I87"/>
  <c r="D87"/>
  <c r="C87"/>
  <c r="E87"/>
  <c r="Q87"/>
  <c r="B87"/>
  <c r="O87"/>
  <c r="P87"/>
  <c r="F87"/>
  <c r="N87"/>
  <c r="K87"/>
  <c r="M87"/>
  <c r="I171"/>
  <c r="F171"/>
  <c r="E171"/>
  <c r="J31" i="4"/>
  <c r="N23" i="1"/>
  <c r="O23"/>
  <c r="B171"/>
  <c r="K23"/>
  <c r="Q171"/>
  <c r="J23"/>
  <c r="F87" i="6"/>
  <c r="J87"/>
  <c r="M87"/>
  <c r="K87"/>
  <c r="I87"/>
  <c r="H87"/>
  <c r="B87"/>
  <c r="E87"/>
  <c r="C87"/>
  <c r="P87"/>
  <c r="O87"/>
  <c r="Q87"/>
  <c r="L87"/>
  <c r="G87"/>
  <c r="D87"/>
  <c r="N87"/>
  <c r="Q171"/>
  <c r="O171"/>
  <c r="P171"/>
  <c r="K171"/>
  <c r="H171"/>
  <c r="J171"/>
  <c r="N171"/>
  <c r="M171"/>
  <c r="G171"/>
  <c r="C171"/>
  <c r="E171"/>
  <c r="F171"/>
  <c r="L171"/>
  <c r="D171"/>
  <c r="B171"/>
  <c r="I171"/>
  <c r="H171" i="1"/>
  <c r="N171"/>
  <c r="F23"/>
  <c r="L171"/>
  <c r="B23"/>
  <c r="G23"/>
  <c r="M171"/>
  <c r="I23"/>
  <c r="J8" i="4"/>
  <c r="D14" l="1"/>
  <c r="H14" s="1"/>
  <c r="E60"/>
  <c r="D36"/>
  <c r="I36" s="1"/>
  <c r="E82"/>
  <c r="D46"/>
  <c r="H46" s="1"/>
  <c r="E92"/>
  <c r="D11"/>
  <c r="I11" s="1"/>
  <c r="E57"/>
  <c r="D22"/>
  <c r="I22" s="1"/>
  <c r="E68"/>
  <c r="D13"/>
  <c r="H13" s="1"/>
  <c r="E59"/>
  <c r="D33"/>
  <c r="I33" s="1"/>
  <c r="E79"/>
  <c r="D39"/>
  <c r="H39" s="1"/>
  <c r="E85"/>
  <c r="I62"/>
  <c r="H62"/>
  <c r="D19"/>
  <c r="H19" s="1"/>
  <c r="E65"/>
  <c r="D34"/>
  <c r="I34" s="1"/>
  <c r="E80"/>
  <c r="D43"/>
  <c r="H43" s="1"/>
  <c r="E89"/>
  <c r="D45"/>
  <c r="H45" s="1"/>
  <c r="E91"/>
  <c r="D23"/>
  <c r="H23" s="1"/>
  <c r="E69"/>
  <c r="D15"/>
  <c r="I15" s="1"/>
  <c r="E61"/>
  <c r="I16"/>
  <c r="K16" s="1"/>
  <c r="D41"/>
  <c r="H41" s="1"/>
  <c r="E87"/>
  <c r="D37"/>
  <c r="I37" s="1"/>
  <c r="E83"/>
  <c r="D9"/>
  <c r="I9" s="1"/>
  <c r="E55"/>
  <c r="D20"/>
  <c r="H20" s="1"/>
  <c r="E66"/>
  <c r="D32"/>
  <c r="H32" s="1"/>
  <c r="E78"/>
  <c r="D44"/>
  <c r="I44" s="1"/>
  <c r="E90"/>
  <c r="D17"/>
  <c r="H17" s="1"/>
  <c r="E63"/>
  <c r="D18"/>
  <c r="I18" s="1"/>
  <c r="E64"/>
  <c r="D38"/>
  <c r="H38" s="1"/>
  <c r="E84"/>
  <c r="D35"/>
  <c r="I35" s="1"/>
  <c r="E81"/>
  <c r="D42"/>
  <c r="H42" s="1"/>
  <c r="E88"/>
  <c r="D40"/>
  <c r="I40" s="1"/>
  <c r="E86"/>
  <c r="D12"/>
  <c r="I12" s="1"/>
  <c r="E58"/>
  <c r="D21"/>
  <c r="I21" s="1"/>
  <c r="E67"/>
  <c r="D10"/>
  <c r="I10" s="1"/>
  <c r="E56"/>
  <c r="I41" l="1"/>
  <c r="I38"/>
  <c r="K38" s="1"/>
  <c r="I13"/>
  <c r="K13" s="1"/>
  <c r="I39"/>
  <c r="K39" s="1"/>
  <c r="I32"/>
  <c r="K32" s="1"/>
  <c r="I19"/>
  <c r="K19" s="1"/>
  <c r="H12"/>
  <c r="K12" s="1"/>
  <c r="I17"/>
  <c r="K17" s="1"/>
  <c r="H36"/>
  <c r="K36" s="1"/>
  <c r="H33"/>
  <c r="K33" s="1"/>
  <c r="H34"/>
  <c r="K34" s="1"/>
  <c r="I46"/>
  <c r="K46" s="1"/>
  <c r="H22"/>
  <c r="K22" s="1"/>
  <c r="I45"/>
  <c r="K45" s="1"/>
  <c r="K62"/>
  <c r="I42"/>
  <c r="K42" s="1"/>
  <c r="H37"/>
  <c r="K37" s="1"/>
  <c r="I20"/>
  <c r="K20" s="1"/>
  <c r="H10"/>
  <c r="K10" s="1"/>
  <c r="H15"/>
  <c r="K15" s="1"/>
  <c r="I14"/>
  <c r="K14" s="1"/>
  <c r="H35"/>
  <c r="I91"/>
  <c r="H91"/>
  <c r="I68"/>
  <c r="H68"/>
  <c r="I60"/>
  <c r="H60"/>
  <c r="H67"/>
  <c r="I67"/>
  <c r="H81"/>
  <c r="I81"/>
  <c r="I90"/>
  <c r="H90"/>
  <c r="H66"/>
  <c r="I66"/>
  <c r="H83"/>
  <c r="I83"/>
  <c r="I69"/>
  <c r="H69"/>
  <c r="I89"/>
  <c r="H89"/>
  <c r="H65"/>
  <c r="I65"/>
  <c r="I85"/>
  <c r="H85"/>
  <c r="H59"/>
  <c r="I59"/>
  <c r="I57"/>
  <c r="H57"/>
  <c r="I56"/>
  <c r="H56"/>
  <c r="I58"/>
  <c r="H58"/>
  <c r="H88"/>
  <c r="I88"/>
  <c r="I84"/>
  <c r="H84"/>
  <c r="I63"/>
  <c r="H63"/>
  <c r="H78"/>
  <c r="I78"/>
  <c r="H55"/>
  <c r="I55"/>
  <c r="H87"/>
  <c r="I87"/>
  <c r="H40"/>
  <c r="K40" s="1"/>
  <c r="H44"/>
  <c r="K44" s="1"/>
  <c r="I43"/>
  <c r="K43" s="1"/>
  <c r="I23"/>
  <c r="K23" s="1"/>
  <c r="H11"/>
  <c r="K11" s="1"/>
  <c r="H21"/>
  <c r="K21" s="1"/>
  <c r="H9"/>
  <c r="K9" s="1"/>
  <c r="H61"/>
  <c r="I61"/>
  <c r="I80"/>
  <c r="H80"/>
  <c r="I79"/>
  <c r="H79"/>
  <c r="H92"/>
  <c r="I92"/>
  <c r="I86"/>
  <c r="H86"/>
  <c r="I64"/>
  <c r="H64"/>
  <c r="H82"/>
  <c r="I82"/>
  <c r="H18"/>
  <c r="K18" s="1"/>
  <c r="K41"/>
  <c r="K82" l="1"/>
  <c r="I31"/>
  <c r="K61"/>
  <c r="H31"/>
  <c r="K8"/>
  <c r="N1" s="1"/>
  <c r="K92"/>
  <c r="K63"/>
  <c r="K56"/>
  <c r="K69"/>
  <c r="K60"/>
  <c r="K91"/>
  <c r="K35"/>
  <c r="K87"/>
  <c r="K83"/>
  <c r="K67"/>
  <c r="K78"/>
  <c r="H77"/>
  <c r="K55"/>
  <c r="H54"/>
  <c r="K64"/>
  <c r="K80"/>
  <c r="H8"/>
  <c r="I77"/>
  <c r="K84"/>
  <c r="K58"/>
  <c r="K57"/>
  <c r="K85"/>
  <c r="K89"/>
  <c r="K90"/>
  <c r="K68"/>
  <c r="I8"/>
  <c r="K86"/>
  <c r="K79"/>
  <c r="K88"/>
  <c r="K59"/>
  <c r="K65"/>
  <c r="K66"/>
  <c r="K81"/>
  <c r="I54"/>
  <c r="K31"/>
  <c r="N28" s="1"/>
  <c r="K77" l="1"/>
  <c r="N74" s="1"/>
  <c r="K54"/>
  <c r="N51" s="1"/>
</calcChain>
</file>

<file path=xl/sharedStrings.xml><?xml version="1.0" encoding="utf-8"?>
<sst xmlns="http://schemas.openxmlformats.org/spreadsheetml/2006/main" count="1109" uniqueCount="112">
  <si>
    <t>  Business sector industries</t>
  </si>
  <si>
    <t>  Agriculture, forestry, fishing and hunting</t>
  </si>
  <si>
    <t>  Mining and oil and gas extraction</t>
  </si>
  <si>
    <t>  Utilities</t>
  </si>
  <si>
    <t>  Construction</t>
  </si>
  <si>
    <t>  Manufacturing</t>
  </si>
  <si>
    <t>  Wholesale trade</t>
  </si>
  <si>
    <t>  Retail trade</t>
  </si>
  <si>
    <t>  Transportation and warehousing</t>
  </si>
  <si>
    <t>  Information and cultural industries</t>
  </si>
  <si>
    <t>FIRE</t>
  </si>
  <si>
    <t>  Professional, scientific and technical services</t>
  </si>
  <si>
    <t>ASWMRS</t>
  </si>
  <si>
    <t>  Arts, entertainment and recreation</t>
  </si>
  <si>
    <t>  Accommodation and food services</t>
  </si>
  <si>
    <t>  Other Private Services</t>
  </si>
  <si>
    <t>GEAD Chained</t>
  </si>
  <si>
    <t>(milllions, current dollars)</t>
  </si>
  <si>
    <t>(millions, current dollars)</t>
  </si>
  <si>
    <t>(milllions, chained 2002 dollars)</t>
  </si>
  <si>
    <t>(millions, chained 2002 dollars)</t>
  </si>
  <si>
    <t>(index, 2002=100.0)</t>
  </si>
  <si>
    <t>(as a share of business sector industries, per cent)</t>
  </si>
  <si>
    <t>(chained 2002 dollars per hour worked)</t>
  </si>
  <si>
    <t>Pure Productivity Growth Effect</t>
  </si>
  <si>
    <t>Baumol Effect</t>
  </si>
  <si>
    <t>Denison Effect</t>
  </si>
  <si>
    <t>Total</t>
  </si>
  <si>
    <t>Data - Chained Output</t>
  </si>
  <si>
    <t>(relative to business sector industries, per cent)</t>
  </si>
  <si>
    <t>(relative labour productivity level, per cent of business sector industries)</t>
  </si>
  <si>
    <t>Agriculture, forestry, fishing and hunting</t>
  </si>
  <si>
    <t>Mining and oil and gas extraction</t>
  </si>
  <si>
    <t>Utilities</t>
  </si>
  <si>
    <t>Construction</t>
  </si>
  <si>
    <t>Manufacturing</t>
  </si>
  <si>
    <t>Wholesale trade</t>
  </si>
  <si>
    <t>Retail trade</t>
  </si>
  <si>
    <t>Transportation and warehousing</t>
  </si>
  <si>
    <t>Information and cultural industries</t>
  </si>
  <si>
    <t>Professional, scientific and technical services</t>
  </si>
  <si>
    <t>Arts, entertainment and recreation</t>
  </si>
  <si>
    <t>Accommodation and food services</t>
  </si>
  <si>
    <t>Other Private Services</t>
  </si>
  <si>
    <t>Business sector industries</t>
  </si>
  <si>
    <t>Time Period</t>
  </si>
  <si>
    <t>t</t>
  </si>
  <si>
    <t>t-1</t>
  </si>
  <si>
    <t>Labour Productivity Decomposition, Business Sector, Canada</t>
  </si>
  <si>
    <t>Row Reference</t>
  </si>
  <si>
    <t>Year</t>
  </si>
  <si>
    <t>Column Reference</t>
  </si>
  <si>
    <t>Check</t>
  </si>
  <si>
    <t>GEAD Chained, 1997-2010</t>
  </si>
  <si>
    <t>GEAD Constant</t>
  </si>
  <si>
    <t>Pure Productivity Growth Effect, Business Sector, Canada, 1997-2010</t>
  </si>
  <si>
    <t>Pure Productivity Growth Effect, Business Sector, Canada, 1997-2010 (cont.)</t>
  </si>
  <si>
    <t>(percentage point contribution)</t>
  </si>
  <si>
    <t>Baumol Effect, Business Sector, Canada, 1997-2010</t>
  </si>
  <si>
    <t>Baumol Effect, Business Sector, Canada, 1997-2010 (cont.)</t>
  </si>
  <si>
    <t>Denison Effect, Business Sector, Canada, 1997-2010</t>
  </si>
  <si>
    <t>Denison Effect, Business Sector, Canada, 1997-2010 (cont.)</t>
  </si>
  <si>
    <t>Total Contribution to Labour Productivity Growth, Business Sector, Canada, 1997-2010</t>
  </si>
  <si>
    <t>Total Contribution to Labour Productivity Growth, Business Sector, Canada, 1997-2010 (cont.)</t>
  </si>
  <si>
    <t>Data - Constant Output</t>
  </si>
  <si>
    <t>(milllions, constant 2002 dollars)</t>
  </si>
  <si>
    <t>(millions, constant 2002 dollars)</t>
  </si>
  <si>
    <t>GEAD Constant, 1997-2010</t>
  </si>
  <si>
    <t>TRAD Chained</t>
  </si>
  <si>
    <t>TRAD Chained, 1997-2010</t>
  </si>
  <si>
    <t>1998-2010</t>
  </si>
  <si>
    <t>Average Annual Contribution to Labour Productivity Growth, percentage points</t>
  </si>
  <si>
    <t>TRAD Constant</t>
  </si>
  <si>
    <t>1998-2000</t>
  </si>
  <si>
    <t>2001-2010</t>
  </si>
  <si>
    <t>Labour Productivity Decomposition Comparison, 2000-2008</t>
  </si>
  <si>
    <t>CSLS Decomposition</t>
  </si>
  <si>
    <t>Within Sector</t>
  </si>
  <si>
    <t>Reallocation Effect</t>
  </si>
  <si>
    <t>GEAD</t>
  </si>
  <si>
    <t>TRAD</t>
  </si>
  <si>
    <t>Almon and Tang</t>
  </si>
  <si>
    <t>(percentage point contribution to business sector labour productivity growth)</t>
  </si>
  <si>
    <t>(millions, hours worked)</t>
  </si>
  <si>
    <t>CSLS Chained, 1997-2010</t>
  </si>
  <si>
    <t>CSLS Constant, 1997-2010</t>
  </si>
  <si>
    <t>TRAD Constant, 1997-2010</t>
  </si>
  <si>
    <t>Growth Rates, per cent</t>
  </si>
  <si>
    <t>Table A1: Nominal GDP, Business Sector, Canada, 1997-2010</t>
  </si>
  <si>
    <t>Table A1: Nominal GDP, Business Sector, Canada, 1997-2010 (cont.)</t>
  </si>
  <si>
    <t>Table A2: Real GDP (chained 2002 Dollars), Business Sector, Canada, 1997-2010</t>
  </si>
  <si>
    <t>Table A2: Real GDP (chained 2002 Dollars), Business Sector, Canada, 1997-2010 (cont.)</t>
  </si>
  <si>
    <t>Table A3: Implicit Price Deflators (chained 2002 Dollars), Business Sector, Canada, 1997-2010</t>
  </si>
  <si>
    <t>Table A3: Implicit Price Deflators (chained 2002 Dollars), Business Sector, Canada, 1997-2010 (cont.)</t>
  </si>
  <si>
    <t>Table A4: Relative Prices, Business Sector, Canada, 1997-2010</t>
  </si>
  <si>
    <t>Table A4: Relative Prices, Business Sector, Canada, 1997-2010 (cont.)</t>
  </si>
  <si>
    <t>Table A5: Hours Worked, Business Sector, Canada, 1997-2010</t>
  </si>
  <si>
    <t>Table A5: Hours Worked, Business Sector, Canada, 1997-2010 (cont.)</t>
  </si>
  <si>
    <t>Table A6: Labour Productivity (chained 2002 dollars per hour worked), Business Sector, Canada, 1997-2010</t>
  </si>
  <si>
    <t>Table A6: Labour Productivity (chained 2002 dollars per hour worked), Business Sector, Canada, 1997-2010 (cont.)</t>
  </si>
  <si>
    <t>Table B1: Nominal GDP, Business Sector, Canada, 1997-2010</t>
  </si>
  <si>
    <t>Table B1: Nominal GDP, Business Sector, Canada, 1997-2010 (cont.)</t>
  </si>
  <si>
    <t>Table B2: Real GDP (constant 2002 Dollars), Business Sector, Canada, 1997-2010</t>
  </si>
  <si>
    <t>Table B2: Real GDP (constant 2002 Dollars), Business Sector, Canada, 1997-2010 (cont.)</t>
  </si>
  <si>
    <t>Table B3: Implicit Price Deflators (constant 2002 Dollars), Business Sector, Canada, 1997-2010</t>
  </si>
  <si>
    <t>Table B3: Implicit Price Deflators (constant 2002 Dollars), Business Sector, Canada, 1997-2010 (cont.)</t>
  </si>
  <si>
    <t>Table B4: Relative Prices, Business Sector, Canada, 1997-2010</t>
  </si>
  <si>
    <t>Table B4: Relative Prices, Business Sector, Canada, 1997-2010 (cont.)</t>
  </si>
  <si>
    <t>Table B5: Hours Worked, Business Sector, Canada, 1997-2010</t>
  </si>
  <si>
    <t>Table B5: Hours Worked, Business Sector, Canada, 1997-2010 (cont.)</t>
  </si>
  <si>
    <t>Table B6: Labour Productivity (constant 2002 dollars per hour worked), Business Sector, Canada, 1997-2010</t>
  </si>
  <si>
    <t>Table B6: Labour Productivity (constant 2002 dollars per hour worked), Business Sector, Canada, 1997-2010 (cont.)</t>
  </si>
</sst>
</file>

<file path=xl/styles.xml><?xml version="1.0" encoding="utf-8"?>
<styleSheet xmlns="http://schemas.openxmlformats.org/spreadsheetml/2006/main">
  <numFmts count="2">
    <numFmt numFmtId="164" formatCode="#,##0.0"/>
    <numFmt numFmtId="165" formatCode="#,##0.00000"/>
  </numFmts>
  <fonts count="6">
    <font>
      <sz val="11"/>
      <color theme="1"/>
      <name val="Calibri"/>
      <family val="2"/>
      <scheme val="minor"/>
    </font>
    <font>
      <sz val="8"/>
      <color theme="1"/>
      <name val="Calibri"/>
      <family val="2"/>
      <scheme val="minor"/>
    </font>
    <font>
      <b/>
      <sz val="10"/>
      <color theme="1"/>
      <name val="Calibri"/>
      <family val="2"/>
      <scheme val="minor"/>
    </font>
    <font>
      <b/>
      <sz val="8"/>
      <color theme="1"/>
      <name val="Calibri"/>
      <family val="2"/>
      <scheme val="minor"/>
    </font>
    <font>
      <b/>
      <i/>
      <sz val="8"/>
      <color theme="1"/>
      <name val="Calibri"/>
      <family val="2"/>
      <scheme val="minor"/>
    </font>
    <font>
      <sz val="10"/>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s>
  <borders count="11">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top/>
      <bottom/>
      <diagonal/>
    </border>
    <border>
      <left style="thin">
        <color auto="1"/>
      </left>
      <right/>
      <top/>
      <bottom style="thin">
        <color indexed="64"/>
      </bottom>
      <diagonal/>
    </border>
    <border>
      <left/>
      <right style="thin">
        <color indexed="64"/>
      </right>
      <top style="thin">
        <color indexed="64"/>
      </top>
      <bottom/>
      <diagonal/>
    </border>
  </borders>
  <cellStyleXfs count="1">
    <xf numFmtId="0" fontId="0" fillId="0" borderId="0"/>
  </cellStyleXfs>
  <cellXfs count="81">
    <xf numFmtId="0" fontId="0" fillId="0" borderId="0" xfId="0"/>
    <xf numFmtId="0" fontId="1" fillId="0" borderId="0" xfId="0" applyFont="1"/>
    <xf numFmtId="0" fontId="1" fillId="0" borderId="1" xfId="0" applyFont="1" applyBorder="1" applyAlignment="1">
      <alignment horizontal="center" vertical="center" wrapText="1"/>
    </xf>
    <xf numFmtId="0" fontId="1" fillId="0" borderId="0" xfId="0" applyFont="1"/>
    <xf numFmtId="0" fontId="1" fillId="0" borderId="1" xfId="0" applyFont="1" applyBorder="1"/>
    <xf numFmtId="0" fontId="1" fillId="0" borderId="3" xfId="0" applyFont="1" applyBorder="1"/>
    <xf numFmtId="0" fontId="1" fillId="0" borderId="2" xfId="0" applyFont="1" applyBorder="1"/>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3" fillId="0" borderId="9" xfId="0" applyFont="1" applyBorder="1"/>
    <xf numFmtId="0" fontId="1" fillId="0" borderId="0" xfId="0" applyFont="1" applyAlignment="1">
      <alignment horizontal="center"/>
    </xf>
    <xf numFmtId="0" fontId="1" fillId="0" borderId="0" xfId="0" applyFont="1"/>
    <xf numFmtId="0" fontId="2" fillId="0" borderId="0" xfId="0" applyFont="1"/>
    <xf numFmtId="0" fontId="1" fillId="0" borderId="1" xfId="0" applyFont="1" applyBorder="1"/>
    <xf numFmtId="0" fontId="1" fillId="0" borderId="1" xfId="0" applyFont="1" applyBorder="1" applyAlignment="1">
      <alignment horizontal="center" vertical="center" wrapText="1"/>
    </xf>
    <xf numFmtId="0" fontId="1" fillId="0" borderId="3" xfId="0" applyFont="1" applyBorder="1"/>
    <xf numFmtId="0" fontId="1" fillId="0" borderId="2" xfId="0" applyFont="1" applyBorder="1"/>
    <xf numFmtId="3" fontId="1" fillId="0" borderId="0" xfId="0" applyNumberFormat="1" applyFont="1" applyAlignment="1">
      <alignment horizontal="center"/>
    </xf>
    <xf numFmtId="4" fontId="1" fillId="0" borderId="0" xfId="0" applyNumberFormat="1" applyFont="1" applyAlignment="1">
      <alignment horizontal="center"/>
    </xf>
    <xf numFmtId="0" fontId="1" fillId="0" borderId="2" xfId="0" applyFont="1" applyBorder="1" applyAlignment="1">
      <alignment horizontal="right"/>
    </xf>
    <xf numFmtId="0" fontId="1" fillId="0" borderId="5" xfId="0" applyFont="1" applyBorder="1" applyAlignment="1">
      <alignment horizontal="center" vertical="center" wrapText="1"/>
    </xf>
    <xf numFmtId="3" fontId="1" fillId="0" borderId="4" xfId="0" applyNumberFormat="1" applyFont="1" applyBorder="1" applyAlignment="1">
      <alignment horizontal="center"/>
    </xf>
    <xf numFmtId="0" fontId="3" fillId="0" borderId="5" xfId="0" applyFont="1" applyBorder="1"/>
    <xf numFmtId="4" fontId="1" fillId="0" borderId="4" xfId="0" applyNumberFormat="1" applyFont="1" applyBorder="1" applyAlignment="1">
      <alignment horizontal="center"/>
    </xf>
    <xf numFmtId="164" fontId="1" fillId="0" borderId="0" xfId="0" applyNumberFormat="1" applyFont="1" applyAlignment="1">
      <alignment horizontal="center"/>
    </xf>
    <xf numFmtId="164" fontId="1" fillId="0" borderId="4" xfId="0" applyNumberFormat="1" applyFont="1" applyBorder="1" applyAlignment="1">
      <alignment horizontal="center"/>
    </xf>
    <xf numFmtId="164" fontId="1" fillId="0" borderId="0" xfId="0" applyNumberFormat="1" applyFont="1" applyBorder="1" applyAlignment="1">
      <alignment horizontal="center"/>
    </xf>
    <xf numFmtId="0" fontId="1" fillId="0" borderId="9" xfId="0" applyFont="1" applyBorder="1" applyAlignment="1">
      <alignment horizontal="center" vertical="center" wrapText="1"/>
    </xf>
    <xf numFmtId="164" fontId="1" fillId="0" borderId="8" xfId="0" applyNumberFormat="1" applyFont="1" applyBorder="1" applyAlignment="1">
      <alignment horizontal="center"/>
    </xf>
    <xf numFmtId="0" fontId="1" fillId="0" borderId="0" xfId="0" applyFont="1" applyBorder="1"/>
    <xf numFmtId="3" fontId="1" fillId="0" borderId="8" xfId="0" applyNumberFormat="1" applyFont="1" applyBorder="1" applyAlignment="1">
      <alignment horizontal="center"/>
    </xf>
    <xf numFmtId="4" fontId="1" fillId="0" borderId="8" xfId="0" applyNumberFormat="1" applyFont="1" applyBorder="1" applyAlignment="1">
      <alignment horizontal="center"/>
    </xf>
    <xf numFmtId="0" fontId="3" fillId="0" borderId="0" xfId="0" applyFont="1"/>
    <xf numFmtId="0" fontId="4" fillId="0" borderId="0" xfId="0" applyFont="1"/>
    <xf numFmtId="2" fontId="1" fillId="0" borderId="0" xfId="0" applyNumberFormat="1" applyFont="1" applyAlignment="1">
      <alignment horizontal="center"/>
    </xf>
    <xf numFmtId="0" fontId="3" fillId="0" borderId="0" xfId="0" applyFont="1" applyAlignment="1">
      <alignment horizontal="center"/>
    </xf>
    <xf numFmtId="0" fontId="4" fillId="0" borderId="0" xfId="0" applyFont="1" applyBorder="1" applyAlignment="1"/>
    <xf numFmtId="0" fontId="3" fillId="0" borderId="0" xfId="0" applyFont="1" applyBorder="1" applyAlignment="1"/>
    <xf numFmtId="0" fontId="3" fillId="0" borderId="0" xfId="0" applyFont="1" applyBorder="1" applyAlignment="1">
      <alignment horizontal="center"/>
    </xf>
    <xf numFmtId="0" fontId="0" fillId="0" borderId="1" xfId="0" applyBorder="1" applyAlignment="1">
      <alignment horizontal="center" vertical="center"/>
    </xf>
    <xf numFmtId="0" fontId="0" fillId="0" borderId="1" xfId="0" applyBorder="1"/>
    <xf numFmtId="0" fontId="1" fillId="0" borderId="2" xfId="0" applyFont="1" applyBorder="1" applyAlignment="1">
      <alignment horizontal="left" indent="1"/>
    </xf>
    <xf numFmtId="4" fontId="3" fillId="0" borderId="0" xfId="0" applyNumberFormat="1" applyFont="1" applyAlignment="1">
      <alignment horizontal="center"/>
    </xf>
    <xf numFmtId="0" fontId="3" fillId="2" borderId="2" xfId="0" applyFont="1" applyFill="1" applyBorder="1"/>
    <xf numFmtId="2" fontId="3" fillId="2" borderId="0" xfId="0" applyNumberFormat="1" applyFont="1" applyFill="1" applyAlignment="1">
      <alignment horizontal="center"/>
    </xf>
    <xf numFmtId="4" fontId="3" fillId="2" borderId="0" xfId="0" applyNumberFormat="1" applyFont="1" applyFill="1" applyAlignment="1">
      <alignment horizontal="center"/>
    </xf>
    <xf numFmtId="0" fontId="1" fillId="3" borderId="0" xfId="0" applyFont="1" applyFill="1" applyAlignment="1">
      <alignment horizontal="center"/>
    </xf>
    <xf numFmtId="0" fontId="3" fillId="0" borderId="0" xfId="0" applyFont="1" applyAlignment="1">
      <alignment horizontal="center" vertical="center" wrapText="1"/>
    </xf>
    <xf numFmtId="165" fontId="1" fillId="0" borderId="0" xfId="0" applyNumberFormat="1" applyFont="1" applyAlignment="1">
      <alignment horizontal="center"/>
    </xf>
    <xf numFmtId="4" fontId="1" fillId="0" borderId="1" xfId="0" applyNumberFormat="1" applyFont="1" applyBorder="1" applyAlignment="1">
      <alignment horizontal="center"/>
    </xf>
    <xf numFmtId="4" fontId="1" fillId="0" borderId="0" xfId="0" applyNumberFormat="1" applyFont="1"/>
    <xf numFmtId="4" fontId="1" fillId="0" borderId="0" xfId="0" applyNumberFormat="1" applyFont="1" applyBorder="1" applyAlignment="1">
      <alignment horizontal="center"/>
    </xf>
    <xf numFmtId="0" fontId="1" fillId="0" borderId="0" xfId="0" applyFont="1" applyBorder="1" applyAlignment="1">
      <alignment horizontal="right"/>
    </xf>
    <xf numFmtId="4" fontId="3" fillId="0" borderId="5" xfId="0" applyNumberFormat="1" applyFont="1" applyBorder="1" applyAlignment="1">
      <alignment horizontal="left"/>
    </xf>
    <xf numFmtId="3" fontId="1" fillId="0" borderId="0" xfId="0" applyNumberFormat="1" applyFont="1" applyBorder="1" applyAlignment="1">
      <alignment horizontal="center"/>
    </xf>
    <xf numFmtId="3" fontId="1" fillId="0" borderId="0" xfId="0" applyNumberFormat="1" applyFont="1" applyAlignment="1">
      <alignment horizontal="right"/>
    </xf>
    <xf numFmtId="3" fontId="1" fillId="0" borderId="0" xfId="0" applyNumberFormat="1" applyFont="1" applyBorder="1" applyAlignment="1">
      <alignment horizontal="right"/>
    </xf>
    <xf numFmtId="0" fontId="1" fillId="0" borderId="0" xfId="0" applyFont="1" applyAlignment="1">
      <alignment horizontal="center" vertical="center" wrapText="1"/>
    </xf>
    <xf numFmtId="0" fontId="1" fillId="2" borderId="2" xfId="0" applyFont="1" applyFill="1" applyBorder="1"/>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5" fillId="0" borderId="2" xfId="0" applyFont="1" applyBorder="1"/>
    <xf numFmtId="0" fontId="5" fillId="0" borderId="3" xfId="0" applyFont="1" applyBorder="1"/>
    <xf numFmtId="4" fontId="5" fillId="2" borderId="6" xfId="0" applyNumberFormat="1" applyFont="1" applyFill="1" applyBorder="1" applyAlignment="1">
      <alignment horizontal="center"/>
    </xf>
    <xf numFmtId="4" fontId="5" fillId="2" borderId="7" xfId="0" applyNumberFormat="1" applyFont="1" applyFill="1" applyBorder="1" applyAlignment="1">
      <alignment horizontal="center"/>
    </xf>
    <xf numFmtId="4" fontId="5" fillId="2" borderId="10" xfId="0" applyNumberFormat="1" applyFont="1" applyFill="1" applyBorder="1" applyAlignment="1">
      <alignment horizontal="center"/>
    </xf>
    <xf numFmtId="4" fontId="5" fillId="2" borderId="0" xfId="0" applyNumberFormat="1" applyFont="1" applyFill="1" applyAlignment="1">
      <alignment horizontal="center"/>
    </xf>
    <xf numFmtId="4" fontId="5" fillId="0" borderId="8" xfId="0" applyNumberFormat="1" applyFont="1" applyBorder="1" applyAlignment="1">
      <alignment horizontal="center"/>
    </xf>
    <xf numFmtId="4" fontId="5" fillId="0" borderId="0" xfId="0" applyNumberFormat="1" applyFont="1" applyBorder="1" applyAlignment="1">
      <alignment horizontal="center"/>
    </xf>
    <xf numFmtId="4" fontId="5" fillId="0" borderId="2" xfId="0" applyNumberFormat="1" applyFont="1" applyBorder="1" applyAlignment="1">
      <alignment horizontal="center"/>
    </xf>
    <xf numFmtId="4" fontId="5" fillId="0" borderId="0" xfId="0" applyNumberFormat="1" applyFont="1" applyAlignment="1">
      <alignment horizont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 fillId="0" borderId="9"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32</xdr:row>
      <xdr:rowOff>180975</xdr:rowOff>
    </xdr:to>
    <xdr:sp macro="" textlink="">
      <xdr:nvSpPr>
        <xdr:cNvPr id="2" name="TextBox 1"/>
        <xdr:cNvSpPr txBox="1"/>
      </xdr:nvSpPr>
      <xdr:spPr>
        <a:xfrm>
          <a:off x="0" y="0"/>
          <a:ext cx="7315200" cy="6276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a:t>Instructions</a:t>
          </a:r>
        </a:p>
        <a:p>
          <a:endParaRPr lang="en-CA" sz="1100"/>
        </a:p>
        <a:p>
          <a:r>
            <a:rPr lang="en-CA" sz="1100"/>
            <a:t>This workbook contains</a:t>
          </a:r>
          <a:r>
            <a:rPr lang="en-CA" sz="1100" baseline="0"/>
            <a:t> the data used to construct the sectoral contributions to business sector labour productivity growth  in Canada presented in De Avillez (2012). Below,  I explain briefly how to use this spreadsheet.</a:t>
          </a:r>
        </a:p>
        <a:p>
          <a:endParaRPr lang="en-CA" sz="1100" baseline="0"/>
        </a:p>
        <a:p>
          <a:r>
            <a:rPr lang="en-CA" sz="1100" baseline="0"/>
            <a:t>*The worksheet </a:t>
          </a:r>
          <a:r>
            <a:rPr lang="en-CA" sz="1100" i="1" baseline="0"/>
            <a:t>Data - Chained</a:t>
          </a:r>
          <a:r>
            <a:rPr lang="en-CA" sz="1100" baseline="0"/>
            <a:t> has the data used to calculate sectoral contributions in the case of real output in chained dollars. This spreadsheet has data on nominal GDP, real GDP in chained dollars,  implicit price deflators, relative prices, hours worked,  and labour productivity for the Canadian business sector and two-digit NAICS sectors during the 1997-2010 period. Each table presents growth rates for specific variables. As a default, the growth rates are set to the 2009-2010 period. This can be changed in the </a:t>
          </a:r>
          <a:r>
            <a:rPr lang="en-CA" sz="1100" i="1" baseline="0"/>
            <a:t>LP Decompositions</a:t>
          </a:r>
          <a:r>
            <a:rPr lang="en-CA" sz="1100" baseline="0"/>
            <a:t> worksheet by modifying cell </a:t>
          </a:r>
          <a:r>
            <a:rPr lang="en-CA" sz="1100" u="sng" baseline="0"/>
            <a:t>N3 </a:t>
          </a:r>
          <a:r>
            <a:rPr lang="en-CA" sz="1100" u="none" baseline="0"/>
            <a:t> (in blue)</a:t>
          </a:r>
          <a:r>
            <a:rPr lang="en-CA" sz="1100" baseline="0"/>
            <a:t>. Note that changing the periods manually will cause the spreadsheet to produce incorrect estimates of sectoral contributions.</a:t>
          </a:r>
        </a:p>
        <a:p>
          <a:endParaRPr lang="en-CA" sz="1100" baseline="0"/>
        </a:p>
        <a:p>
          <a:r>
            <a:rPr lang="en-CA" sz="1100" baseline="0"/>
            <a:t>* The worksheet </a:t>
          </a:r>
          <a:r>
            <a:rPr lang="en-CA" sz="1100" i="1" baseline="0"/>
            <a:t>Data - Constant</a:t>
          </a:r>
          <a:r>
            <a:rPr lang="en-CA" sz="1100" baseline="0"/>
            <a:t> </a:t>
          </a:r>
          <a:r>
            <a:rPr lang="en-CA" sz="1100" baseline="0">
              <a:solidFill>
                <a:schemeClr val="dk1"/>
              </a:solidFill>
              <a:latin typeface="+mn-lt"/>
              <a:ea typeface="+mn-ea"/>
              <a:cs typeface="+mn-cs"/>
            </a:rPr>
            <a:t>has the data used to calculate sectoral contributions in the case of real output in constant dollars. This spreadsheet has data on nominal GDP, real GDP in constant dollars,  implicit price deflators, relative prices, hours worked,  and labour productivity for the Canadian business sector and two-digit NAICS sectors during the 1997-2010 period.  The observation about growth rates made in the previous bullet point also applies to the tables in this worksheet.</a:t>
          </a:r>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 The worksheet </a:t>
          </a:r>
          <a:r>
            <a:rPr lang="en-CA" sz="1100" i="1" baseline="0">
              <a:solidFill>
                <a:schemeClr val="dk1"/>
              </a:solidFill>
              <a:latin typeface="+mn-lt"/>
              <a:ea typeface="+mn-ea"/>
              <a:cs typeface="+mn-cs"/>
            </a:rPr>
            <a:t>LP Decompositions</a:t>
          </a:r>
          <a:r>
            <a:rPr lang="en-CA" sz="1100" baseline="0">
              <a:solidFill>
                <a:schemeClr val="dk1"/>
              </a:solidFill>
              <a:latin typeface="+mn-lt"/>
              <a:ea typeface="+mn-ea"/>
              <a:cs typeface="+mn-cs"/>
            </a:rPr>
            <a:t> computes four sets of  yearly sectoral contribution estimates to aggregate labour productivity growth in Canada :  GEAD (using real GDP in chained dollars), GEAD (using real GDP in constant dollars), TRAD (using real GDP in chained dollars), and TRAD (using real GDP in constant dollars). By default , the worksheet presents sectoral contribution estimates for 2010. To change the default year, just modify cell </a:t>
          </a:r>
          <a:r>
            <a:rPr lang="en-CA" sz="1100" u="sng" baseline="0">
              <a:solidFill>
                <a:schemeClr val="dk1"/>
              </a:solidFill>
              <a:latin typeface="+mn-lt"/>
              <a:ea typeface="+mn-ea"/>
              <a:cs typeface="+mn-cs"/>
            </a:rPr>
            <a:t>N3</a:t>
          </a:r>
          <a:r>
            <a:rPr lang="en-CA" sz="1100" u="none" baseline="0">
              <a:solidFill>
                <a:schemeClr val="dk1"/>
              </a:solidFill>
              <a:latin typeface="+mn-lt"/>
              <a:ea typeface="+mn-ea"/>
              <a:cs typeface="+mn-cs"/>
            </a:rPr>
            <a:t> (in blue)</a:t>
          </a:r>
          <a:r>
            <a:rPr lang="en-CA" sz="1100" baseline="0">
              <a:solidFill>
                <a:schemeClr val="dk1"/>
              </a:solidFill>
              <a:latin typeface="+mn-lt"/>
              <a:ea typeface="+mn-ea"/>
              <a:cs typeface="+mn-cs"/>
            </a:rPr>
            <a:t>. An Excel sheet which computes sectoral contribution estimates according to the CSLS formula can be obtained upon request.</a:t>
          </a:r>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 The next 6 spreadsheets  show the 6 sets of sectoral contribution estimates to aggregate labour productivity growth in Canada presented by De Avillez (2012): </a:t>
          </a:r>
        </a:p>
        <a:p>
          <a:r>
            <a:rPr lang="en-CA" sz="1100" baseline="0">
              <a:solidFill>
                <a:schemeClr val="dk1"/>
              </a:solidFill>
              <a:latin typeface="+mn-lt"/>
              <a:ea typeface="+mn-ea"/>
              <a:cs typeface="+mn-cs"/>
            </a:rPr>
            <a:t>	- GEAD  (using real GDP in chained dollars); </a:t>
          </a:r>
        </a:p>
        <a:p>
          <a:r>
            <a:rPr lang="en-CA" sz="1100" baseline="0">
              <a:solidFill>
                <a:schemeClr val="dk1"/>
              </a:solidFill>
              <a:latin typeface="+mn-lt"/>
              <a:ea typeface="+mn-ea"/>
              <a:cs typeface="+mn-cs"/>
            </a:rPr>
            <a:t>	- GEAD (using real GDP in constant dollars);</a:t>
          </a:r>
        </a:p>
        <a:p>
          <a:r>
            <a:rPr lang="en-CA" sz="1100" baseline="0">
              <a:solidFill>
                <a:schemeClr val="dk1"/>
              </a:solidFill>
              <a:latin typeface="+mn-lt"/>
              <a:ea typeface="+mn-ea"/>
              <a:cs typeface="+mn-cs"/>
            </a:rPr>
            <a:t>	- TRAD (using real GDP in chained dollars);</a:t>
          </a:r>
        </a:p>
        <a:p>
          <a:r>
            <a:rPr lang="en-CA" sz="1100" baseline="0">
              <a:solidFill>
                <a:schemeClr val="dk1"/>
              </a:solidFill>
              <a:latin typeface="+mn-lt"/>
              <a:ea typeface="+mn-ea"/>
              <a:cs typeface="+mn-cs"/>
            </a:rPr>
            <a:t>	- TRAD (using real GDP in constant dollars);</a:t>
          </a:r>
        </a:p>
        <a:p>
          <a:r>
            <a:rPr lang="en-CA" sz="1100" baseline="0">
              <a:solidFill>
                <a:schemeClr val="dk1"/>
              </a:solidFill>
              <a:latin typeface="+mn-lt"/>
              <a:ea typeface="+mn-ea"/>
              <a:cs typeface="+mn-cs"/>
            </a:rPr>
            <a:t>	- CSLS (using real GDP in chained dollars);</a:t>
          </a:r>
        </a:p>
        <a:p>
          <a:r>
            <a:rPr lang="en-CA" sz="1100" baseline="0">
              <a:solidFill>
                <a:schemeClr val="dk1"/>
              </a:solidFill>
              <a:latin typeface="+mn-lt"/>
              <a:ea typeface="+mn-ea"/>
              <a:cs typeface="+mn-cs"/>
            </a:rPr>
            <a:t>	- CSLS (using real GDP in constant dollars).</a:t>
          </a:r>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 The spreadsheet </a:t>
          </a:r>
          <a:r>
            <a:rPr lang="en-CA" sz="1100" i="1" baseline="0">
              <a:solidFill>
                <a:schemeClr val="dk1"/>
              </a:solidFill>
              <a:latin typeface="+mn-lt"/>
              <a:ea typeface="+mn-ea"/>
              <a:cs typeface="+mn-cs"/>
            </a:rPr>
            <a:t>Comparison</a:t>
          </a:r>
          <a:r>
            <a:rPr lang="en-CA" sz="1100" baseline="0">
              <a:solidFill>
                <a:schemeClr val="dk1"/>
              </a:solidFill>
              <a:latin typeface="+mn-lt"/>
              <a:ea typeface="+mn-ea"/>
              <a:cs typeface="+mn-cs"/>
            </a:rPr>
            <a:t> compares our GEAD, TRAD, and CSLS (all using real GDP in chained dollars) estimates  to the GEAD estimates  calculated by Almon and Tang (2011) for the 2000-2008 period.</a:t>
          </a:r>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 For questions, comments, corrections and suggestions, I can be contacted at: ricardo.avillez@csls.ca.</a:t>
          </a:r>
        </a:p>
        <a:p>
          <a:endParaRPr lang="en-CA" sz="1100" baseline="0">
            <a:solidFill>
              <a:schemeClr val="dk1"/>
            </a:solidFill>
            <a:latin typeface="+mn-lt"/>
            <a:ea typeface="+mn-ea"/>
            <a:cs typeface="+mn-cs"/>
          </a:endParaRPr>
        </a:p>
        <a:p>
          <a:endParaRPr lang="en-CA" sz="1100" baseline="0">
            <a:solidFill>
              <a:schemeClr val="dk1"/>
            </a:solidFill>
            <a:latin typeface="+mn-lt"/>
            <a:ea typeface="+mn-ea"/>
            <a:cs typeface="+mn-cs"/>
          </a:endParaRPr>
        </a:p>
        <a:p>
          <a:r>
            <a:rPr lang="en-CA" sz="1100" baseline="0">
              <a:solidFill>
                <a:schemeClr val="dk1"/>
              </a:solidFill>
              <a:latin typeface="+mn-lt"/>
              <a:ea typeface="+mn-ea"/>
              <a:cs typeface="+mn-cs"/>
            </a:rPr>
            <a:t> </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285750</xdr:colOff>
      <xdr:row>5</xdr:row>
      <xdr:rowOff>85725</xdr:rowOff>
    </xdr:from>
    <xdr:to>
      <xdr:col>2</xdr:col>
      <xdr:colOff>533400</xdr:colOff>
      <xdr:row>5</xdr:row>
      <xdr:rowOff>504825</xdr:rowOff>
    </xdr:to>
    <xdr:pic>
      <xdr:nvPicPr>
        <xdr:cNvPr id="2"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8059400" y="676275"/>
          <a:ext cx="247650" cy="419100"/>
        </a:xfrm>
        <a:prstGeom prst="rect">
          <a:avLst/>
        </a:prstGeom>
        <a:noFill/>
      </xdr:spPr>
    </xdr:pic>
    <xdr:clientData/>
  </xdr:twoCellAnchor>
  <xdr:twoCellAnchor>
    <xdr:from>
      <xdr:col>3</xdr:col>
      <xdr:colOff>323850</xdr:colOff>
      <xdr:row>5</xdr:row>
      <xdr:rowOff>190500</xdr:rowOff>
    </xdr:from>
    <xdr:to>
      <xdr:col>3</xdr:col>
      <xdr:colOff>476250</xdr:colOff>
      <xdr:row>5</xdr:row>
      <xdr:rowOff>419100</xdr:rowOff>
    </xdr:to>
    <xdr:pic>
      <xdr:nvPicPr>
        <xdr:cNvPr id="3" name="Picture 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8945225" y="781050"/>
          <a:ext cx="152400" cy="228600"/>
        </a:xfrm>
        <a:prstGeom prst="rect">
          <a:avLst/>
        </a:prstGeom>
        <a:noFill/>
      </xdr:spPr>
    </xdr:pic>
    <xdr:clientData/>
  </xdr:twoCellAnchor>
  <xdr:twoCellAnchor>
    <xdr:from>
      <xdr:col>7</xdr:col>
      <xdr:colOff>666750</xdr:colOff>
      <xdr:row>5</xdr:row>
      <xdr:rowOff>76200</xdr:rowOff>
    </xdr:from>
    <xdr:to>
      <xdr:col>7</xdr:col>
      <xdr:colOff>1038225</xdr:colOff>
      <xdr:row>5</xdr:row>
      <xdr:rowOff>495300</xdr:rowOff>
    </xdr:to>
    <xdr:pic>
      <xdr:nvPicPr>
        <xdr:cNvPr id="4" name="Picture 7"/>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7896225" y="666750"/>
          <a:ext cx="371475" cy="419100"/>
        </a:xfrm>
        <a:prstGeom prst="rect">
          <a:avLst/>
        </a:prstGeom>
        <a:noFill/>
      </xdr:spPr>
    </xdr:pic>
    <xdr:clientData/>
  </xdr:twoCellAnchor>
  <xdr:twoCellAnchor>
    <xdr:from>
      <xdr:col>4</xdr:col>
      <xdr:colOff>304800</xdr:colOff>
      <xdr:row>5</xdr:row>
      <xdr:rowOff>85725</xdr:rowOff>
    </xdr:from>
    <xdr:to>
      <xdr:col>4</xdr:col>
      <xdr:colOff>571500</xdr:colOff>
      <xdr:row>5</xdr:row>
      <xdr:rowOff>504825</xdr:rowOff>
    </xdr:to>
    <xdr:pic>
      <xdr:nvPicPr>
        <xdr:cNvPr id="5" name="Picture 8"/>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19773900" y="676275"/>
          <a:ext cx="266700" cy="419100"/>
        </a:xfrm>
        <a:prstGeom prst="rect">
          <a:avLst/>
        </a:prstGeom>
        <a:noFill/>
      </xdr:spPr>
    </xdr:pic>
    <xdr:clientData/>
  </xdr:twoCellAnchor>
  <xdr:twoCellAnchor>
    <xdr:from>
      <xdr:col>5</xdr:col>
      <xdr:colOff>295275</xdr:colOff>
      <xdr:row>5</xdr:row>
      <xdr:rowOff>180975</xdr:rowOff>
    </xdr:from>
    <xdr:to>
      <xdr:col>5</xdr:col>
      <xdr:colOff>542925</xdr:colOff>
      <xdr:row>5</xdr:row>
      <xdr:rowOff>409575</xdr:rowOff>
    </xdr:to>
    <xdr:pic>
      <xdr:nvPicPr>
        <xdr:cNvPr id="6" name="Picture 9"/>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0612100" y="771525"/>
          <a:ext cx="247650" cy="228600"/>
        </a:xfrm>
        <a:prstGeom prst="rect">
          <a:avLst/>
        </a:prstGeom>
        <a:noFill/>
      </xdr:spPr>
    </xdr:pic>
    <xdr:clientData/>
  </xdr:twoCellAnchor>
  <xdr:twoCellAnchor>
    <xdr:from>
      <xdr:col>6</xdr:col>
      <xdr:colOff>190500</xdr:colOff>
      <xdr:row>5</xdr:row>
      <xdr:rowOff>171450</xdr:rowOff>
    </xdr:from>
    <xdr:to>
      <xdr:col>6</xdr:col>
      <xdr:colOff>676275</xdr:colOff>
      <xdr:row>5</xdr:row>
      <xdr:rowOff>400050</xdr:rowOff>
    </xdr:to>
    <xdr:pic>
      <xdr:nvPicPr>
        <xdr:cNvPr id="7" name="Picture 10"/>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1355050" y="762000"/>
          <a:ext cx="485775" cy="228600"/>
        </a:xfrm>
        <a:prstGeom prst="rect">
          <a:avLst/>
        </a:prstGeom>
        <a:noFill/>
      </xdr:spPr>
    </xdr:pic>
    <xdr:clientData/>
  </xdr:twoCellAnchor>
  <xdr:twoCellAnchor>
    <xdr:from>
      <xdr:col>8</xdr:col>
      <xdr:colOff>76200</xdr:colOff>
      <xdr:row>5</xdr:row>
      <xdr:rowOff>85725</xdr:rowOff>
    </xdr:from>
    <xdr:to>
      <xdr:col>8</xdr:col>
      <xdr:colOff>1552575</xdr:colOff>
      <xdr:row>5</xdr:row>
      <xdr:rowOff>504825</xdr:rowOff>
    </xdr:to>
    <xdr:pic>
      <xdr:nvPicPr>
        <xdr:cNvPr id="8" name="Picture 11"/>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22936200" y="676275"/>
          <a:ext cx="1476375" cy="419100"/>
        </a:xfrm>
        <a:prstGeom prst="rect">
          <a:avLst/>
        </a:prstGeom>
        <a:noFill/>
      </xdr:spPr>
    </xdr:pic>
    <xdr:clientData/>
  </xdr:twoCellAnchor>
  <xdr:twoCellAnchor>
    <xdr:from>
      <xdr:col>9</xdr:col>
      <xdr:colOff>161925</xdr:colOff>
      <xdr:row>5</xdr:row>
      <xdr:rowOff>76200</xdr:rowOff>
    </xdr:from>
    <xdr:to>
      <xdr:col>9</xdr:col>
      <xdr:colOff>1476375</xdr:colOff>
      <xdr:row>5</xdr:row>
      <xdr:rowOff>495300</xdr:rowOff>
    </xdr:to>
    <xdr:pic>
      <xdr:nvPicPr>
        <xdr:cNvPr id="9" name="Picture 13"/>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24669750" y="666750"/>
          <a:ext cx="1314450" cy="419100"/>
        </a:xfrm>
        <a:prstGeom prst="rect">
          <a:avLst/>
        </a:prstGeom>
        <a:noFill/>
      </xdr:spPr>
    </xdr:pic>
    <xdr:clientData/>
  </xdr:twoCellAnchor>
  <xdr:twoCellAnchor>
    <xdr:from>
      <xdr:col>2</xdr:col>
      <xdr:colOff>285750</xdr:colOff>
      <xdr:row>28</xdr:row>
      <xdr:rowOff>85725</xdr:rowOff>
    </xdr:from>
    <xdr:to>
      <xdr:col>2</xdr:col>
      <xdr:colOff>533400</xdr:colOff>
      <xdr:row>28</xdr:row>
      <xdr:rowOff>504825</xdr:rowOff>
    </xdr:to>
    <xdr:pic>
      <xdr:nvPicPr>
        <xdr:cNvPr id="10"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667000" y="819150"/>
          <a:ext cx="247650" cy="419100"/>
        </a:xfrm>
        <a:prstGeom prst="rect">
          <a:avLst/>
        </a:prstGeom>
        <a:noFill/>
      </xdr:spPr>
    </xdr:pic>
    <xdr:clientData/>
  </xdr:twoCellAnchor>
  <xdr:twoCellAnchor>
    <xdr:from>
      <xdr:col>3</xdr:col>
      <xdr:colOff>323850</xdr:colOff>
      <xdr:row>28</xdr:row>
      <xdr:rowOff>190500</xdr:rowOff>
    </xdr:from>
    <xdr:to>
      <xdr:col>3</xdr:col>
      <xdr:colOff>476250</xdr:colOff>
      <xdr:row>28</xdr:row>
      <xdr:rowOff>419100</xdr:rowOff>
    </xdr:to>
    <xdr:pic>
      <xdr:nvPicPr>
        <xdr:cNvPr id="11" name="Picture 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3552825" y="923925"/>
          <a:ext cx="152400" cy="228600"/>
        </a:xfrm>
        <a:prstGeom prst="rect">
          <a:avLst/>
        </a:prstGeom>
        <a:noFill/>
      </xdr:spPr>
    </xdr:pic>
    <xdr:clientData/>
  </xdr:twoCellAnchor>
  <xdr:twoCellAnchor>
    <xdr:from>
      <xdr:col>7</xdr:col>
      <xdr:colOff>666750</xdr:colOff>
      <xdr:row>28</xdr:row>
      <xdr:rowOff>76200</xdr:rowOff>
    </xdr:from>
    <xdr:to>
      <xdr:col>7</xdr:col>
      <xdr:colOff>1038225</xdr:colOff>
      <xdr:row>28</xdr:row>
      <xdr:rowOff>495300</xdr:rowOff>
    </xdr:to>
    <xdr:pic>
      <xdr:nvPicPr>
        <xdr:cNvPr id="12" name="Picture 7"/>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7286625" y="809625"/>
          <a:ext cx="371475" cy="419100"/>
        </a:xfrm>
        <a:prstGeom prst="rect">
          <a:avLst/>
        </a:prstGeom>
        <a:noFill/>
      </xdr:spPr>
    </xdr:pic>
    <xdr:clientData/>
  </xdr:twoCellAnchor>
  <xdr:twoCellAnchor>
    <xdr:from>
      <xdr:col>4</xdr:col>
      <xdr:colOff>304800</xdr:colOff>
      <xdr:row>28</xdr:row>
      <xdr:rowOff>85725</xdr:rowOff>
    </xdr:from>
    <xdr:to>
      <xdr:col>4</xdr:col>
      <xdr:colOff>571500</xdr:colOff>
      <xdr:row>28</xdr:row>
      <xdr:rowOff>504825</xdr:rowOff>
    </xdr:to>
    <xdr:pic>
      <xdr:nvPicPr>
        <xdr:cNvPr id="13" name="Picture 8"/>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4381500" y="819150"/>
          <a:ext cx="266700" cy="419100"/>
        </a:xfrm>
        <a:prstGeom prst="rect">
          <a:avLst/>
        </a:prstGeom>
        <a:noFill/>
      </xdr:spPr>
    </xdr:pic>
    <xdr:clientData/>
  </xdr:twoCellAnchor>
  <xdr:twoCellAnchor>
    <xdr:from>
      <xdr:col>5</xdr:col>
      <xdr:colOff>295275</xdr:colOff>
      <xdr:row>28</xdr:row>
      <xdr:rowOff>180975</xdr:rowOff>
    </xdr:from>
    <xdr:to>
      <xdr:col>5</xdr:col>
      <xdr:colOff>542925</xdr:colOff>
      <xdr:row>28</xdr:row>
      <xdr:rowOff>409575</xdr:rowOff>
    </xdr:to>
    <xdr:pic>
      <xdr:nvPicPr>
        <xdr:cNvPr id="14" name="Picture 9"/>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5219700" y="914400"/>
          <a:ext cx="247650" cy="228600"/>
        </a:xfrm>
        <a:prstGeom prst="rect">
          <a:avLst/>
        </a:prstGeom>
        <a:noFill/>
      </xdr:spPr>
    </xdr:pic>
    <xdr:clientData/>
  </xdr:twoCellAnchor>
  <xdr:twoCellAnchor>
    <xdr:from>
      <xdr:col>6</xdr:col>
      <xdr:colOff>190500</xdr:colOff>
      <xdr:row>28</xdr:row>
      <xdr:rowOff>171450</xdr:rowOff>
    </xdr:from>
    <xdr:to>
      <xdr:col>6</xdr:col>
      <xdr:colOff>676275</xdr:colOff>
      <xdr:row>28</xdr:row>
      <xdr:rowOff>400050</xdr:rowOff>
    </xdr:to>
    <xdr:pic>
      <xdr:nvPicPr>
        <xdr:cNvPr id="15" name="Picture 10"/>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5962650" y="904875"/>
          <a:ext cx="485775" cy="228600"/>
        </a:xfrm>
        <a:prstGeom prst="rect">
          <a:avLst/>
        </a:prstGeom>
        <a:noFill/>
      </xdr:spPr>
    </xdr:pic>
    <xdr:clientData/>
  </xdr:twoCellAnchor>
  <xdr:twoCellAnchor>
    <xdr:from>
      <xdr:col>8</xdr:col>
      <xdr:colOff>76200</xdr:colOff>
      <xdr:row>28</xdr:row>
      <xdr:rowOff>85725</xdr:rowOff>
    </xdr:from>
    <xdr:to>
      <xdr:col>8</xdr:col>
      <xdr:colOff>1552575</xdr:colOff>
      <xdr:row>28</xdr:row>
      <xdr:rowOff>504825</xdr:rowOff>
    </xdr:to>
    <xdr:pic>
      <xdr:nvPicPr>
        <xdr:cNvPr id="16" name="Picture 11"/>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8343900" y="819150"/>
          <a:ext cx="1476375" cy="419100"/>
        </a:xfrm>
        <a:prstGeom prst="rect">
          <a:avLst/>
        </a:prstGeom>
        <a:noFill/>
      </xdr:spPr>
    </xdr:pic>
    <xdr:clientData/>
  </xdr:twoCellAnchor>
  <xdr:twoCellAnchor>
    <xdr:from>
      <xdr:col>9</xdr:col>
      <xdr:colOff>161925</xdr:colOff>
      <xdr:row>28</xdr:row>
      <xdr:rowOff>76200</xdr:rowOff>
    </xdr:from>
    <xdr:to>
      <xdr:col>9</xdr:col>
      <xdr:colOff>1476375</xdr:colOff>
      <xdr:row>28</xdr:row>
      <xdr:rowOff>495300</xdr:rowOff>
    </xdr:to>
    <xdr:pic>
      <xdr:nvPicPr>
        <xdr:cNvPr id="17" name="Picture 13"/>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10077450" y="809625"/>
          <a:ext cx="1314450" cy="419100"/>
        </a:xfrm>
        <a:prstGeom prst="rect">
          <a:avLst/>
        </a:prstGeom>
        <a:noFill/>
      </xdr:spPr>
    </xdr:pic>
    <xdr:clientData/>
  </xdr:twoCellAnchor>
  <xdr:twoCellAnchor>
    <xdr:from>
      <xdr:col>2</xdr:col>
      <xdr:colOff>285750</xdr:colOff>
      <xdr:row>51</xdr:row>
      <xdr:rowOff>85725</xdr:rowOff>
    </xdr:from>
    <xdr:to>
      <xdr:col>2</xdr:col>
      <xdr:colOff>533400</xdr:colOff>
      <xdr:row>51</xdr:row>
      <xdr:rowOff>504825</xdr:rowOff>
    </xdr:to>
    <xdr:pic>
      <xdr:nvPicPr>
        <xdr:cNvPr id="18"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276600" y="4533900"/>
          <a:ext cx="247650" cy="419100"/>
        </a:xfrm>
        <a:prstGeom prst="rect">
          <a:avLst/>
        </a:prstGeom>
        <a:noFill/>
      </xdr:spPr>
    </xdr:pic>
    <xdr:clientData/>
  </xdr:twoCellAnchor>
  <xdr:twoCellAnchor>
    <xdr:from>
      <xdr:col>3</xdr:col>
      <xdr:colOff>314325</xdr:colOff>
      <xdr:row>51</xdr:row>
      <xdr:rowOff>85725</xdr:rowOff>
    </xdr:from>
    <xdr:to>
      <xdr:col>3</xdr:col>
      <xdr:colOff>571500</xdr:colOff>
      <xdr:row>51</xdr:row>
      <xdr:rowOff>504825</xdr:rowOff>
    </xdr:to>
    <xdr:pic>
      <xdr:nvPicPr>
        <xdr:cNvPr id="2056" name="Picture 8"/>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152900" y="8248650"/>
          <a:ext cx="257175" cy="419100"/>
        </a:xfrm>
        <a:prstGeom prst="rect">
          <a:avLst/>
        </a:prstGeom>
        <a:noFill/>
      </xdr:spPr>
    </xdr:pic>
    <xdr:clientData/>
  </xdr:twoCellAnchor>
  <xdr:twoCellAnchor>
    <xdr:from>
      <xdr:col>4</xdr:col>
      <xdr:colOff>276225</xdr:colOff>
      <xdr:row>51</xdr:row>
      <xdr:rowOff>180975</xdr:rowOff>
    </xdr:from>
    <xdr:to>
      <xdr:col>4</xdr:col>
      <xdr:colOff>476250</xdr:colOff>
      <xdr:row>51</xdr:row>
      <xdr:rowOff>409575</xdr:rowOff>
    </xdr:to>
    <xdr:pic>
      <xdr:nvPicPr>
        <xdr:cNvPr id="2057" name="Picture 9"/>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962525" y="8343900"/>
          <a:ext cx="200025" cy="228600"/>
        </a:xfrm>
        <a:prstGeom prst="rect">
          <a:avLst/>
        </a:prstGeom>
        <a:noFill/>
      </xdr:spPr>
    </xdr:pic>
    <xdr:clientData/>
  </xdr:twoCellAnchor>
  <xdr:twoCellAnchor>
    <xdr:from>
      <xdr:col>5</xdr:col>
      <xdr:colOff>276225</xdr:colOff>
      <xdr:row>51</xdr:row>
      <xdr:rowOff>76200</xdr:rowOff>
    </xdr:from>
    <xdr:to>
      <xdr:col>5</xdr:col>
      <xdr:colOff>542925</xdr:colOff>
      <xdr:row>51</xdr:row>
      <xdr:rowOff>495300</xdr:rowOff>
    </xdr:to>
    <xdr:pic>
      <xdr:nvPicPr>
        <xdr:cNvPr id="2058" name="Picture 10"/>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810250" y="8239125"/>
          <a:ext cx="266700" cy="419100"/>
        </a:xfrm>
        <a:prstGeom prst="rect">
          <a:avLst/>
        </a:prstGeom>
        <a:noFill/>
      </xdr:spPr>
    </xdr:pic>
    <xdr:clientData/>
  </xdr:twoCellAnchor>
  <xdr:twoCellAnchor>
    <xdr:from>
      <xdr:col>6</xdr:col>
      <xdr:colOff>171450</xdr:colOff>
      <xdr:row>51</xdr:row>
      <xdr:rowOff>180975</xdr:rowOff>
    </xdr:from>
    <xdr:to>
      <xdr:col>6</xdr:col>
      <xdr:colOff>676275</xdr:colOff>
      <xdr:row>51</xdr:row>
      <xdr:rowOff>409575</xdr:rowOff>
    </xdr:to>
    <xdr:pic>
      <xdr:nvPicPr>
        <xdr:cNvPr id="2059" name="Picture 11"/>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6553200" y="8343900"/>
          <a:ext cx="504825" cy="228600"/>
        </a:xfrm>
        <a:prstGeom prst="rect">
          <a:avLst/>
        </a:prstGeom>
        <a:noFill/>
      </xdr:spPr>
    </xdr:pic>
    <xdr:clientData/>
  </xdr:twoCellAnchor>
  <xdr:twoCellAnchor>
    <xdr:from>
      <xdr:col>8</xdr:col>
      <xdr:colOff>276225</xdr:colOff>
      <xdr:row>51</xdr:row>
      <xdr:rowOff>66675</xdr:rowOff>
    </xdr:from>
    <xdr:to>
      <xdr:col>8</xdr:col>
      <xdr:colOff>1390650</xdr:colOff>
      <xdr:row>51</xdr:row>
      <xdr:rowOff>485775</xdr:rowOff>
    </xdr:to>
    <xdr:pic>
      <xdr:nvPicPr>
        <xdr:cNvPr id="2060" name="Picture 12"/>
        <xdr:cNvPicPr>
          <a:picLocks noChangeAspect="1" noChangeArrowheads="1"/>
        </xdr:cNvPicPr>
      </xdr:nvPicPr>
      <xdr:blipFill>
        <a:blip xmlns:r="http://schemas.openxmlformats.org/officeDocument/2006/relationships" r:embed="rId13" cstate="print">
          <a:clrChange>
            <a:clrFrom>
              <a:srgbClr val="FFFFFF"/>
            </a:clrFrom>
            <a:clrTo>
              <a:srgbClr val="FFFFFF">
                <a:alpha val="0"/>
              </a:srgbClr>
            </a:clrTo>
          </a:clrChange>
        </a:blip>
        <a:srcRect/>
        <a:stretch>
          <a:fillRect/>
        </a:stretch>
      </xdr:blipFill>
      <xdr:spPr bwMode="auto">
        <a:xfrm>
          <a:off x="9153525" y="8229600"/>
          <a:ext cx="1114425" cy="419100"/>
        </a:xfrm>
        <a:prstGeom prst="rect">
          <a:avLst/>
        </a:prstGeom>
        <a:noFill/>
      </xdr:spPr>
    </xdr:pic>
    <xdr:clientData/>
  </xdr:twoCellAnchor>
  <xdr:twoCellAnchor>
    <xdr:from>
      <xdr:col>9</xdr:col>
      <xdr:colOff>419100</xdr:colOff>
      <xdr:row>51</xdr:row>
      <xdr:rowOff>57150</xdr:rowOff>
    </xdr:from>
    <xdr:to>
      <xdr:col>9</xdr:col>
      <xdr:colOff>1323975</xdr:colOff>
      <xdr:row>51</xdr:row>
      <xdr:rowOff>476250</xdr:rowOff>
    </xdr:to>
    <xdr:pic>
      <xdr:nvPicPr>
        <xdr:cNvPr id="2061" name="Picture 13"/>
        <xdr:cNvPicPr>
          <a:picLocks noChangeAspect="1" noChangeArrowheads="1"/>
        </xdr:cNvPicPr>
      </xdr:nvPicPr>
      <xdr:blipFill>
        <a:blip xmlns:r="http://schemas.openxmlformats.org/officeDocument/2006/relationships" r:embed="rId14" cstate="print">
          <a:clrChange>
            <a:clrFrom>
              <a:srgbClr val="FFFFFF"/>
            </a:clrFrom>
            <a:clrTo>
              <a:srgbClr val="FFFFFF">
                <a:alpha val="0"/>
              </a:srgbClr>
            </a:clrTo>
          </a:clrChange>
        </a:blip>
        <a:srcRect/>
        <a:stretch>
          <a:fillRect/>
        </a:stretch>
      </xdr:blipFill>
      <xdr:spPr bwMode="auto">
        <a:xfrm>
          <a:off x="10944225" y="8220075"/>
          <a:ext cx="904875" cy="419100"/>
        </a:xfrm>
        <a:prstGeom prst="rect">
          <a:avLst/>
        </a:prstGeom>
        <a:noFill/>
      </xdr:spPr>
    </xdr:pic>
    <xdr:clientData/>
  </xdr:twoCellAnchor>
  <xdr:twoCellAnchor>
    <xdr:from>
      <xdr:col>7</xdr:col>
      <xdr:colOff>514350</xdr:colOff>
      <xdr:row>51</xdr:row>
      <xdr:rowOff>66675</xdr:rowOff>
    </xdr:from>
    <xdr:to>
      <xdr:col>7</xdr:col>
      <xdr:colOff>1266825</xdr:colOff>
      <xdr:row>51</xdr:row>
      <xdr:rowOff>533400</xdr:rowOff>
    </xdr:to>
    <xdr:pic>
      <xdr:nvPicPr>
        <xdr:cNvPr id="2062" name="Picture 14"/>
        <xdr:cNvPicPr>
          <a:picLocks noChangeAspect="1" noChangeArrowheads="1"/>
        </xdr:cNvPicPr>
      </xdr:nvPicPr>
      <xdr:blipFill>
        <a:blip xmlns:r="http://schemas.openxmlformats.org/officeDocument/2006/relationships" r:embed="rId15" cstate="print">
          <a:clrChange>
            <a:clrFrom>
              <a:srgbClr val="FFFFFF"/>
            </a:clrFrom>
            <a:clrTo>
              <a:srgbClr val="FFFFFF">
                <a:alpha val="0"/>
              </a:srgbClr>
            </a:clrTo>
          </a:clrChange>
        </a:blip>
        <a:srcRect/>
        <a:stretch>
          <a:fillRect/>
        </a:stretch>
      </xdr:blipFill>
      <xdr:spPr bwMode="auto">
        <a:xfrm>
          <a:off x="7743825" y="8229600"/>
          <a:ext cx="752475" cy="466725"/>
        </a:xfrm>
        <a:prstGeom prst="rect">
          <a:avLst/>
        </a:prstGeom>
        <a:noFill/>
      </xdr:spPr>
    </xdr:pic>
    <xdr:clientData/>
  </xdr:twoCellAnchor>
  <xdr:twoCellAnchor>
    <xdr:from>
      <xdr:col>2</xdr:col>
      <xdr:colOff>285750</xdr:colOff>
      <xdr:row>74</xdr:row>
      <xdr:rowOff>85725</xdr:rowOff>
    </xdr:from>
    <xdr:to>
      <xdr:col>2</xdr:col>
      <xdr:colOff>533400</xdr:colOff>
      <xdr:row>74</xdr:row>
      <xdr:rowOff>504825</xdr:rowOff>
    </xdr:to>
    <xdr:pic>
      <xdr:nvPicPr>
        <xdr:cNvPr id="33" name="Picture 5"/>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276600" y="8248650"/>
          <a:ext cx="247650" cy="419100"/>
        </a:xfrm>
        <a:prstGeom prst="rect">
          <a:avLst/>
        </a:prstGeom>
        <a:noFill/>
      </xdr:spPr>
    </xdr:pic>
    <xdr:clientData/>
  </xdr:twoCellAnchor>
  <xdr:twoCellAnchor>
    <xdr:from>
      <xdr:col>3</xdr:col>
      <xdr:colOff>314325</xdr:colOff>
      <xdr:row>74</xdr:row>
      <xdr:rowOff>85725</xdr:rowOff>
    </xdr:from>
    <xdr:to>
      <xdr:col>3</xdr:col>
      <xdr:colOff>571500</xdr:colOff>
      <xdr:row>74</xdr:row>
      <xdr:rowOff>504825</xdr:rowOff>
    </xdr:to>
    <xdr:pic>
      <xdr:nvPicPr>
        <xdr:cNvPr id="34" name="Picture 8"/>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4152900" y="8248650"/>
          <a:ext cx="257175" cy="419100"/>
        </a:xfrm>
        <a:prstGeom prst="rect">
          <a:avLst/>
        </a:prstGeom>
        <a:noFill/>
      </xdr:spPr>
    </xdr:pic>
    <xdr:clientData/>
  </xdr:twoCellAnchor>
  <xdr:twoCellAnchor>
    <xdr:from>
      <xdr:col>4</xdr:col>
      <xdr:colOff>276225</xdr:colOff>
      <xdr:row>74</xdr:row>
      <xdr:rowOff>180975</xdr:rowOff>
    </xdr:from>
    <xdr:to>
      <xdr:col>4</xdr:col>
      <xdr:colOff>476250</xdr:colOff>
      <xdr:row>74</xdr:row>
      <xdr:rowOff>409575</xdr:rowOff>
    </xdr:to>
    <xdr:pic>
      <xdr:nvPicPr>
        <xdr:cNvPr id="35" name="Picture 9"/>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4962525" y="8343900"/>
          <a:ext cx="200025" cy="228600"/>
        </a:xfrm>
        <a:prstGeom prst="rect">
          <a:avLst/>
        </a:prstGeom>
        <a:noFill/>
      </xdr:spPr>
    </xdr:pic>
    <xdr:clientData/>
  </xdr:twoCellAnchor>
  <xdr:twoCellAnchor>
    <xdr:from>
      <xdr:col>5</xdr:col>
      <xdr:colOff>276225</xdr:colOff>
      <xdr:row>74</xdr:row>
      <xdr:rowOff>76200</xdr:rowOff>
    </xdr:from>
    <xdr:to>
      <xdr:col>5</xdr:col>
      <xdr:colOff>542925</xdr:colOff>
      <xdr:row>74</xdr:row>
      <xdr:rowOff>495300</xdr:rowOff>
    </xdr:to>
    <xdr:pic>
      <xdr:nvPicPr>
        <xdr:cNvPr id="36" name="Picture 10"/>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810250" y="8239125"/>
          <a:ext cx="266700" cy="419100"/>
        </a:xfrm>
        <a:prstGeom prst="rect">
          <a:avLst/>
        </a:prstGeom>
        <a:noFill/>
      </xdr:spPr>
    </xdr:pic>
    <xdr:clientData/>
  </xdr:twoCellAnchor>
  <xdr:twoCellAnchor>
    <xdr:from>
      <xdr:col>6</xdr:col>
      <xdr:colOff>171450</xdr:colOff>
      <xdr:row>74</xdr:row>
      <xdr:rowOff>180975</xdr:rowOff>
    </xdr:from>
    <xdr:to>
      <xdr:col>6</xdr:col>
      <xdr:colOff>676275</xdr:colOff>
      <xdr:row>74</xdr:row>
      <xdr:rowOff>409575</xdr:rowOff>
    </xdr:to>
    <xdr:pic>
      <xdr:nvPicPr>
        <xdr:cNvPr id="37" name="Picture 11"/>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6553200" y="8343900"/>
          <a:ext cx="504825" cy="228600"/>
        </a:xfrm>
        <a:prstGeom prst="rect">
          <a:avLst/>
        </a:prstGeom>
        <a:noFill/>
      </xdr:spPr>
    </xdr:pic>
    <xdr:clientData/>
  </xdr:twoCellAnchor>
  <xdr:twoCellAnchor>
    <xdr:from>
      <xdr:col>8</xdr:col>
      <xdr:colOff>276225</xdr:colOff>
      <xdr:row>74</xdr:row>
      <xdr:rowOff>66675</xdr:rowOff>
    </xdr:from>
    <xdr:to>
      <xdr:col>8</xdr:col>
      <xdr:colOff>1390650</xdr:colOff>
      <xdr:row>74</xdr:row>
      <xdr:rowOff>485775</xdr:rowOff>
    </xdr:to>
    <xdr:pic>
      <xdr:nvPicPr>
        <xdr:cNvPr id="38" name="Picture 12"/>
        <xdr:cNvPicPr>
          <a:picLocks noChangeAspect="1" noChangeArrowheads="1"/>
        </xdr:cNvPicPr>
      </xdr:nvPicPr>
      <xdr:blipFill>
        <a:blip xmlns:r="http://schemas.openxmlformats.org/officeDocument/2006/relationships" r:embed="rId13" cstate="print">
          <a:clrChange>
            <a:clrFrom>
              <a:srgbClr val="FFFFFF"/>
            </a:clrFrom>
            <a:clrTo>
              <a:srgbClr val="FFFFFF">
                <a:alpha val="0"/>
              </a:srgbClr>
            </a:clrTo>
          </a:clrChange>
        </a:blip>
        <a:srcRect/>
        <a:stretch>
          <a:fillRect/>
        </a:stretch>
      </xdr:blipFill>
      <xdr:spPr bwMode="auto">
        <a:xfrm>
          <a:off x="9153525" y="8229600"/>
          <a:ext cx="1114425" cy="419100"/>
        </a:xfrm>
        <a:prstGeom prst="rect">
          <a:avLst/>
        </a:prstGeom>
        <a:noFill/>
      </xdr:spPr>
    </xdr:pic>
    <xdr:clientData/>
  </xdr:twoCellAnchor>
  <xdr:twoCellAnchor>
    <xdr:from>
      <xdr:col>9</xdr:col>
      <xdr:colOff>419100</xdr:colOff>
      <xdr:row>74</xdr:row>
      <xdr:rowOff>57150</xdr:rowOff>
    </xdr:from>
    <xdr:to>
      <xdr:col>9</xdr:col>
      <xdr:colOff>1323975</xdr:colOff>
      <xdr:row>74</xdr:row>
      <xdr:rowOff>476250</xdr:rowOff>
    </xdr:to>
    <xdr:pic>
      <xdr:nvPicPr>
        <xdr:cNvPr id="39" name="Picture 13"/>
        <xdr:cNvPicPr>
          <a:picLocks noChangeAspect="1" noChangeArrowheads="1"/>
        </xdr:cNvPicPr>
      </xdr:nvPicPr>
      <xdr:blipFill>
        <a:blip xmlns:r="http://schemas.openxmlformats.org/officeDocument/2006/relationships" r:embed="rId14" cstate="print">
          <a:clrChange>
            <a:clrFrom>
              <a:srgbClr val="FFFFFF"/>
            </a:clrFrom>
            <a:clrTo>
              <a:srgbClr val="FFFFFF">
                <a:alpha val="0"/>
              </a:srgbClr>
            </a:clrTo>
          </a:clrChange>
        </a:blip>
        <a:srcRect/>
        <a:stretch>
          <a:fillRect/>
        </a:stretch>
      </xdr:blipFill>
      <xdr:spPr bwMode="auto">
        <a:xfrm>
          <a:off x="10944225" y="8220075"/>
          <a:ext cx="904875" cy="419100"/>
        </a:xfrm>
        <a:prstGeom prst="rect">
          <a:avLst/>
        </a:prstGeom>
        <a:noFill/>
      </xdr:spPr>
    </xdr:pic>
    <xdr:clientData/>
  </xdr:twoCellAnchor>
  <xdr:twoCellAnchor>
    <xdr:from>
      <xdr:col>7</xdr:col>
      <xdr:colOff>514350</xdr:colOff>
      <xdr:row>74</xdr:row>
      <xdr:rowOff>66675</xdr:rowOff>
    </xdr:from>
    <xdr:to>
      <xdr:col>7</xdr:col>
      <xdr:colOff>1266825</xdr:colOff>
      <xdr:row>74</xdr:row>
      <xdr:rowOff>533400</xdr:rowOff>
    </xdr:to>
    <xdr:pic>
      <xdr:nvPicPr>
        <xdr:cNvPr id="40" name="Picture 14"/>
        <xdr:cNvPicPr>
          <a:picLocks noChangeAspect="1" noChangeArrowheads="1"/>
        </xdr:cNvPicPr>
      </xdr:nvPicPr>
      <xdr:blipFill>
        <a:blip xmlns:r="http://schemas.openxmlformats.org/officeDocument/2006/relationships" r:embed="rId15" cstate="print">
          <a:clrChange>
            <a:clrFrom>
              <a:srgbClr val="FFFFFF"/>
            </a:clrFrom>
            <a:clrTo>
              <a:srgbClr val="FFFFFF">
                <a:alpha val="0"/>
              </a:srgbClr>
            </a:clrTo>
          </a:clrChange>
        </a:blip>
        <a:srcRect/>
        <a:stretch>
          <a:fillRect/>
        </a:stretch>
      </xdr:blipFill>
      <xdr:spPr bwMode="auto">
        <a:xfrm>
          <a:off x="7743825" y="8229600"/>
          <a:ext cx="752475" cy="4667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E36" sqref="E36"/>
    </sheetView>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sheetPr codeName="Sheet9"/>
  <dimension ref="A1:S104"/>
  <sheetViews>
    <sheetView zoomScaleNormal="100" workbookViewId="0"/>
  </sheetViews>
  <sheetFormatPr defaultRowHeight="11.25"/>
  <cols>
    <col min="1" max="1" width="9.140625" style="11"/>
    <col min="2" max="17" width="12.7109375" style="11" customWidth="1"/>
    <col min="18" max="16384" width="9.140625" style="11"/>
  </cols>
  <sheetData>
    <row r="1" spans="1:17" ht="12.75">
      <c r="B1" s="12" t="s">
        <v>85</v>
      </c>
    </row>
    <row r="2" spans="1:17">
      <c r="I2" s="11">
        <v>1</v>
      </c>
      <c r="Q2" s="11">
        <v>2</v>
      </c>
    </row>
    <row r="3" spans="1:17">
      <c r="B3" s="33" t="s">
        <v>55</v>
      </c>
      <c r="J3" s="33" t="s">
        <v>56</v>
      </c>
    </row>
    <row r="5" spans="1:17" ht="45">
      <c r="A5" s="15"/>
      <c r="B5" s="20" t="s">
        <v>0</v>
      </c>
      <c r="C5" s="72" t="s">
        <v>1</v>
      </c>
      <c r="D5" s="72" t="s">
        <v>2</v>
      </c>
      <c r="E5" s="72" t="s">
        <v>3</v>
      </c>
      <c r="F5" s="72" t="s">
        <v>4</v>
      </c>
      <c r="G5" s="72" t="s">
        <v>5</v>
      </c>
      <c r="H5" s="72" t="s">
        <v>6</v>
      </c>
      <c r="I5" s="72" t="s">
        <v>7</v>
      </c>
      <c r="J5" s="27" t="s">
        <v>8</v>
      </c>
      <c r="K5" s="72" t="s">
        <v>9</v>
      </c>
      <c r="L5" s="72" t="s">
        <v>10</v>
      </c>
      <c r="M5" s="72" t="s">
        <v>11</v>
      </c>
      <c r="N5" s="72" t="s">
        <v>12</v>
      </c>
      <c r="O5" s="72" t="s">
        <v>13</v>
      </c>
      <c r="P5" s="72" t="s">
        <v>14</v>
      </c>
      <c r="Q5" s="72" t="s">
        <v>15</v>
      </c>
    </row>
    <row r="6" spans="1:17">
      <c r="A6" s="16"/>
      <c r="B6" s="73" t="s">
        <v>57</v>
      </c>
      <c r="C6" s="74"/>
      <c r="D6" s="74"/>
      <c r="E6" s="74"/>
      <c r="F6" s="74"/>
      <c r="G6" s="74"/>
      <c r="H6" s="74"/>
      <c r="I6" s="74"/>
      <c r="J6" s="73" t="s">
        <v>57</v>
      </c>
      <c r="K6" s="74"/>
      <c r="L6" s="74"/>
      <c r="M6" s="74"/>
      <c r="N6" s="74"/>
      <c r="O6" s="74"/>
      <c r="P6" s="74"/>
      <c r="Q6" s="74"/>
    </row>
    <row r="7" spans="1:17">
      <c r="A7" s="16">
        <v>1997</v>
      </c>
      <c r="B7" s="21"/>
      <c r="C7" s="17"/>
      <c r="D7" s="17"/>
      <c r="E7" s="17"/>
      <c r="F7" s="17"/>
      <c r="G7" s="17"/>
      <c r="H7" s="17"/>
      <c r="I7" s="17"/>
      <c r="J7" s="30"/>
      <c r="K7" s="17"/>
      <c r="L7" s="17"/>
      <c r="M7" s="17"/>
      <c r="N7" s="17"/>
      <c r="O7" s="17"/>
      <c r="P7" s="17"/>
      <c r="Q7" s="17"/>
    </row>
    <row r="8" spans="1:17">
      <c r="A8" s="16">
        <v>1998</v>
      </c>
      <c r="B8" s="23">
        <f t="shared" ref="B8:B20" si="0">SUM(C8:Q8)</f>
        <v>3.5132541270186097</v>
      </c>
      <c r="C8" s="18">
        <v>0.26305893696214516</v>
      </c>
      <c r="D8" s="18">
        <v>0.99870882185968801</v>
      </c>
      <c r="E8" s="18">
        <v>-0.20572830639295361</v>
      </c>
      <c r="F8" s="18">
        <v>0.29557115147202145</v>
      </c>
      <c r="G8" s="18">
        <v>1.188554579921502</v>
      </c>
      <c r="H8" s="18">
        <v>0.59171454223083486</v>
      </c>
      <c r="I8" s="18">
        <v>0.22204199320686888</v>
      </c>
      <c r="J8" s="31">
        <v>-9.5495069056123191E-2</v>
      </c>
      <c r="K8" s="18">
        <v>-0.12550635996373499</v>
      </c>
      <c r="L8" s="18">
        <v>0.58253551552810345</v>
      </c>
      <c r="M8" s="18">
        <v>2.9074742554548921E-2</v>
      </c>
      <c r="N8" s="18">
        <v>-4.6062479797808996E-2</v>
      </c>
      <c r="O8" s="18">
        <v>-4.1712624161662597E-2</v>
      </c>
      <c r="P8" s="18">
        <v>-8.8110280442520242E-2</v>
      </c>
      <c r="Q8" s="18">
        <v>-5.5391036902299393E-2</v>
      </c>
    </row>
    <row r="9" spans="1:17">
      <c r="A9" s="16">
        <v>1999</v>
      </c>
      <c r="B9" s="23">
        <f t="shared" si="0"/>
        <v>3.7986739233089875</v>
      </c>
      <c r="C9" s="18">
        <v>0.41107451270061973</v>
      </c>
      <c r="D9" s="18">
        <v>0.48627136529616133</v>
      </c>
      <c r="E9" s="18">
        <v>0.23688153135168602</v>
      </c>
      <c r="F9" s="18">
        <v>0.22433162144850369</v>
      </c>
      <c r="G9" s="18">
        <v>0.98332504364699647</v>
      </c>
      <c r="H9" s="18">
        <v>0.20934702713093328</v>
      </c>
      <c r="I9" s="18">
        <v>0.31536812250029511</v>
      </c>
      <c r="J9" s="31">
        <v>0.11904549440221183</v>
      </c>
      <c r="K9" s="18">
        <v>7.5399603959833666E-2</v>
      </c>
      <c r="L9" s="18">
        <v>0.29904977973412677</v>
      </c>
      <c r="M9" s="18">
        <v>0.27117222735192348</v>
      </c>
      <c r="N9" s="18">
        <v>-2.1896360103277816E-3</v>
      </c>
      <c r="O9" s="18">
        <v>3.3727877811152857E-3</v>
      </c>
      <c r="P9" s="18">
        <v>7.7866000410519748E-2</v>
      </c>
      <c r="Q9" s="18">
        <v>8.835844160438891E-2</v>
      </c>
    </row>
    <row r="10" spans="1:17">
      <c r="A10" s="16">
        <v>2000</v>
      </c>
      <c r="B10" s="23">
        <f t="shared" si="0"/>
        <v>2.9235651677957719</v>
      </c>
      <c r="C10" s="18">
        <v>0.17082070011962935</v>
      </c>
      <c r="D10" s="18">
        <v>-0.48704773502814441</v>
      </c>
      <c r="E10" s="18">
        <v>-9.286860276680655E-3</v>
      </c>
      <c r="F10" s="18">
        <v>0.2091774081305659</v>
      </c>
      <c r="G10" s="18">
        <v>1.5840482993556892</v>
      </c>
      <c r="H10" s="18">
        <v>0.14772411613358064</v>
      </c>
      <c r="I10" s="18">
        <v>0.33791229266963779</v>
      </c>
      <c r="J10" s="31">
        <v>0.21182223799480338</v>
      </c>
      <c r="K10" s="18">
        <v>0.15043943082100136</v>
      </c>
      <c r="L10" s="18">
        <v>-4.4023497633946017E-3</v>
      </c>
      <c r="M10" s="18">
        <v>0.22094428110862435</v>
      </c>
      <c r="N10" s="18">
        <v>4.3791200807920198E-2</v>
      </c>
      <c r="O10" s="18">
        <v>4.702255288507852E-2</v>
      </c>
      <c r="P10" s="18">
        <v>0.12988313721758493</v>
      </c>
      <c r="Q10" s="18">
        <v>0.17071645561987547</v>
      </c>
    </row>
    <row r="11" spans="1:17">
      <c r="A11" s="16">
        <v>2001</v>
      </c>
      <c r="B11" s="23">
        <f t="shared" si="0"/>
        <v>1.0179606576724776</v>
      </c>
      <c r="C11" s="18">
        <v>2.7110186589520524E-2</v>
      </c>
      <c r="D11" s="18">
        <v>-0.34108756241381138</v>
      </c>
      <c r="E11" s="18">
        <v>-0.18679322566659998</v>
      </c>
      <c r="F11" s="18">
        <v>0.3437498560634904</v>
      </c>
      <c r="G11" s="18">
        <v>-0.74161294479446649</v>
      </c>
      <c r="H11" s="18">
        <v>0.12522008422975744</v>
      </c>
      <c r="I11" s="18">
        <v>0.28879157670133138</v>
      </c>
      <c r="J11" s="31">
        <v>9.3177056632612401E-2</v>
      </c>
      <c r="K11" s="18">
        <v>0.20380745546545875</v>
      </c>
      <c r="L11" s="18">
        <v>0.87090085862390909</v>
      </c>
      <c r="M11" s="18">
        <v>0.16285004035496564</v>
      </c>
      <c r="N11" s="18">
        <v>1.8931518211990666E-2</v>
      </c>
      <c r="O11" s="18">
        <v>1.5523241884080385E-2</v>
      </c>
      <c r="P11" s="18">
        <v>-4.5842526811580376E-3</v>
      </c>
      <c r="Q11" s="18">
        <v>0.14197676847139681</v>
      </c>
    </row>
    <row r="12" spans="1:17">
      <c r="A12" s="16">
        <v>2002</v>
      </c>
      <c r="B12" s="23">
        <f t="shared" si="0"/>
        <v>2.2075437604103882</v>
      </c>
      <c r="C12" s="18">
        <v>-0.19445743737407226</v>
      </c>
      <c r="D12" s="18">
        <v>0.39945100264068212</v>
      </c>
      <c r="E12" s="18">
        <v>0.26001044621674679</v>
      </c>
      <c r="F12" s="18">
        <v>0.11390336782884684</v>
      </c>
      <c r="G12" s="18">
        <v>0.47621148448600148</v>
      </c>
      <c r="H12" s="18">
        <v>0.21721539944097712</v>
      </c>
      <c r="I12" s="18">
        <v>0.15032512066013942</v>
      </c>
      <c r="J12" s="31">
        <v>-4.5635544691385338E-2</v>
      </c>
      <c r="K12" s="18">
        <v>0.4186193629554239</v>
      </c>
      <c r="L12" s="18">
        <v>9.8560411040475165E-2</v>
      </c>
      <c r="M12" s="18">
        <v>0.16898789264198857</v>
      </c>
      <c r="N12" s="18">
        <v>8.2346850481277781E-2</v>
      </c>
      <c r="O12" s="18">
        <v>-4.1136227449728523E-2</v>
      </c>
      <c r="P12" s="18">
        <v>3.9638131208555964E-2</v>
      </c>
      <c r="Q12" s="18">
        <v>6.3503500324459394E-2</v>
      </c>
    </row>
    <row r="13" spans="1:17">
      <c r="A13" s="16">
        <v>2003</v>
      </c>
      <c r="B13" s="23">
        <f t="shared" si="0"/>
        <v>0.48224963444202529</v>
      </c>
      <c r="C13" s="18">
        <v>0.30721835689144544</v>
      </c>
      <c r="D13" s="18">
        <v>-0.10744066196221658</v>
      </c>
      <c r="E13" s="18">
        <v>-0.2506489351281268</v>
      </c>
      <c r="F13" s="18">
        <v>3.6427329143154531E-2</v>
      </c>
      <c r="G13" s="18">
        <v>-9.4828726515624157E-2</v>
      </c>
      <c r="H13" s="18">
        <v>0.44389282256584539</v>
      </c>
      <c r="I13" s="18">
        <v>0.16826055052610683</v>
      </c>
      <c r="J13" s="31">
        <v>-1.0441403993440816E-2</v>
      </c>
      <c r="K13" s="18">
        <v>2.3353766560969175E-2</v>
      </c>
      <c r="L13" s="18">
        <v>0.11234666045682247</v>
      </c>
      <c r="M13" s="18">
        <v>9.4487506327281603E-2</v>
      </c>
      <c r="N13" s="18">
        <v>-0.15583963297229081</v>
      </c>
      <c r="O13" s="18">
        <v>-5.4294751080842217E-2</v>
      </c>
      <c r="P13" s="18">
        <v>-8.6508738885426095E-2</v>
      </c>
      <c r="Q13" s="18">
        <v>5.6265492508367328E-2</v>
      </c>
    </row>
    <row r="14" spans="1:17">
      <c r="A14" s="16">
        <v>2004</v>
      </c>
      <c r="B14" s="23">
        <f t="shared" si="0"/>
        <v>0.43683158591154392</v>
      </c>
      <c r="C14" s="18">
        <v>0.31647470415564732</v>
      </c>
      <c r="D14" s="18">
        <v>-0.41680918451844956</v>
      </c>
      <c r="E14" s="18">
        <v>-0.22033652297110412</v>
      </c>
      <c r="F14" s="18">
        <v>-6.677455954769462E-3</v>
      </c>
      <c r="G14" s="18">
        <v>0.18411238294203258</v>
      </c>
      <c r="H14" s="18">
        <v>4.8950070601593912E-2</v>
      </c>
      <c r="I14" s="18">
        <v>1.0183642789765884E-2</v>
      </c>
      <c r="J14" s="31">
        <v>-9.2267676671645548E-3</v>
      </c>
      <c r="K14" s="18">
        <v>0.17713417072193854</v>
      </c>
      <c r="L14" s="18">
        <v>0.25035127566659887</v>
      </c>
      <c r="M14" s="18">
        <v>-3.4502037484222349E-2</v>
      </c>
      <c r="N14" s="18">
        <v>2.6882036747071746E-2</v>
      </c>
      <c r="O14" s="18">
        <v>-3.3684360744199858E-2</v>
      </c>
      <c r="P14" s="18">
        <v>6.1606576696404222E-2</v>
      </c>
      <c r="Q14" s="18">
        <v>8.237305493040073E-2</v>
      </c>
    </row>
    <row r="15" spans="1:17">
      <c r="A15" s="16">
        <v>2005</v>
      </c>
      <c r="B15" s="23">
        <f t="shared" si="0"/>
        <v>2.0245044363509157</v>
      </c>
      <c r="C15" s="18">
        <v>0.11610271941320033</v>
      </c>
      <c r="D15" s="18">
        <v>-0.73677879037393934</v>
      </c>
      <c r="E15" s="18">
        <v>2.8187850090287882E-2</v>
      </c>
      <c r="F15" s="18">
        <v>-2.6993627956729199E-2</v>
      </c>
      <c r="G15" s="18">
        <v>0.83776100724875213</v>
      </c>
      <c r="H15" s="18">
        <v>0.38632958421960856</v>
      </c>
      <c r="I15" s="18">
        <v>0.24678078820450658</v>
      </c>
      <c r="J15" s="31">
        <v>0.4814912839814372</v>
      </c>
      <c r="K15" s="18">
        <v>0.20617634382385058</v>
      </c>
      <c r="L15" s="18">
        <v>-8.5433647734222957E-4</v>
      </c>
      <c r="M15" s="18">
        <v>0.10162554814742539</v>
      </c>
      <c r="N15" s="18">
        <v>5.9563845565908324E-2</v>
      </c>
      <c r="O15" s="18">
        <v>6.7786557890987933E-2</v>
      </c>
      <c r="P15" s="18">
        <v>4.4555870548837709E-2</v>
      </c>
      <c r="Q15" s="18">
        <v>0.21276979202412388</v>
      </c>
    </row>
    <row r="16" spans="1:17">
      <c r="A16" s="16">
        <v>2006</v>
      </c>
      <c r="B16" s="23">
        <f t="shared" si="0"/>
        <v>1.1570285132171783</v>
      </c>
      <c r="C16" s="18">
        <v>7.6622080212368618E-2</v>
      </c>
      <c r="D16" s="18">
        <v>-0.53406898686748072</v>
      </c>
      <c r="E16" s="18">
        <v>8.7017901123652486E-2</v>
      </c>
      <c r="F16" s="18">
        <v>-0.19709970734459567</v>
      </c>
      <c r="G16" s="18">
        <v>0.52820610878643925</v>
      </c>
      <c r="H16" s="18">
        <v>0.44303258672838192</v>
      </c>
      <c r="I16" s="18">
        <v>0.4551198238061927</v>
      </c>
      <c r="J16" s="31">
        <v>-0.10000024352171527</v>
      </c>
      <c r="K16" s="18">
        <v>0.11776022102464978</v>
      </c>
      <c r="L16" s="18">
        <v>0.21417454340145192</v>
      </c>
      <c r="M16" s="18">
        <v>0.14592874569096403</v>
      </c>
      <c r="N16" s="18">
        <v>-4.4384610201987251E-2</v>
      </c>
      <c r="O16" s="18">
        <v>3.2932528111314778E-4</v>
      </c>
      <c r="P16" s="18">
        <v>-6.8531174854987113E-3</v>
      </c>
      <c r="Q16" s="18">
        <v>-2.8756157416758271E-2</v>
      </c>
    </row>
    <row r="17" spans="1:17">
      <c r="A17" s="16">
        <v>2007</v>
      </c>
      <c r="B17" s="23">
        <f t="shared" si="0"/>
        <v>0.65282846303383724</v>
      </c>
      <c r="C17" s="18">
        <v>5.7616857089324049E-3</v>
      </c>
      <c r="D17" s="18">
        <v>-2.1103336148637845E-2</v>
      </c>
      <c r="E17" s="18">
        <v>0.31390487137002127</v>
      </c>
      <c r="F17" s="18">
        <v>-0.21802632718391654</v>
      </c>
      <c r="G17" s="18">
        <v>0.10408090916709094</v>
      </c>
      <c r="H17" s="18">
        <v>0.3018747785358773</v>
      </c>
      <c r="I17" s="18">
        <v>6.5496414683639981E-2</v>
      </c>
      <c r="J17" s="31">
        <v>-1.575616171903222E-2</v>
      </c>
      <c r="K17" s="18">
        <v>-1.7658120252297307E-2</v>
      </c>
      <c r="L17" s="18">
        <v>0.29263748841455117</v>
      </c>
      <c r="M17" s="18">
        <v>-4.935990739661282E-2</v>
      </c>
      <c r="N17" s="18">
        <v>3.246433054957195E-2</v>
      </c>
      <c r="O17" s="18">
        <v>-1.2561019449310536E-2</v>
      </c>
      <c r="P17" s="18">
        <v>-2.9606828388960414E-2</v>
      </c>
      <c r="Q17" s="18">
        <v>-9.9320314857080122E-2</v>
      </c>
    </row>
    <row r="18" spans="1:17">
      <c r="A18" s="16">
        <v>2008</v>
      </c>
      <c r="B18" s="23">
        <f t="shared" si="0"/>
        <v>-0.80476818527804028</v>
      </c>
      <c r="C18" s="18">
        <v>0.59368518665185022</v>
      </c>
      <c r="D18" s="18">
        <v>-0.45136590353855943</v>
      </c>
      <c r="E18" s="18">
        <v>3.3713929395214733E-2</v>
      </c>
      <c r="F18" s="18">
        <v>-0.10539126226694127</v>
      </c>
      <c r="G18" s="18">
        <v>-0.5133873968588395</v>
      </c>
      <c r="H18" s="18">
        <v>-0.17919308122172711</v>
      </c>
      <c r="I18" s="18">
        <v>0.21613256557418006</v>
      </c>
      <c r="J18" s="31">
        <v>-6.6156865278752235E-3</v>
      </c>
      <c r="K18" s="18">
        <v>-0.17028692880392146</v>
      </c>
      <c r="L18" s="18">
        <v>-0.16111874931158771</v>
      </c>
      <c r="M18" s="18">
        <v>-0.10338336889078577</v>
      </c>
      <c r="N18" s="18">
        <v>2.3006650533266622E-2</v>
      </c>
      <c r="O18" s="18">
        <v>-1.8210785501593267E-2</v>
      </c>
      <c r="P18" s="18">
        <v>-5.6408736301078724E-3</v>
      </c>
      <c r="Q18" s="18">
        <v>4.328751911938674E-2</v>
      </c>
    </row>
    <row r="19" spans="1:17">
      <c r="A19" s="16">
        <v>2009</v>
      </c>
      <c r="B19" s="23">
        <f t="shared" si="0"/>
        <v>0.28490547582542225</v>
      </c>
      <c r="C19" s="18">
        <v>-0.19904017965451989</v>
      </c>
      <c r="D19" s="18">
        <v>0.41936989103588673</v>
      </c>
      <c r="E19" s="18">
        <v>-0.23403122065774506</v>
      </c>
      <c r="F19" s="18">
        <v>-0.29588316726855124</v>
      </c>
      <c r="G19" s="18">
        <v>-0.54801899548981858</v>
      </c>
      <c r="H19" s="18">
        <v>0.11237495960354407</v>
      </c>
      <c r="I19" s="18">
        <v>0.1364009986810065</v>
      </c>
      <c r="J19" s="31">
        <v>0.11873240124829526</v>
      </c>
      <c r="K19" s="18">
        <v>4.5966762726928422E-2</v>
      </c>
      <c r="L19" s="18">
        <v>0.48196901019977995</v>
      </c>
      <c r="M19" s="18">
        <v>3.3982641168375594E-3</v>
      </c>
      <c r="N19" s="18">
        <v>-1.1333754202044338E-2</v>
      </c>
      <c r="O19" s="18">
        <v>2.9449399307817782E-3</v>
      </c>
      <c r="P19" s="18">
        <v>8.0254692233158564E-2</v>
      </c>
      <c r="Q19" s="18">
        <v>0.17180087332188257</v>
      </c>
    </row>
    <row r="20" spans="1:17">
      <c r="A20" s="16">
        <v>2010</v>
      </c>
      <c r="B20" s="23">
        <f t="shared" si="0"/>
        <v>2.0476006846687844</v>
      </c>
      <c r="C20" s="18">
        <v>0.20230965954408281</v>
      </c>
      <c r="D20" s="18">
        <v>-2.8782816269508231E-2</v>
      </c>
      <c r="E20" s="18">
        <v>-4.0040057615675521E-2</v>
      </c>
      <c r="F20" s="18">
        <v>0.20808875651415179</v>
      </c>
      <c r="G20" s="18">
        <v>0.88918273736843922</v>
      </c>
      <c r="H20" s="18">
        <v>0.4028869725296505</v>
      </c>
      <c r="I20" s="18">
        <v>0.10952716523553528</v>
      </c>
      <c r="J20" s="31">
        <v>0.17105679168172735</v>
      </c>
      <c r="K20" s="18">
        <v>-9.063387359545147E-2</v>
      </c>
      <c r="L20" s="18">
        <v>0.37144551602444875</v>
      </c>
      <c r="M20" s="18">
        <v>-0.12874851762688175</v>
      </c>
      <c r="N20" s="18">
        <v>-1.8187017884365438E-2</v>
      </c>
      <c r="O20" s="18">
        <v>1.2369767649778667E-2</v>
      </c>
      <c r="P20" s="18">
        <v>3.6817523639743589E-2</v>
      </c>
      <c r="Q20" s="18">
        <v>-4.9691922526890926E-2</v>
      </c>
    </row>
    <row r="21" spans="1:17">
      <c r="A21" s="29"/>
      <c r="B21" s="51"/>
      <c r="C21" s="18"/>
      <c r="D21" s="18"/>
      <c r="E21" s="18"/>
      <c r="F21" s="18"/>
      <c r="G21" s="18"/>
      <c r="H21" s="18"/>
      <c r="I21" s="18"/>
      <c r="J21" s="51"/>
      <c r="K21" s="18"/>
      <c r="L21" s="18"/>
      <c r="M21" s="18"/>
      <c r="N21" s="18"/>
      <c r="O21" s="18"/>
      <c r="P21" s="18"/>
      <c r="Q21" s="18"/>
    </row>
    <row r="22" spans="1:17">
      <c r="A22" s="15"/>
      <c r="B22" s="53" t="s">
        <v>71</v>
      </c>
      <c r="C22" s="49"/>
      <c r="D22" s="49"/>
      <c r="E22" s="49"/>
      <c r="F22" s="49"/>
      <c r="G22" s="49"/>
      <c r="H22" s="49"/>
      <c r="I22" s="49"/>
      <c r="J22" s="49"/>
      <c r="K22" s="49"/>
      <c r="L22" s="49"/>
      <c r="M22" s="49"/>
      <c r="N22" s="49"/>
      <c r="O22" s="49"/>
      <c r="P22" s="49"/>
      <c r="Q22" s="49"/>
    </row>
    <row r="23" spans="1:17">
      <c r="A23" s="19" t="s">
        <v>70</v>
      </c>
      <c r="B23" s="23">
        <f ca="1">AVERAGE(INDIRECT(ADDRESS(MATCH(VALUE(LEFT($A23,4)),$A$6:$A$21,)+ROW($A$5),COLUMN(B$21),,,)&amp;":"&amp;ADDRESS(MATCH(VALUE(RIGHT($A23,4)),$A$6:$A$21,)+ROW($A$5),COLUMN(B$21),,,)))</f>
        <v>1.5186290957213773</v>
      </c>
      <c r="C23" s="18">
        <f t="shared" ref="C23:Q25" ca="1" si="1">AVERAGE(INDIRECT(ADDRESS(MATCH(VALUE(LEFT($A23,4)),$A$6:$A$21,)+ROW($A$5),COLUMN(C$21),,,)&amp;":"&amp;ADDRESS(MATCH(VALUE(RIGHT($A23,4)),$A$6:$A$21,)+ROW($A$5),COLUMN(C$21),,,)))</f>
        <v>0.1612877778400654</v>
      </c>
      <c r="D23" s="18">
        <f t="shared" ca="1" si="1"/>
        <v>-6.3129530483717652E-2</v>
      </c>
      <c r="E23" s="18">
        <f t="shared" ca="1" si="1"/>
        <v>-1.4396046089328967E-2</v>
      </c>
      <c r="F23" s="18">
        <f t="shared" ca="1" si="1"/>
        <v>4.4705995586556233E-2</v>
      </c>
      <c r="G23" s="18">
        <f t="shared" ca="1" si="1"/>
        <v>0.37520265302032263</v>
      </c>
      <c r="H23" s="18">
        <f t="shared" ca="1" si="1"/>
        <v>0.25010537405606603</v>
      </c>
      <c r="I23" s="18">
        <f t="shared" ca="1" si="1"/>
        <v>0.20941085040301585</v>
      </c>
      <c r="J23" s="51">
        <f t="shared" ca="1" si="1"/>
        <v>7.0165722212642376E-2</v>
      </c>
      <c r="K23" s="18">
        <f t="shared" ca="1" si="1"/>
        <v>7.8043987341896076E-2</v>
      </c>
      <c r="L23" s="18">
        <f t="shared" ca="1" si="1"/>
        <v>0.26212274027214943</v>
      </c>
      <c r="M23" s="18">
        <f t="shared" ca="1" si="1"/>
        <v>6.7882724376619755E-2</v>
      </c>
      <c r="N23" s="18">
        <f t="shared" ca="1" si="1"/>
        <v>6.9148475601405184E-4</v>
      </c>
      <c r="O23" s="18">
        <f t="shared" ca="1" si="1"/>
        <v>-4.0192765449539444E-3</v>
      </c>
      <c r="P23" s="18">
        <f t="shared" ca="1" si="1"/>
        <v>1.9178295418548718E-2</v>
      </c>
      <c r="Q23" s="18">
        <f t="shared" ca="1" si="1"/>
        <v>6.1376343555481008E-2</v>
      </c>
    </row>
    <row r="24" spans="1:17">
      <c r="A24" s="19" t="s">
        <v>73</v>
      </c>
      <c r="B24" s="23">
        <f t="shared" ref="B24:B25" ca="1" si="2">AVERAGE(INDIRECT(ADDRESS(MATCH(VALUE(LEFT($A24,4)),$A$6:$A$21,)+ROW($A$5),COLUMN(B$21),,,)&amp;":"&amp;ADDRESS(MATCH(VALUE(RIGHT($A24,4)),$A$6:$A$21,)+ROW($A$5),COLUMN(B$21),,,)))</f>
        <v>3.4118310727077898</v>
      </c>
      <c r="C24" s="18">
        <f t="shared" ca="1" si="1"/>
        <v>0.28165138326079808</v>
      </c>
      <c r="D24" s="18">
        <f t="shared" ca="1" si="1"/>
        <v>0.33264415070923498</v>
      </c>
      <c r="E24" s="18">
        <f t="shared" ca="1" si="1"/>
        <v>7.2887882273505837E-3</v>
      </c>
      <c r="F24" s="18">
        <f t="shared" ca="1" si="1"/>
        <v>0.24302672701703032</v>
      </c>
      <c r="G24" s="18">
        <f t="shared" ca="1" si="1"/>
        <v>1.2519759743080627</v>
      </c>
      <c r="H24" s="18">
        <f t="shared" ca="1" si="1"/>
        <v>0.31626189516511627</v>
      </c>
      <c r="I24" s="18">
        <f t="shared" ca="1" si="1"/>
        <v>0.2917741361256006</v>
      </c>
      <c r="J24" s="51">
        <f t="shared" ca="1" si="1"/>
        <v>7.8457554446964006E-2</v>
      </c>
      <c r="K24" s="18">
        <f t="shared" ca="1" si="1"/>
        <v>3.3444224939033346E-2</v>
      </c>
      <c r="L24" s="18">
        <f t="shared" ca="1" si="1"/>
        <v>0.29239431516627856</v>
      </c>
      <c r="M24" s="18">
        <f t="shared" ca="1" si="1"/>
        <v>0.17373041700503222</v>
      </c>
      <c r="N24" s="18">
        <f t="shared" ca="1" si="1"/>
        <v>-1.4869716667388598E-3</v>
      </c>
      <c r="O24" s="18">
        <f t="shared" ca="1" si="1"/>
        <v>2.8942388348437362E-3</v>
      </c>
      <c r="P24" s="18">
        <f t="shared" ca="1" si="1"/>
        <v>3.9879619061861479E-2</v>
      </c>
      <c r="Q24" s="18">
        <f t="shared" ca="1" si="1"/>
        <v>6.7894620107321668E-2</v>
      </c>
    </row>
    <row r="25" spans="1:17">
      <c r="A25" s="19" t="s">
        <v>74</v>
      </c>
      <c r="B25" s="23">
        <f t="shared" ca="1" si="2"/>
        <v>0.95066850262545333</v>
      </c>
      <c r="C25" s="18">
        <f t="shared" ca="1" si="1"/>
        <v>0.12517869621384553</v>
      </c>
      <c r="D25" s="18">
        <f t="shared" ca="1" si="1"/>
        <v>-0.18186163484160342</v>
      </c>
      <c r="E25" s="18">
        <f t="shared" ca="1" si="1"/>
        <v>-2.0901496384332828E-2</v>
      </c>
      <c r="F25" s="18">
        <f t="shared" ca="1" si="1"/>
        <v>-1.4790223842585978E-2</v>
      </c>
      <c r="G25" s="18">
        <f t="shared" ca="1" si="1"/>
        <v>0.11217065663400069</v>
      </c>
      <c r="H25" s="18">
        <f t="shared" ca="1" si="1"/>
        <v>0.23025841772335096</v>
      </c>
      <c r="I25" s="18">
        <f t="shared" ca="1" si="1"/>
        <v>0.18470186468624045</v>
      </c>
      <c r="J25" s="18">
        <f t="shared" ca="1" si="1"/>
        <v>6.7678172542345885E-2</v>
      </c>
      <c r="K25" s="18">
        <f t="shared" ca="1" si="1"/>
        <v>9.1423916062754879E-2</v>
      </c>
      <c r="L25" s="18">
        <f t="shared" ca="1" si="1"/>
        <v>0.25304126780391079</v>
      </c>
      <c r="M25" s="18">
        <f t="shared" ca="1" si="1"/>
        <v>3.6128416588096013E-2</v>
      </c>
      <c r="N25" s="18">
        <f t="shared" ca="1" si="1"/>
        <v>1.3450216828399257E-3</v>
      </c>
      <c r="O25" s="18">
        <f t="shared" ca="1" si="1"/>
        <v>-6.093331158893248E-3</v>
      </c>
      <c r="P25" s="18">
        <f t="shared" ca="1" si="1"/>
        <v>1.2967898325554891E-2</v>
      </c>
      <c r="Q25" s="18">
        <f t="shared" ca="1" si="1"/>
        <v>5.9420860589928806E-2</v>
      </c>
    </row>
    <row r="28" spans="1:17">
      <c r="B28" s="33" t="s">
        <v>58</v>
      </c>
      <c r="J28" s="33" t="s">
        <v>59</v>
      </c>
    </row>
    <row r="30" spans="1:17" ht="45">
      <c r="A30" s="15"/>
      <c r="B30" s="20" t="s">
        <v>0</v>
      </c>
      <c r="C30" s="72" t="s">
        <v>1</v>
      </c>
      <c r="D30" s="72" t="s">
        <v>2</v>
      </c>
      <c r="E30" s="72" t="s">
        <v>3</v>
      </c>
      <c r="F30" s="72" t="s">
        <v>4</v>
      </c>
      <c r="G30" s="72" t="s">
        <v>5</v>
      </c>
      <c r="H30" s="72" t="s">
        <v>6</v>
      </c>
      <c r="I30" s="72" t="s">
        <v>7</v>
      </c>
      <c r="J30" s="27" t="s">
        <v>8</v>
      </c>
      <c r="K30" s="72" t="s">
        <v>9</v>
      </c>
      <c r="L30" s="72" t="s">
        <v>10</v>
      </c>
      <c r="M30" s="72" t="s">
        <v>11</v>
      </c>
      <c r="N30" s="72" t="s">
        <v>12</v>
      </c>
      <c r="O30" s="72" t="s">
        <v>13</v>
      </c>
      <c r="P30" s="72" t="s">
        <v>14</v>
      </c>
      <c r="Q30" s="72" t="s">
        <v>15</v>
      </c>
    </row>
    <row r="31" spans="1:17">
      <c r="A31" s="16"/>
      <c r="B31" s="73" t="s">
        <v>57</v>
      </c>
      <c r="C31" s="74"/>
      <c r="D31" s="74"/>
      <c r="E31" s="74"/>
      <c r="F31" s="74"/>
      <c r="G31" s="74"/>
      <c r="H31" s="74"/>
      <c r="I31" s="74"/>
      <c r="J31" s="73" t="s">
        <v>57</v>
      </c>
      <c r="K31" s="74"/>
      <c r="L31" s="74"/>
      <c r="M31" s="74"/>
      <c r="N31" s="74"/>
      <c r="O31" s="74"/>
      <c r="P31" s="74"/>
      <c r="Q31" s="74"/>
    </row>
    <row r="32" spans="1:17">
      <c r="A32" s="16">
        <v>1997</v>
      </c>
      <c r="B32" s="21"/>
      <c r="C32" s="17"/>
      <c r="D32" s="17"/>
      <c r="E32" s="17"/>
      <c r="F32" s="17"/>
      <c r="G32" s="17"/>
      <c r="H32" s="17"/>
      <c r="I32" s="17"/>
      <c r="J32" s="30"/>
      <c r="K32" s="17"/>
      <c r="L32" s="17"/>
      <c r="M32" s="17"/>
      <c r="N32" s="17"/>
      <c r="O32" s="17"/>
      <c r="P32" s="17"/>
      <c r="Q32" s="17"/>
    </row>
    <row r="33" spans="1:17">
      <c r="A33" s="16">
        <v>1998</v>
      </c>
      <c r="B33" s="23">
        <f t="shared" ref="B33:B45" si="3">SUM(C33:Q33)</f>
        <v>-0.23809001685853776</v>
      </c>
      <c r="C33" s="18">
        <v>-5.9856077451121521E-3</v>
      </c>
      <c r="D33" s="18">
        <v>-0.12230492746367447</v>
      </c>
      <c r="E33" s="18">
        <v>-6.0887827899470525E-4</v>
      </c>
      <c r="F33" s="18">
        <v>-4.5733614951459466E-3</v>
      </c>
      <c r="G33" s="18">
        <v>-2.3247805541351627E-2</v>
      </c>
      <c r="H33" s="18">
        <v>-1.714889650974729E-2</v>
      </c>
      <c r="I33" s="18">
        <v>-3.8769665113515234E-4</v>
      </c>
      <c r="J33" s="31">
        <v>-2.1101711671503089E-3</v>
      </c>
      <c r="K33" s="18">
        <v>-1.4433027246750539E-2</v>
      </c>
      <c r="L33" s="18">
        <v>-1.3599287596435939E-2</v>
      </c>
      <c r="M33" s="18">
        <v>-8.0670429170042138E-3</v>
      </c>
      <c r="N33" s="18">
        <v>-7.307339395706487E-3</v>
      </c>
      <c r="O33" s="18">
        <v>-3.0118609628782141E-3</v>
      </c>
      <c r="P33" s="18">
        <v>-1.3741561675061523E-2</v>
      </c>
      <c r="Q33" s="18">
        <v>-1.5625522123891517E-3</v>
      </c>
    </row>
    <row r="34" spans="1:17">
      <c r="A34" s="16">
        <v>1999</v>
      </c>
      <c r="B34" s="23">
        <f t="shared" si="3"/>
        <v>-7.7391932425811272E-2</v>
      </c>
      <c r="C34" s="18">
        <v>-1.4781204046249125E-2</v>
      </c>
      <c r="D34" s="18">
        <v>-3.958553128022934E-2</v>
      </c>
      <c r="E34" s="18">
        <v>-1.6377468904575001E-2</v>
      </c>
      <c r="F34" s="18">
        <v>8.2774187304743665E-4</v>
      </c>
      <c r="G34" s="18">
        <v>2.9420138689615592E-3</v>
      </c>
      <c r="H34" s="18">
        <v>-1.4713361169022267E-4</v>
      </c>
      <c r="I34" s="18">
        <v>3.3402858057882583E-3</v>
      </c>
      <c r="J34" s="31">
        <v>-1.1943516373513991E-3</v>
      </c>
      <c r="K34" s="18">
        <v>-7.7069065275021508E-4</v>
      </c>
      <c r="L34" s="18">
        <v>2.9776617323953929E-4</v>
      </c>
      <c r="M34" s="18">
        <v>1.086530046951186E-3</v>
      </c>
      <c r="N34" s="18">
        <v>-1.2092296599930498E-2</v>
      </c>
      <c r="O34" s="18">
        <v>-1.0237498759801153E-3</v>
      </c>
      <c r="P34" s="18">
        <v>1.9799917949148314E-3</v>
      </c>
      <c r="Q34" s="18">
        <v>-1.8938353799581491E-3</v>
      </c>
    </row>
    <row r="35" spans="1:17">
      <c r="A35" s="16">
        <v>2000</v>
      </c>
      <c r="B35" s="23">
        <f t="shared" si="3"/>
        <v>-2.8644365705469174E-2</v>
      </c>
      <c r="C35" s="18">
        <v>2.0061282432717164E-3</v>
      </c>
      <c r="D35" s="18">
        <v>-4.5269336202102967E-2</v>
      </c>
      <c r="E35" s="18">
        <v>6.9452826609684804E-4</v>
      </c>
      <c r="F35" s="18">
        <v>4.5606015461890177E-4</v>
      </c>
      <c r="G35" s="18">
        <v>1.4326809221677268E-2</v>
      </c>
      <c r="H35" s="18">
        <v>-2.1724816743101251E-3</v>
      </c>
      <c r="I35" s="18">
        <v>2.6710927184376552E-3</v>
      </c>
      <c r="J35" s="31">
        <v>3.783021762335061E-4</v>
      </c>
      <c r="K35" s="18">
        <v>7.9946283379291874E-4</v>
      </c>
      <c r="L35" s="18">
        <v>-8.9037614002294985E-3</v>
      </c>
      <c r="M35" s="18">
        <v>-1.8917242680555246E-3</v>
      </c>
      <c r="N35" s="18">
        <v>-1.8894894046647632E-4</v>
      </c>
      <c r="O35" s="18">
        <v>-3.2833544471825568E-4</v>
      </c>
      <c r="P35" s="18">
        <v>5.5000652179974085E-3</v>
      </c>
      <c r="Q35" s="18">
        <v>3.2777733922874515E-3</v>
      </c>
    </row>
    <row r="36" spans="1:17">
      <c r="A36" s="16">
        <v>2001</v>
      </c>
      <c r="B36" s="23">
        <f t="shared" si="3"/>
        <v>5.7291068228783711E-5</v>
      </c>
      <c r="C36" s="18">
        <v>1.7031027684976505E-3</v>
      </c>
      <c r="D36" s="18">
        <v>-1.8571659754142218E-2</v>
      </c>
      <c r="E36" s="18">
        <v>-2.8717918936445683E-3</v>
      </c>
      <c r="F36" s="18">
        <v>4.1908067074659279E-3</v>
      </c>
      <c r="G36" s="18">
        <v>2.0334926893351812E-2</v>
      </c>
      <c r="H36" s="18">
        <v>9.6298629977331174E-4</v>
      </c>
      <c r="I36" s="18">
        <v>2.271765572031942E-3</v>
      </c>
      <c r="J36" s="31">
        <v>1.0093156864425014E-4</v>
      </c>
      <c r="K36" s="18">
        <v>4.7372960615126433E-3</v>
      </c>
      <c r="L36" s="18">
        <v>-1.0721067133414265E-2</v>
      </c>
      <c r="M36" s="18">
        <v>-2.9300702705484602E-4</v>
      </c>
      <c r="N36" s="18">
        <v>-9.5234941939347255E-4</v>
      </c>
      <c r="O36" s="18">
        <v>-2.7151880633247807E-5</v>
      </c>
      <c r="P36" s="18">
        <v>-1.0151496604984291E-3</v>
      </c>
      <c r="Q36" s="18">
        <v>2.0765196573229672E-4</v>
      </c>
    </row>
    <row r="37" spans="1:17">
      <c r="A37" s="16">
        <v>2002</v>
      </c>
      <c r="B37" s="23">
        <f t="shared" si="3"/>
        <v>-5.8525007955208347E-2</v>
      </c>
      <c r="C37" s="18">
        <v>-5.7280371581538427E-4</v>
      </c>
      <c r="D37" s="18">
        <v>-1.7241166616895554E-2</v>
      </c>
      <c r="E37" s="18">
        <v>-8.5260210094662264E-3</v>
      </c>
      <c r="F37" s="18">
        <v>-7.0195191187635237E-5</v>
      </c>
      <c r="G37" s="18">
        <v>-5.267096442370567E-3</v>
      </c>
      <c r="H37" s="18">
        <v>-8.9913736269810413E-4</v>
      </c>
      <c r="I37" s="18">
        <v>-8.1391245060829565E-4</v>
      </c>
      <c r="J37" s="31">
        <v>5.4046427617217524E-4</v>
      </c>
      <c r="K37" s="18">
        <v>-2.1353859747466009E-2</v>
      </c>
      <c r="L37" s="18">
        <v>-3.1592745575225234E-5</v>
      </c>
      <c r="M37" s="18">
        <v>-9.8082746368361611E-4</v>
      </c>
      <c r="N37" s="18">
        <v>7.3989965152445117E-4</v>
      </c>
      <c r="O37" s="18">
        <v>-4.3366003489043155E-3</v>
      </c>
      <c r="P37" s="18">
        <v>3.8194817038738422E-4</v>
      </c>
      <c r="Q37" s="18">
        <v>-9.4106958621435389E-5</v>
      </c>
    </row>
    <row r="38" spans="1:17">
      <c r="A38" s="16">
        <v>2003</v>
      </c>
      <c r="B38" s="23">
        <f t="shared" si="3"/>
        <v>-4.9710794792352526E-2</v>
      </c>
      <c r="C38" s="18">
        <v>-4.9023730301650647E-3</v>
      </c>
      <c r="D38" s="18">
        <v>-3.7118566264663835E-3</v>
      </c>
      <c r="E38" s="18">
        <v>-1.9431544717539356E-2</v>
      </c>
      <c r="F38" s="18">
        <v>-2.6620740475388879E-4</v>
      </c>
      <c r="G38" s="18">
        <v>3.5284214782756286E-3</v>
      </c>
      <c r="H38" s="18">
        <v>-1.215704905028419E-2</v>
      </c>
      <c r="I38" s="18">
        <v>-4.7825857373178472E-5</v>
      </c>
      <c r="J38" s="31">
        <v>7.0454345753812953E-4</v>
      </c>
      <c r="K38" s="18">
        <v>-3.8442722683640343E-5</v>
      </c>
      <c r="L38" s="18">
        <v>4.2931246365468696E-4</v>
      </c>
      <c r="M38" s="18">
        <v>8.6458290908964159E-4</v>
      </c>
      <c r="N38" s="18">
        <v>-1.4273561173758423E-2</v>
      </c>
      <c r="O38" s="18">
        <v>-1.3355860967541767E-3</v>
      </c>
      <c r="P38" s="18">
        <v>9.009230138413651E-4</v>
      </c>
      <c r="Q38" s="18">
        <v>2.5868565026326424E-5</v>
      </c>
    </row>
    <row r="39" spans="1:17">
      <c r="A39" s="16">
        <v>2004</v>
      </c>
      <c r="B39" s="23">
        <f t="shared" si="3"/>
        <v>-5.008526031932236E-2</v>
      </c>
      <c r="C39" s="18">
        <v>-1.081794035367659E-2</v>
      </c>
      <c r="D39" s="18">
        <v>-2.2617686075431222E-2</v>
      </c>
      <c r="E39" s="18">
        <v>-8.0644005055961719E-3</v>
      </c>
      <c r="F39" s="18">
        <v>-1.7589506210202422E-3</v>
      </c>
      <c r="G39" s="18">
        <v>-1.3140143839392795E-3</v>
      </c>
      <c r="H39" s="18">
        <v>2.7076437964472773E-5</v>
      </c>
      <c r="I39" s="18">
        <v>-2.6645832084114712E-4</v>
      </c>
      <c r="J39" s="31">
        <v>-5.0311355018528982E-4</v>
      </c>
      <c r="K39" s="18">
        <v>-1.3385856882293257E-3</v>
      </c>
      <c r="L39" s="18">
        <v>-2.0831199341022979E-4</v>
      </c>
      <c r="M39" s="18">
        <v>-1.7288261377103572E-4</v>
      </c>
      <c r="N39" s="18">
        <v>-1.8649189451136884E-4</v>
      </c>
      <c r="O39" s="18">
        <v>-2.3223880637683082E-3</v>
      </c>
      <c r="P39" s="18">
        <v>-2.5510972535372191E-4</v>
      </c>
      <c r="Q39" s="18">
        <v>-2.860029675528873E-4</v>
      </c>
    </row>
    <row r="40" spans="1:17">
      <c r="A40" s="16">
        <v>2005</v>
      </c>
      <c r="B40" s="23">
        <f t="shared" si="3"/>
        <v>-0.14279962739307303</v>
      </c>
      <c r="C40" s="18">
        <v>-1.161368552250236E-4</v>
      </c>
      <c r="D40" s="18">
        <v>-0.10340536326776294</v>
      </c>
      <c r="E40" s="18">
        <v>1.7863089528191082E-4</v>
      </c>
      <c r="F40" s="18">
        <v>-1.2615875562829091E-2</v>
      </c>
      <c r="G40" s="18">
        <v>-9.6504918667378418E-3</v>
      </c>
      <c r="H40" s="18">
        <v>6.767160277646923E-4</v>
      </c>
      <c r="I40" s="18">
        <v>6.2458610267978069E-4</v>
      </c>
      <c r="J40" s="31">
        <v>-6.8631289567899325E-3</v>
      </c>
      <c r="K40" s="18">
        <v>-2.1864304125039018E-3</v>
      </c>
      <c r="L40" s="18">
        <v>-7.136317339232463E-3</v>
      </c>
      <c r="M40" s="18">
        <v>-1.2306285410550763E-3</v>
      </c>
      <c r="N40" s="18">
        <v>-1.8518451299869903E-3</v>
      </c>
      <c r="O40" s="18">
        <v>-1.0643146375127121E-3</v>
      </c>
      <c r="P40" s="18">
        <v>1.0509651050892386E-3</v>
      </c>
      <c r="Q40" s="18">
        <v>7.9000704574729648E-4</v>
      </c>
    </row>
    <row r="41" spans="1:17">
      <c r="A41" s="16">
        <v>2006</v>
      </c>
      <c r="B41" s="23">
        <f t="shared" si="3"/>
        <v>-0.11844254737780749</v>
      </c>
      <c r="C41" s="18">
        <v>-1.5694378147483388E-3</v>
      </c>
      <c r="D41" s="18">
        <v>-5.9136298405078121E-2</v>
      </c>
      <c r="E41" s="18">
        <v>-4.4711444972971876E-3</v>
      </c>
      <c r="F41" s="18">
        <v>-1.5819101697586054E-2</v>
      </c>
      <c r="G41" s="18">
        <v>-1.7455357499828843E-2</v>
      </c>
      <c r="H41" s="18">
        <v>-8.567578243287674E-3</v>
      </c>
      <c r="I41" s="18">
        <v>-4.2135198906808483E-3</v>
      </c>
      <c r="J41" s="31">
        <v>-5.6317760790174755E-3</v>
      </c>
      <c r="K41" s="18">
        <v>-5.2151711548019787E-4</v>
      </c>
      <c r="L41" s="18">
        <v>2.5642578463838002E-3</v>
      </c>
      <c r="M41" s="18">
        <v>1.3185446186958002E-3</v>
      </c>
      <c r="N41" s="18">
        <v>-3.8098725592591249E-3</v>
      </c>
      <c r="O41" s="18">
        <v>-4.8854234113627685E-5</v>
      </c>
      <c r="P41" s="18">
        <v>5.8869126953263126E-4</v>
      </c>
      <c r="Q41" s="18">
        <v>-1.6695830760422034E-3</v>
      </c>
    </row>
    <row r="42" spans="1:17">
      <c r="A42" s="16">
        <v>2007</v>
      </c>
      <c r="B42" s="23">
        <f t="shared" si="3"/>
        <v>-4.6428074858394668E-2</v>
      </c>
      <c r="C42" s="18">
        <v>-3.6585288647782578E-4</v>
      </c>
      <c r="D42" s="18">
        <v>1.5069099065943584E-4</v>
      </c>
      <c r="E42" s="18">
        <v>-2.2560174681689887E-2</v>
      </c>
      <c r="F42" s="18">
        <v>-1.0297159991582636E-2</v>
      </c>
      <c r="G42" s="18">
        <v>-5.9967957000382748E-3</v>
      </c>
      <c r="H42" s="18">
        <v>-3.8574148225355488E-3</v>
      </c>
      <c r="I42" s="18">
        <v>9.4201212892535346E-4</v>
      </c>
      <c r="J42" s="31">
        <v>2.5110144480652569E-5</v>
      </c>
      <c r="K42" s="18">
        <v>-1.1988952698015678E-4</v>
      </c>
      <c r="L42" s="18">
        <v>-2.2796422980476622E-3</v>
      </c>
      <c r="M42" s="18">
        <v>-1.0619930675276256E-3</v>
      </c>
      <c r="N42" s="18">
        <v>4.0400596301063172E-4</v>
      </c>
      <c r="O42" s="18">
        <v>-8.7272193844522642E-5</v>
      </c>
      <c r="P42" s="18">
        <v>-6.9791662272822679E-5</v>
      </c>
      <c r="Q42" s="18">
        <v>-1.2539072544737713E-3</v>
      </c>
    </row>
    <row r="43" spans="1:17">
      <c r="A43" s="16">
        <v>2008</v>
      </c>
      <c r="B43" s="23">
        <f t="shared" si="3"/>
        <v>-6.9011959457743383E-2</v>
      </c>
      <c r="C43" s="18">
        <v>-5.4687367644761682E-2</v>
      </c>
      <c r="D43" s="18">
        <v>-1.9315859427066585E-2</v>
      </c>
      <c r="E43" s="18">
        <v>1.0852448282911006E-3</v>
      </c>
      <c r="F43" s="18">
        <v>-1.2764517013489742E-3</v>
      </c>
      <c r="G43" s="18">
        <v>1.8925730088398967E-2</v>
      </c>
      <c r="H43" s="18">
        <v>-1.7034755600168845E-3</v>
      </c>
      <c r="I43" s="18">
        <v>-3.3574142801994886E-3</v>
      </c>
      <c r="J43" s="31">
        <v>-1.0291580865740245E-4</v>
      </c>
      <c r="K43" s="18">
        <v>-6.102782339705932E-3</v>
      </c>
      <c r="L43" s="18">
        <v>-1.4346621200920769E-3</v>
      </c>
      <c r="M43" s="18">
        <v>-1.2898432504820469E-3</v>
      </c>
      <c r="N43" s="18">
        <v>-2.9108287128185907E-4</v>
      </c>
      <c r="O43" s="18">
        <v>-1.1411514983467441E-4</v>
      </c>
      <c r="P43" s="18">
        <v>3.4494798558499043E-4</v>
      </c>
      <c r="Q43" s="18">
        <v>3.080877934291824E-4</v>
      </c>
    </row>
    <row r="44" spans="1:17">
      <c r="A44" s="16">
        <v>2009</v>
      </c>
      <c r="B44" s="23">
        <f t="shared" si="3"/>
        <v>-6.5139090185417827E-3</v>
      </c>
      <c r="C44" s="18">
        <v>-6.767724478173906E-3</v>
      </c>
      <c r="D44" s="18">
        <v>-4.7199708540415442E-2</v>
      </c>
      <c r="E44" s="18">
        <v>-2.2580623788012174E-2</v>
      </c>
      <c r="F44" s="18">
        <v>2.9951083393998457E-3</v>
      </c>
      <c r="G44" s="18">
        <v>3.7661368873162876E-2</v>
      </c>
      <c r="H44" s="18">
        <v>-4.2383694434152096E-3</v>
      </c>
      <c r="I44" s="18">
        <v>3.3706973700593306E-3</v>
      </c>
      <c r="J44" s="31">
        <v>-2.7278759204176902E-3</v>
      </c>
      <c r="K44" s="18">
        <v>1.543924984778243E-3</v>
      </c>
      <c r="L44" s="18">
        <v>2.3206782394189131E-2</v>
      </c>
      <c r="M44" s="18">
        <v>4.4671660008779011E-4</v>
      </c>
      <c r="N44" s="18">
        <v>-4.7822544299510341E-5</v>
      </c>
      <c r="O44" s="18">
        <v>2.5961701743884455E-4</v>
      </c>
      <c r="P44" s="18">
        <v>-9.5955354634126512E-4</v>
      </c>
      <c r="Q44" s="18">
        <v>8.5235536634173607E-3</v>
      </c>
    </row>
    <row r="45" spans="1:17">
      <c r="A45" s="16">
        <v>2010</v>
      </c>
      <c r="B45" s="23">
        <f t="shared" si="3"/>
        <v>-2.518223955601321E-2</v>
      </c>
      <c r="C45" s="18">
        <v>-8.1174300328924667E-3</v>
      </c>
      <c r="D45" s="18">
        <v>-3.2612678154441874E-3</v>
      </c>
      <c r="E45" s="18">
        <v>-3.5171048140088978E-4</v>
      </c>
      <c r="F45" s="18">
        <v>-1.6231783088615302E-4</v>
      </c>
      <c r="G45" s="18">
        <v>-2.5139366941560833E-3</v>
      </c>
      <c r="H45" s="18">
        <v>-3.8449272496894837E-3</v>
      </c>
      <c r="I45" s="18">
        <v>-1.306460446515339E-3</v>
      </c>
      <c r="J45" s="31">
        <v>-2.4169473007771414E-4</v>
      </c>
      <c r="K45" s="18">
        <v>-8.9400582569188164E-4</v>
      </c>
      <c r="L45" s="18">
        <v>-3.328169407458005E-3</v>
      </c>
      <c r="M45" s="18">
        <v>-1.8415631857047145E-3</v>
      </c>
      <c r="N45" s="18">
        <v>-2.6407143929012625E-4</v>
      </c>
      <c r="O45" s="18">
        <v>6.2552754214955937E-4</v>
      </c>
      <c r="P45" s="18">
        <v>1.289752313089245E-3</v>
      </c>
      <c r="Q45" s="18">
        <v>-9.6996427204497099E-4</v>
      </c>
    </row>
    <row r="46" spans="1:17">
      <c r="A46" s="29"/>
      <c r="B46" s="51"/>
      <c r="C46" s="18"/>
      <c r="D46" s="18"/>
      <c r="E46" s="18"/>
      <c r="F46" s="18"/>
      <c r="G46" s="18"/>
      <c r="H46" s="18"/>
      <c r="I46" s="18"/>
      <c r="J46" s="51"/>
      <c r="K46" s="18"/>
      <c r="L46" s="18"/>
      <c r="M46" s="18"/>
      <c r="N46" s="18"/>
      <c r="O46" s="18"/>
      <c r="P46" s="18"/>
      <c r="Q46" s="18"/>
    </row>
    <row r="47" spans="1:17">
      <c r="A47" s="15"/>
      <c r="B47" s="53" t="s">
        <v>71</v>
      </c>
      <c r="C47" s="49"/>
      <c r="D47" s="49"/>
      <c r="E47" s="49"/>
      <c r="F47" s="49"/>
      <c r="G47" s="49"/>
      <c r="H47" s="49"/>
      <c r="I47" s="49"/>
      <c r="J47" s="53" t="s">
        <v>71</v>
      </c>
      <c r="K47" s="49"/>
      <c r="L47" s="49"/>
      <c r="M47" s="49"/>
      <c r="N47" s="49"/>
      <c r="O47" s="49"/>
      <c r="P47" s="49"/>
      <c r="Q47" s="49"/>
    </row>
    <row r="48" spans="1:17">
      <c r="A48" s="19" t="s">
        <v>70</v>
      </c>
      <c r="B48" s="23">
        <f ca="1">AVERAGE(INDIRECT(ADDRESS(MATCH(VALUE(LEFT($A48,4)),$A$31:$A$46,)+ROW($A$30),COLUMN(B$46),,,)&amp;":"&amp;ADDRESS(MATCH(VALUE(RIGHT($A48,4)),$A$31:$A$46,)+ROW($A$30),COLUMN(B$46),,,)))</f>
        <v>-7.0059111126926629E-2</v>
      </c>
      <c r="C48" s="18">
        <f t="shared" ref="C48:Q50" ca="1" si="4">AVERAGE(INDIRECT(ADDRESS(MATCH(VALUE(LEFT($A48,4)),$A$31:$A$46,)+ROW($A$30),COLUMN(C$46),,,)&amp;":"&amp;ADDRESS(MATCH(VALUE(RIGHT($A48,4)),$A$31:$A$46,)+ROW($A$30),COLUMN(C$46),,,)))</f>
        <v>-8.0749728916560144E-3</v>
      </c>
      <c r="D48" s="18">
        <f t="shared" ca="1" si="4"/>
        <v>-3.8574613114157698E-2</v>
      </c>
      <c r="E48" s="18">
        <f t="shared" ca="1" si="4"/>
        <v>-7.9911811360420231E-3</v>
      </c>
      <c r="F48" s="18">
        <f t="shared" ca="1" si="4"/>
        <v>-2.9515311093698858E-3</v>
      </c>
      <c r="G48" s="18">
        <f t="shared" ca="1" si="4"/>
        <v>2.4825978688773529E-3</v>
      </c>
      <c r="H48" s="18">
        <f t="shared" ca="1" si="4"/>
        <v>-4.0822834432440204E-3</v>
      </c>
      <c r="I48" s="18">
        <f t="shared" ca="1" si="4"/>
        <v>2.1747321542837467E-4</v>
      </c>
      <c r="J48" s="51">
        <f t="shared" ca="1" si="4"/>
        <v>-1.3558212481983461E-3</v>
      </c>
      <c r="K48" s="18">
        <f t="shared" ca="1" si="4"/>
        <v>-3.1291190306275388E-3</v>
      </c>
      <c r="L48" s="18">
        <f t="shared" ca="1" si="4"/>
        <v>-1.626514858186785E-3</v>
      </c>
      <c r="M48" s="18">
        <f t="shared" ca="1" si="4"/>
        <v>-1.0087029353472523E-3</v>
      </c>
      <c r="N48" s="18">
        <f t="shared" ca="1" si="4"/>
        <v>-3.0862904887191743E-3</v>
      </c>
      <c r="O48" s="18">
        <f t="shared" ca="1" si="4"/>
        <v>-9.8577571764259741E-4</v>
      </c>
      <c r="P48" s="18">
        <f t="shared" ca="1" si="4"/>
        <v>-3.0799087685312826E-4</v>
      </c>
      <c r="Q48" s="18">
        <f t="shared" ca="1" si="4"/>
        <v>4.156146388121035E-4</v>
      </c>
    </row>
    <row r="49" spans="1:17">
      <c r="A49" s="19" t="s">
        <v>73</v>
      </c>
      <c r="B49" s="23">
        <f t="shared" ref="B49:B50" ca="1" si="5">AVERAGE(INDIRECT(ADDRESS(MATCH(VALUE(LEFT($A49,4)),$A$31:$A$46,)+ROW($A$30),COLUMN(B$46),,,)&amp;":"&amp;ADDRESS(MATCH(VALUE(RIGHT($A49,4)),$A$31:$A$46,)+ROW($A$30),COLUMN(B$46),,,)))</f>
        <v>-0.11470877166327274</v>
      </c>
      <c r="C49" s="18">
        <f t="shared" ca="1" si="4"/>
        <v>-6.2535611826965197E-3</v>
      </c>
      <c r="D49" s="18">
        <f t="shared" ca="1" si="4"/>
        <v>-6.905326498200226E-2</v>
      </c>
      <c r="E49" s="18">
        <f t="shared" ca="1" si="4"/>
        <v>-5.4306063058242862E-3</v>
      </c>
      <c r="F49" s="18">
        <f t="shared" ca="1" si="4"/>
        <v>-1.0965198224932027E-3</v>
      </c>
      <c r="G49" s="18">
        <f t="shared" ca="1" si="4"/>
        <v>-1.9929941502375998E-3</v>
      </c>
      <c r="H49" s="18">
        <f t="shared" ca="1" si="4"/>
        <v>-6.4895039319158793E-3</v>
      </c>
      <c r="I49" s="18">
        <f t="shared" ca="1" si="4"/>
        <v>1.874560624363587E-3</v>
      </c>
      <c r="J49" s="51">
        <f t="shared" ca="1" si="4"/>
        <v>-9.7540687608940063E-4</v>
      </c>
      <c r="K49" s="18">
        <f t="shared" ca="1" si="4"/>
        <v>-4.8014183552359448E-3</v>
      </c>
      <c r="L49" s="18">
        <f t="shared" ca="1" si="4"/>
        <v>-7.4017609411419659E-3</v>
      </c>
      <c r="M49" s="18">
        <f t="shared" ca="1" si="4"/>
        <v>-2.9574123793695175E-3</v>
      </c>
      <c r="N49" s="18">
        <f t="shared" ca="1" si="4"/>
        <v>-6.5295283120344874E-3</v>
      </c>
      <c r="O49" s="18">
        <f t="shared" ca="1" si="4"/>
        <v>-1.4546487611921952E-3</v>
      </c>
      <c r="P49" s="18">
        <f t="shared" ca="1" si="4"/>
        <v>-2.0871682207164277E-3</v>
      </c>
      <c r="Q49" s="18">
        <f t="shared" ca="1" si="4"/>
        <v>-5.9538066686616337E-5</v>
      </c>
    </row>
    <row r="50" spans="1:17">
      <c r="A50" s="19" t="s">
        <v>74</v>
      </c>
      <c r="B50" s="23">
        <f t="shared" ca="1" si="5"/>
        <v>-5.6664212966022795E-2</v>
      </c>
      <c r="C50" s="18">
        <f t="shared" ca="1" si="4"/>
        <v>-8.6213964043438621E-3</v>
      </c>
      <c r="D50" s="18">
        <f t="shared" ca="1" si="4"/>
        <v>-2.9431017553804322E-2</v>
      </c>
      <c r="E50" s="18">
        <f t="shared" ca="1" si="4"/>
        <v>-8.7593535851073455E-3</v>
      </c>
      <c r="F50" s="18">
        <f t="shared" ca="1" si="4"/>
        <v>-3.5080344954328906E-3</v>
      </c>
      <c r="G50" s="18">
        <f t="shared" ca="1" si="4"/>
        <v>3.8252754746118398E-3</v>
      </c>
      <c r="H50" s="18">
        <f t="shared" ca="1" si="4"/>
        <v>-3.360117296642462E-3</v>
      </c>
      <c r="I50" s="18">
        <f t="shared" ca="1" si="4"/>
        <v>-2.7965300725218896E-4</v>
      </c>
      <c r="J50" s="51">
        <f t="shared" ca="1" si="4"/>
        <v>-1.4699455598310297E-3</v>
      </c>
      <c r="K50" s="18">
        <f t="shared" ca="1" si="4"/>
        <v>-2.6274292332450155E-3</v>
      </c>
      <c r="L50" s="18">
        <f t="shared" ca="1" si="4"/>
        <v>1.0605896669976926E-4</v>
      </c>
      <c r="M50" s="18">
        <f t="shared" ca="1" si="4"/>
        <v>-4.2409010214057298E-4</v>
      </c>
      <c r="N50" s="18">
        <f t="shared" ca="1" si="4"/>
        <v>-2.0533191417245792E-3</v>
      </c>
      <c r="O50" s="18">
        <f t="shared" ca="1" si="4"/>
        <v>-8.4511380457771813E-4</v>
      </c>
      <c r="P50" s="18">
        <f t="shared" ca="1" si="4"/>
        <v>2.257623263058616E-4</v>
      </c>
      <c r="Q50" s="18">
        <f t="shared" ca="1" si="4"/>
        <v>5.581604504617195E-4</v>
      </c>
    </row>
    <row r="52" spans="1:17">
      <c r="I52" s="11">
        <v>3</v>
      </c>
      <c r="Q52" s="11">
        <v>4</v>
      </c>
    </row>
    <row r="53" spans="1:17">
      <c r="B53" s="33" t="s">
        <v>60</v>
      </c>
      <c r="J53" s="33" t="s">
        <v>61</v>
      </c>
    </row>
    <row r="55" spans="1:17" ht="45">
      <c r="A55" s="15"/>
      <c r="B55" s="20" t="s">
        <v>0</v>
      </c>
      <c r="C55" s="72" t="s">
        <v>1</v>
      </c>
      <c r="D55" s="72" t="s">
        <v>2</v>
      </c>
      <c r="E55" s="72" t="s">
        <v>3</v>
      </c>
      <c r="F55" s="72" t="s">
        <v>4</v>
      </c>
      <c r="G55" s="72" t="s">
        <v>5</v>
      </c>
      <c r="H55" s="72" t="s">
        <v>6</v>
      </c>
      <c r="I55" s="72" t="s">
        <v>7</v>
      </c>
      <c r="J55" s="27" t="s">
        <v>8</v>
      </c>
      <c r="K55" s="72" t="s">
        <v>9</v>
      </c>
      <c r="L55" s="72" t="s">
        <v>10</v>
      </c>
      <c r="M55" s="72" t="s">
        <v>11</v>
      </c>
      <c r="N55" s="72" t="s">
        <v>12</v>
      </c>
      <c r="O55" s="72" t="s">
        <v>13</v>
      </c>
      <c r="P55" s="72" t="s">
        <v>14</v>
      </c>
      <c r="Q55" s="72" t="s">
        <v>15</v>
      </c>
    </row>
    <row r="56" spans="1:17">
      <c r="A56" s="16"/>
      <c r="B56" s="73" t="s">
        <v>57</v>
      </c>
      <c r="C56" s="74"/>
      <c r="D56" s="74"/>
      <c r="E56" s="74"/>
      <c r="F56" s="74"/>
      <c r="G56" s="74"/>
      <c r="H56" s="74"/>
      <c r="I56" s="74"/>
      <c r="J56" s="73" t="s">
        <v>57</v>
      </c>
      <c r="K56" s="74"/>
      <c r="L56" s="74"/>
      <c r="M56" s="74"/>
      <c r="N56" s="74"/>
      <c r="O56" s="74"/>
      <c r="P56" s="74"/>
      <c r="Q56" s="74"/>
    </row>
    <row r="57" spans="1:17">
      <c r="A57" s="16">
        <v>1997</v>
      </c>
      <c r="B57" s="21"/>
      <c r="C57" s="17"/>
      <c r="D57" s="17"/>
      <c r="E57" s="17"/>
      <c r="F57" s="17"/>
      <c r="G57" s="17"/>
      <c r="H57" s="17"/>
      <c r="I57" s="17"/>
      <c r="J57" s="30"/>
      <c r="K57" s="17"/>
      <c r="L57" s="17"/>
      <c r="M57" s="17"/>
      <c r="N57" s="17"/>
      <c r="O57" s="17"/>
      <c r="P57" s="17"/>
      <c r="Q57" s="17"/>
    </row>
    <row r="58" spans="1:17">
      <c r="A58" s="16">
        <v>1998</v>
      </c>
      <c r="B58" s="23">
        <f t="shared" ref="B58:B70" si="6">SUM(C58:Q58)</f>
        <v>-1.3368717053607302</v>
      </c>
      <c r="C58" s="18">
        <v>7.3332593700690396E-2</v>
      </c>
      <c r="D58" s="18">
        <v>-0.73765499711356242</v>
      </c>
      <c r="E58" s="18">
        <v>8.9775949522310529E-3</v>
      </c>
      <c r="F58" s="18">
        <v>7.1014935733477114E-2</v>
      </c>
      <c r="G58" s="18">
        <v>-0.12312219297944466</v>
      </c>
      <c r="H58" s="18">
        <v>4.0699337315970703E-2</v>
      </c>
      <c r="I58" s="18">
        <v>-8.4407931580540788E-2</v>
      </c>
      <c r="J58" s="31">
        <v>-1.2979538961164813E-3</v>
      </c>
      <c r="K58" s="18">
        <v>0.10688935825088786</v>
      </c>
      <c r="L58" s="18">
        <v>-0.22016546397602191</v>
      </c>
      <c r="M58" s="18">
        <v>-9.9177314784732282E-2</v>
      </c>
      <c r="N58" s="18">
        <v>-7.9923763076122312E-2</v>
      </c>
      <c r="O58" s="18">
        <v>-2.4016317974902689E-2</v>
      </c>
      <c r="P58" s="18">
        <v>-0.2467104804691353</v>
      </c>
      <c r="Q58" s="18">
        <v>-2.1309109463408357E-2</v>
      </c>
    </row>
    <row r="59" spans="1:17">
      <c r="A59" s="16">
        <v>1999</v>
      </c>
      <c r="B59" s="23">
        <f t="shared" si="6"/>
        <v>-0.43855016063798519</v>
      </c>
      <c r="C59" s="18">
        <v>0.10289046339637066</v>
      </c>
      <c r="D59" s="18">
        <v>-0.52621515243723416</v>
      </c>
      <c r="E59" s="18">
        <v>-0.23454474358650559</v>
      </c>
      <c r="F59" s="18">
        <v>2.661964867507647E-2</v>
      </c>
      <c r="G59" s="18">
        <v>3.6850196781961948E-2</v>
      </c>
      <c r="H59" s="18">
        <v>-3.8142008253967213E-3</v>
      </c>
      <c r="I59" s="18">
        <v>0.18730528516677211</v>
      </c>
      <c r="J59" s="31">
        <v>-4.6560059478204302E-3</v>
      </c>
      <c r="K59" s="18">
        <v>9.490208380649176E-2</v>
      </c>
      <c r="L59" s="18">
        <v>3.3617359594164203E-2</v>
      </c>
      <c r="M59" s="18">
        <v>-2.7025979861110706E-2</v>
      </c>
      <c r="N59" s="18">
        <v>-0.13197553277454316</v>
      </c>
      <c r="O59" s="18">
        <v>-1.3635446099777385E-2</v>
      </c>
      <c r="P59" s="18">
        <v>5.0550013277540239E-2</v>
      </c>
      <c r="Q59" s="18">
        <v>-2.941814980397452E-2</v>
      </c>
    </row>
    <row r="60" spans="1:17">
      <c r="A60" s="16">
        <v>2000</v>
      </c>
      <c r="B60" s="23">
        <f t="shared" si="6"/>
        <v>1.0781329778993776</v>
      </c>
      <c r="C60" s="18">
        <v>0.10652132987552035</v>
      </c>
      <c r="D60" s="18">
        <v>0.46097377394322464</v>
      </c>
      <c r="E60" s="18">
        <v>-4.9961419920059827E-2</v>
      </c>
      <c r="F60" s="18">
        <v>6.3010765706776588E-3</v>
      </c>
      <c r="G60" s="18">
        <v>8.6464050638064394E-2</v>
      </c>
      <c r="H60" s="18">
        <v>-9.4853744659426174E-3</v>
      </c>
      <c r="I60" s="18">
        <v>9.7862277452707119E-2</v>
      </c>
      <c r="J60" s="31">
        <v>3.6919214670686077E-3</v>
      </c>
      <c r="K60" s="18">
        <v>2.4744187416347072E-2</v>
      </c>
      <c r="L60" s="18">
        <v>0.2148237305530187</v>
      </c>
      <c r="M60" s="18">
        <v>-4.5984141849938542E-2</v>
      </c>
      <c r="N60" s="18">
        <v>-2.4084967835758591E-3</v>
      </c>
      <c r="O60" s="18">
        <v>-1.2568041486486803E-2</v>
      </c>
      <c r="P60" s="18">
        <v>0.14074238076770959</v>
      </c>
      <c r="Q60" s="18">
        <v>5.6415723721042865E-2</v>
      </c>
    </row>
    <row r="61" spans="1:17">
      <c r="A61" s="16">
        <v>2001</v>
      </c>
      <c r="B61" s="23">
        <f t="shared" si="6"/>
        <v>-4.3541889421451187E-2</v>
      </c>
      <c r="C61" s="18">
        <v>0.11894733119754754</v>
      </c>
      <c r="D61" s="18">
        <v>0.27054646002656429</v>
      </c>
      <c r="E61" s="18">
        <v>3.9499746854212814E-2</v>
      </c>
      <c r="F61" s="18">
        <v>-2.7451873791182177E-2</v>
      </c>
      <c r="G61" s="18">
        <v>-0.13246866771290164</v>
      </c>
      <c r="H61" s="18">
        <v>-1.2352207215001911E-2</v>
      </c>
      <c r="I61" s="18">
        <v>-7.9604525288626937E-2</v>
      </c>
      <c r="J61" s="31">
        <v>-1.4659805009734951E-3</v>
      </c>
      <c r="K61" s="18">
        <v>3.3158823919880794E-2</v>
      </c>
      <c r="L61" s="18">
        <v>-8.9568270970015712E-2</v>
      </c>
      <c r="M61" s="18">
        <v>3.9542620270859689E-3</v>
      </c>
      <c r="N61" s="18">
        <v>-6.8044568771971403E-2</v>
      </c>
      <c r="O61" s="18">
        <v>-2.6242282153831547E-2</v>
      </c>
      <c r="P61" s="18">
        <v>-5.7768178089493923E-2</v>
      </c>
      <c r="Q61" s="18">
        <v>-1.4681958952743797E-2</v>
      </c>
    </row>
    <row r="62" spans="1:17">
      <c r="A62" s="16">
        <v>2002</v>
      </c>
      <c r="B62" s="23">
        <f t="shared" si="6"/>
        <v>-0.75195654301949966</v>
      </c>
      <c r="C62" s="18">
        <v>-2.3936176870832378E-3</v>
      </c>
      <c r="D62" s="18">
        <v>-0.22931423964615591</v>
      </c>
      <c r="E62" s="18">
        <v>-8.5133311855487726E-2</v>
      </c>
      <c r="F62" s="18">
        <v>-2.205965122733906E-2</v>
      </c>
      <c r="G62" s="18">
        <v>-0.11496951661367355</v>
      </c>
      <c r="H62" s="18">
        <v>5.1889495709299778E-3</v>
      </c>
      <c r="I62" s="18">
        <v>-0.17022657832070845</v>
      </c>
      <c r="J62" s="31">
        <v>1.6659153921604586E-3</v>
      </c>
      <c r="K62" s="18">
        <v>-8.1071130589813467E-2</v>
      </c>
      <c r="L62" s="18">
        <v>4.8840398628010942E-2</v>
      </c>
      <c r="M62" s="18">
        <v>1.6359502823454414E-2</v>
      </c>
      <c r="N62" s="18">
        <v>-9.1704613876924343E-2</v>
      </c>
      <c r="O62" s="18">
        <v>-4.7848022731841765E-2</v>
      </c>
      <c r="P62" s="18">
        <v>2.5495232619630267E-2</v>
      </c>
      <c r="Q62" s="18">
        <v>-4.7858595046582197E-3</v>
      </c>
    </row>
    <row r="63" spans="1:17">
      <c r="A63" s="16">
        <v>2003</v>
      </c>
      <c r="B63" s="23">
        <f t="shared" si="6"/>
        <v>0.20887742332953735</v>
      </c>
      <c r="C63" s="18">
        <v>2.2428648465719025E-2</v>
      </c>
      <c r="D63" s="18">
        <v>0.16152494638796955</v>
      </c>
      <c r="E63" s="18">
        <v>0.19839944518157052</v>
      </c>
      <c r="F63" s="18">
        <v>-2.1719161841382416E-2</v>
      </c>
      <c r="G63" s="18">
        <v>-8.4645889326950302E-2</v>
      </c>
      <c r="H63" s="18">
        <v>1.6241700392308451E-2</v>
      </c>
      <c r="I63" s="18">
        <v>3.2783369501453931E-3</v>
      </c>
      <c r="J63" s="31">
        <v>7.5040886986265454E-3</v>
      </c>
      <c r="K63" s="18">
        <v>-1.1315842643442632E-2</v>
      </c>
      <c r="L63" s="18">
        <v>4.7652307022493443E-2</v>
      </c>
      <c r="M63" s="18">
        <v>-1.8306467928480723E-2</v>
      </c>
      <c r="N63" s="18">
        <v>-0.14862094238047527</v>
      </c>
      <c r="O63" s="18">
        <v>-1.6763767288677477E-2</v>
      </c>
      <c r="P63" s="18">
        <v>2.9961517186185688E-2</v>
      </c>
      <c r="Q63" s="18">
        <v>2.3258504453927617E-2</v>
      </c>
    </row>
    <row r="64" spans="1:17">
      <c r="A64" s="16">
        <v>2004</v>
      </c>
      <c r="B64" s="23">
        <f t="shared" si="6"/>
        <v>0.25419907723397195</v>
      </c>
      <c r="C64" s="18">
        <v>3.6543000838733374E-2</v>
      </c>
      <c r="D64" s="18">
        <v>0.26997547467512184</v>
      </c>
      <c r="E64" s="18">
        <v>8.9946876574072174E-2</v>
      </c>
      <c r="F64" s="18">
        <v>-4.2246842463430953E-2</v>
      </c>
      <c r="G64" s="18">
        <v>-8.2845434716679489E-2</v>
      </c>
      <c r="H64" s="18">
        <v>-1.0623583815953066E-3</v>
      </c>
      <c r="I64" s="18">
        <v>-2.0683056653184581E-2</v>
      </c>
      <c r="J64" s="31">
        <v>-5.8878957451051961E-3</v>
      </c>
      <c r="K64" s="18">
        <v>-1.4005375645518729E-2</v>
      </c>
      <c r="L64" s="18">
        <v>-7.5257395762702789E-3</v>
      </c>
      <c r="M64" s="18">
        <v>-2.2003114092218165E-3</v>
      </c>
      <c r="N64" s="18">
        <v>-5.4854492183972869E-2</v>
      </c>
      <c r="O64" s="18">
        <v>-4.5959628336976879E-2</v>
      </c>
      <c r="P64" s="18">
        <v>8.8979130853876973E-2</v>
      </c>
      <c r="Q64" s="18">
        <v>4.6025729404123729E-2</v>
      </c>
    </row>
    <row r="65" spans="1:19">
      <c r="A65" s="16">
        <v>2005</v>
      </c>
      <c r="B65" s="23">
        <f t="shared" si="6"/>
        <v>0.92651510198432541</v>
      </c>
      <c r="C65" s="18">
        <v>9.035791970946937E-3</v>
      </c>
      <c r="D65" s="18">
        <v>0.64583618325314429</v>
      </c>
      <c r="E65" s="18">
        <v>8.3151194003758269E-2</v>
      </c>
      <c r="F65" s="18">
        <v>-7.3023452326912472E-2</v>
      </c>
      <c r="G65" s="18">
        <v>-0.12090825423394552</v>
      </c>
      <c r="H65" s="18">
        <v>-4.5540753910183274E-4</v>
      </c>
      <c r="I65" s="18">
        <v>3.0434775563632277E-2</v>
      </c>
      <c r="J65" s="31">
        <v>1.4392802877637239E-2</v>
      </c>
      <c r="K65" s="18">
        <v>-3.0310501491474361E-2</v>
      </c>
      <c r="L65" s="18">
        <v>0.25458675552332982</v>
      </c>
      <c r="M65" s="18">
        <v>-1.3877268672737817E-2</v>
      </c>
      <c r="N65" s="18">
        <v>-4.5847569220733679E-2</v>
      </c>
      <c r="O65" s="18">
        <v>8.6958404190021654E-2</v>
      </c>
      <c r="P65" s="18">
        <v>2.8728179712626742E-2</v>
      </c>
      <c r="Q65" s="18">
        <v>5.7813468374133925E-2</v>
      </c>
    </row>
    <row r="66" spans="1:19">
      <c r="A66" s="16">
        <v>2006</v>
      </c>
      <c r="B66" s="23">
        <f t="shared" si="6"/>
        <v>0.11425285497059015</v>
      </c>
      <c r="C66" s="18">
        <v>3.0163945947475498E-2</v>
      </c>
      <c r="D66" s="18">
        <v>0.48108201186871496</v>
      </c>
      <c r="E66" s="18">
        <v>-0.13792914477201401</v>
      </c>
      <c r="F66" s="18">
        <v>-9.9002243178318808E-2</v>
      </c>
      <c r="G66" s="18">
        <v>-0.24244930667718365</v>
      </c>
      <c r="H66" s="18">
        <v>-1.4182909126657412E-3</v>
      </c>
      <c r="I66" s="18">
        <v>7.908041045951042E-2</v>
      </c>
      <c r="J66" s="31">
        <v>-1.0344176153289529E-2</v>
      </c>
      <c r="K66" s="18">
        <v>-1.1112063154151175E-2</v>
      </c>
      <c r="L66" s="18">
        <v>0.14969953561023169</v>
      </c>
      <c r="M66" s="18">
        <v>-2.4875288622549195E-2</v>
      </c>
      <c r="N66" s="18">
        <v>-8.390707735572539E-2</v>
      </c>
      <c r="O66" s="18">
        <v>-2.0586692580108618E-3</v>
      </c>
      <c r="P66" s="18">
        <v>2.8384498908113232E-2</v>
      </c>
      <c r="Q66" s="18">
        <v>-4.1061287739547279E-2</v>
      </c>
    </row>
    <row r="67" spans="1:19">
      <c r="A67" s="16">
        <v>2007</v>
      </c>
      <c r="B67" s="23">
        <f t="shared" si="6"/>
        <v>-0.75287596619552644</v>
      </c>
      <c r="C67" s="18">
        <v>1.850184869220611E-2</v>
      </c>
      <c r="D67" s="18">
        <v>-3.5940064389551808E-2</v>
      </c>
      <c r="E67" s="18">
        <v>-0.1636852058691152</v>
      </c>
      <c r="F67" s="18">
        <v>-0.11658471565788324</v>
      </c>
      <c r="G67" s="18">
        <v>-0.22275948724364836</v>
      </c>
      <c r="H67" s="18">
        <v>-5.0022399712853173E-3</v>
      </c>
      <c r="I67" s="18">
        <v>-5.8928971887334272E-2</v>
      </c>
      <c r="J67" s="31">
        <v>1.9736213375241471E-3</v>
      </c>
      <c r="K67" s="18">
        <v>1.6548844285903995E-2</v>
      </c>
      <c r="L67" s="18">
        <v>-5.6069516928608412E-2</v>
      </c>
      <c r="M67" s="18">
        <v>-3.0943045780371634E-2</v>
      </c>
      <c r="N67" s="18">
        <v>-2.5437754800558234E-2</v>
      </c>
      <c r="O67" s="18">
        <v>-7.8088575825653482E-3</v>
      </c>
      <c r="P67" s="18">
        <v>-1.6376423342315066E-2</v>
      </c>
      <c r="Q67" s="18">
        <v>-5.0363997057923812E-2</v>
      </c>
    </row>
    <row r="68" spans="1:19">
      <c r="A68" s="16">
        <v>2008</v>
      </c>
      <c r="B68" s="23">
        <f t="shared" si="6"/>
        <v>0.14085836982261959</v>
      </c>
      <c r="C68" s="18">
        <v>4.6829680305423976E-2</v>
      </c>
      <c r="D68" s="18">
        <v>0.18948550474271483</v>
      </c>
      <c r="E68" s="18">
        <v>6.6962219414789956E-2</v>
      </c>
      <c r="F68" s="18">
        <v>-0.11312651207209569</v>
      </c>
      <c r="G68" s="18">
        <v>-0.2159221570575377</v>
      </c>
      <c r="H68" s="18">
        <v>9.3928266709103723E-3</v>
      </c>
      <c r="I68" s="18">
        <v>5.6691509940303718E-2</v>
      </c>
      <c r="J68" s="31">
        <v>1.2874123238400669E-3</v>
      </c>
      <c r="K68" s="18">
        <v>7.7168734129744246E-2</v>
      </c>
      <c r="L68" s="18">
        <v>0.10669520054486943</v>
      </c>
      <c r="M68" s="18">
        <v>-3.2129991056364916E-2</v>
      </c>
      <c r="N68" s="18">
        <v>1.1328972930605596E-2</v>
      </c>
      <c r="O68" s="18">
        <v>-2.1616909669834618E-2</v>
      </c>
      <c r="P68" s="18">
        <v>-3.2303308462565766E-2</v>
      </c>
      <c r="Q68" s="18">
        <v>-9.8848128621839299E-3</v>
      </c>
    </row>
    <row r="69" spans="1:19">
      <c r="A69" s="16">
        <v>2009</v>
      </c>
      <c r="B69" s="23">
        <f t="shared" si="6"/>
        <v>-0.39115754497656929</v>
      </c>
      <c r="C69" s="18">
        <v>2.8295697010186594E-3</v>
      </c>
      <c r="D69" s="18">
        <v>-0.4530534634331152</v>
      </c>
      <c r="E69" s="18">
        <v>0.24640752784832748</v>
      </c>
      <c r="F69" s="18">
        <v>2.9605724191942739E-2</v>
      </c>
      <c r="G69" s="18">
        <v>-0.28634999727061228</v>
      </c>
      <c r="H69" s="18">
        <v>-2.0880347150510584E-2</v>
      </c>
      <c r="I69" s="18">
        <v>-0.11002383393083023</v>
      </c>
      <c r="J69" s="31">
        <v>1.0091192651248197E-2</v>
      </c>
      <c r="K69" s="18">
        <v>5.7774536907559175E-2</v>
      </c>
      <c r="L69" s="18">
        <v>0.36855917903622665</v>
      </c>
      <c r="M69" s="18">
        <v>-4.7390664530429991E-2</v>
      </c>
      <c r="N69" s="18">
        <v>-2.523177822104853E-2</v>
      </c>
      <c r="O69" s="18">
        <v>-4.8130815483489256E-2</v>
      </c>
      <c r="P69" s="18">
        <v>4.8804493844928763E-2</v>
      </c>
      <c r="Q69" s="18">
        <v>-0.16416886913778495</v>
      </c>
    </row>
    <row r="70" spans="1:19">
      <c r="A70" s="16">
        <v>2010</v>
      </c>
      <c r="B70" s="23">
        <f t="shared" si="6"/>
        <v>-1.6197720279647606E-2</v>
      </c>
      <c r="C70" s="18">
        <v>7.0168727571516404E-3</v>
      </c>
      <c r="D70" s="18">
        <v>0.1969887396750481</v>
      </c>
      <c r="E70" s="18">
        <v>1.567220188450635E-2</v>
      </c>
      <c r="F70" s="18">
        <v>-9.1172828573031287E-2</v>
      </c>
      <c r="G70" s="18">
        <v>-1.3130881963180919E-2</v>
      </c>
      <c r="H70" s="18">
        <v>-9.8953383984508522E-3</v>
      </c>
      <c r="I70" s="18">
        <v>-4.1657603259060309E-2</v>
      </c>
      <c r="J70" s="31">
        <v>1.7574760847955922E-3</v>
      </c>
      <c r="K70" s="18">
        <v>1.1731629169361981E-2</v>
      </c>
      <c r="L70" s="18">
        <v>-0.1406671488943286</v>
      </c>
      <c r="M70" s="18">
        <v>-8.4090077534372098E-3</v>
      </c>
      <c r="N70" s="18">
        <v>-4.9195472206338738E-3</v>
      </c>
      <c r="O70" s="18">
        <v>2.2578529599348703E-2</v>
      </c>
      <c r="P70" s="18">
        <v>5.1628636276867361E-2</v>
      </c>
      <c r="Q70" s="18">
        <v>-1.3719449664604279E-2</v>
      </c>
    </row>
    <row r="71" spans="1:19">
      <c r="A71" s="29"/>
      <c r="B71" s="51"/>
      <c r="C71" s="18"/>
      <c r="D71" s="18"/>
      <c r="E71" s="18"/>
      <c r="F71" s="18"/>
      <c r="G71" s="18"/>
      <c r="H71" s="18"/>
      <c r="I71" s="18"/>
      <c r="J71" s="51"/>
      <c r="K71" s="18"/>
      <c r="L71" s="18"/>
      <c r="M71" s="18"/>
      <c r="N71" s="18"/>
      <c r="O71" s="18"/>
      <c r="P71" s="18"/>
      <c r="Q71" s="18"/>
    </row>
    <row r="72" spans="1:19">
      <c r="A72" s="15"/>
      <c r="B72" s="53" t="s">
        <v>71</v>
      </c>
      <c r="C72" s="49"/>
      <c r="D72" s="49"/>
      <c r="E72" s="49"/>
      <c r="F72" s="49"/>
      <c r="G72" s="49"/>
      <c r="H72" s="49"/>
      <c r="I72" s="49"/>
      <c r="J72" s="53" t="s">
        <v>71</v>
      </c>
      <c r="K72" s="49"/>
      <c r="L72" s="49"/>
      <c r="M72" s="49"/>
      <c r="N72" s="49"/>
      <c r="O72" s="49"/>
      <c r="P72" s="49"/>
      <c r="Q72" s="49"/>
    </row>
    <row r="73" spans="1:19">
      <c r="A73" s="19" t="s">
        <v>70</v>
      </c>
      <c r="B73" s="23">
        <f ca="1">AVERAGE(INDIRECT(ADDRESS(MATCH(VALUE(LEFT($A73,4)),$A$56:$A$71,)+ROW($A$55),COLUMN(B$71),,,)&amp;":"&amp;ADDRESS(MATCH(VALUE(RIGHT($A73,4)),$A$56:$A$71,)+ROW($A$55),COLUMN(B$71),,,)))</f>
        <v>-7.7562748050075958E-2</v>
      </c>
      <c r="C73" s="18">
        <f t="shared" ref="C73:Q75" ca="1" si="7">AVERAGE(INDIRECT(ADDRESS(MATCH(VALUE(LEFT($A73,4)),$A$56:$A$71,)+ROW($A$55),COLUMN(C$71),,,)&amp;":"&amp;ADDRESS(MATCH(VALUE(RIGHT($A73,4)),$A$56:$A$71,)+ROW($A$55),COLUMN(C$71),,,)))</f>
        <v>4.4049804550901614E-2</v>
      </c>
      <c r="D73" s="18">
        <f t="shared" ca="1" si="7"/>
        <v>5.3402705965606402E-2</v>
      </c>
      <c r="E73" s="18">
        <f t="shared" ca="1" si="7"/>
        <v>5.9817677469450967E-3</v>
      </c>
      <c r="F73" s="18">
        <f t="shared" ca="1" si="7"/>
        <v>-3.637276122772324E-2</v>
      </c>
      <c r="G73" s="18">
        <f t="shared" ca="1" si="7"/>
        <v>-0.11663519525967168</v>
      </c>
      <c r="H73" s="18">
        <f t="shared" ca="1" si="7"/>
        <v>5.5054223770527853E-4</v>
      </c>
      <c r="I73" s="18">
        <f t="shared" ca="1" si="7"/>
        <v>-8.5292234913241956E-3</v>
      </c>
      <c r="J73" s="51">
        <f t="shared" ca="1" si="7"/>
        <v>1.4394168145842863E-3</v>
      </c>
      <c r="K73" s="18">
        <f t="shared" ca="1" si="7"/>
        <v>2.116179110475204E-2</v>
      </c>
      <c r="L73" s="18">
        <f t="shared" ca="1" si="7"/>
        <v>5.4652178935930766E-2</v>
      </c>
      <c r="M73" s="18">
        <f t="shared" ca="1" si="7"/>
        <v>-2.5385055184525732E-2</v>
      </c>
      <c r="N73" s="18">
        <f t="shared" ca="1" si="7"/>
        <v>-5.7811320287359948E-2</v>
      </c>
      <c r="O73" s="18">
        <f t="shared" ca="1" si="7"/>
        <v>-1.2085524944386481E-2</v>
      </c>
      <c r="P73" s="18">
        <f t="shared" ca="1" si="7"/>
        <v>1.0778130237228371E-2</v>
      </c>
      <c r="Q73" s="18">
        <f t="shared" ca="1" si="7"/>
        <v>-1.276000524873854E-2</v>
      </c>
    </row>
    <row r="74" spans="1:19">
      <c r="A74" s="19" t="s">
        <v>73</v>
      </c>
      <c r="B74" s="23">
        <f t="shared" ref="B74:B75" ca="1" si="8">AVERAGE(INDIRECT(ADDRESS(MATCH(VALUE(LEFT($A74,4)),$A$56:$A$71,)+ROW($A$55),COLUMN(B$71),,,)&amp;":"&amp;ADDRESS(MATCH(VALUE(RIGHT($A74,4)),$A$56:$A$71,)+ROW($A$55),COLUMN(B$71),,,)))</f>
        <v>-0.23242962936644593</v>
      </c>
      <c r="C74" s="18">
        <f t="shared" ca="1" si="7"/>
        <v>9.4248128990860477E-2</v>
      </c>
      <c r="D74" s="18">
        <f t="shared" ca="1" si="7"/>
        <v>-0.26763212520252394</v>
      </c>
      <c r="E74" s="18">
        <f t="shared" ca="1" si="7"/>
        <v>-9.1842856184778124E-2</v>
      </c>
      <c r="F74" s="18">
        <f t="shared" ca="1" si="7"/>
        <v>3.464522032641041E-2</v>
      </c>
      <c r="G74" s="18">
        <f t="shared" ca="1" si="7"/>
        <v>6.4018146860559774E-5</v>
      </c>
      <c r="H74" s="18">
        <f t="shared" ca="1" si="7"/>
        <v>9.1332540082104553E-3</v>
      </c>
      <c r="I74" s="18">
        <f t="shared" ca="1" si="7"/>
        <v>6.6919877012979481E-2</v>
      </c>
      <c r="J74" s="51">
        <f t="shared" ca="1" si="7"/>
        <v>-7.5401279228943466E-4</v>
      </c>
      <c r="K74" s="18">
        <f t="shared" ca="1" si="7"/>
        <v>7.5511876491242233E-2</v>
      </c>
      <c r="L74" s="18">
        <f t="shared" ca="1" si="7"/>
        <v>9.4252087237203328E-3</v>
      </c>
      <c r="M74" s="18">
        <f t="shared" ca="1" si="7"/>
        <v>-5.7395812165260511E-2</v>
      </c>
      <c r="N74" s="18">
        <f t="shared" ca="1" si="7"/>
        <v>-7.1435930878080436E-2</v>
      </c>
      <c r="O74" s="18">
        <f t="shared" ca="1" si="7"/>
        <v>-1.6739935187055625E-2</v>
      </c>
      <c r="P74" s="18">
        <f t="shared" ca="1" si="7"/>
        <v>-1.8472695474628487E-2</v>
      </c>
      <c r="Q74" s="18">
        <f t="shared" ca="1" si="7"/>
        <v>1.8961548178866628E-3</v>
      </c>
    </row>
    <row r="75" spans="1:19">
      <c r="A75" s="19" t="s">
        <v>74</v>
      </c>
      <c r="B75" s="23">
        <f t="shared" ca="1" si="8"/>
        <v>-3.1102683655164977E-2</v>
      </c>
      <c r="C75" s="18">
        <f t="shared" ca="1" si="7"/>
        <v>2.8990307218913953E-2</v>
      </c>
      <c r="D75" s="18">
        <f t="shared" ca="1" si="7"/>
        <v>0.14971315531604551</v>
      </c>
      <c r="E75" s="18">
        <f t="shared" ca="1" si="7"/>
        <v>3.5329154926462061E-2</v>
      </c>
      <c r="F75" s="18">
        <f t="shared" ca="1" si="7"/>
        <v>-5.767815569396334E-2</v>
      </c>
      <c r="G75" s="18">
        <f t="shared" ca="1" si="7"/>
        <v>-0.15164495928163135</v>
      </c>
      <c r="H75" s="18">
        <f t="shared" ca="1" si="7"/>
        <v>-2.0242712934462745E-3</v>
      </c>
      <c r="I75" s="18">
        <f t="shared" ca="1" si="7"/>
        <v>-3.1163953642615295E-2</v>
      </c>
      <c r="J75" s="18">
        <f t="shared" ca="1" si="7"/>
        <v>2.0974456966464028E-3</v>
      </c>
      <c r="K75" s="18">
        <f t="shared" ca="1" si="7"/>
        <v>4.8567654888049816E-3</v>
      </c>
      <c r="L75" s="18">
        <f t="shared" ca="1" si="7"/>
        <v>6.8220269999593894E-2</v>
      </c>
      <c r="M75" s="18">
        <f t="shared" ca="1" si="7"/>
        <v>-1.5781828090305292E-2</v>
      </c>
      <c r="N75" s="18">
        <f t="shared" ca="1" si="7"/>
        <v>-5.3723937110143796E-2</v>
      </c>
      <c r="O75" s="18">
        <f t="shared" ca="1" si="7"/>
        <v>-1.068920187158574E-2</v>
      </c>
      <c r="P75" s="18">
        <f t="shared" ca="1" si="7"/>
        <v>1.9553377950785426E-2</v>
      </c>
      <c r="Q75" s="18">
        <f t="shared" ca="1" si="7"/>
        <v>-1.7156853268726104E-2</v>
      </c>
    </row>
    <row r="76" spans="1:19">
      <c r="A76" s="52"/>
      <c r="B76" s="18"/>
    </row>
    <row r="78" spans="1:19">
      <c r="B78" s="33" t="s">
        <v>62</v>
      </c>
      <c r="J78" s="33" t="s">
        <v>63</v>
      </c>
      <c r="S78" s="33" t="s">
        <v>52</v>
      </c>
    </row>
    <row r="80" spans="1:19" ht="45">
      <c r="A80" s="15"/>
      <c r="B80" s="20" t="s">
        <v>0</v>
      </c>
      <c r="C80" s="72" t="s">
        <v>1</v>
      </c>
      <c r="D80" s="72" t="s">
        <v>2</v>
      </c>
      <c r="E80" s="72" t="s">
        <v>3</v>
      </c>
      <c r="F80" s="72" t="s">
        <v>4</v>
      </c>
      <c r="G80" s="72" t="s">
        <v>5</v>
      </c>
      <c r="H80" s="72" t="s">
        <v>6</v>
      </c>
      <c r="I80" s="72" t="s">
        <v>7</v>
      </c>
      <c r="J80" s="27" t="s">
        <v>8</v>
      </c>
      <c r="K80" s="72" t="s">
        <v>9</v>
      </c>
      <c r="L80" s="72" t="s">
        <v>10</v>
      </c>
      <c r="M80" s="72" t="s">
        <v>11</v>
      </c>
      <c r="N80" s="72" t="s">
        <v>12</v>
      </c>
      <c r="O80" s="72" t="s">
        <v>13</v>
      </c>
      <c r="P80" s="72" t="s">
        <v>14</v>
      </c>
      <c r="Q80" s="72" t="s">
        <v>15</v>
      </c>
    </row>
    <row r="81" spans="1:19">
      <c r="A81" s="16"/>
      <c r="B81" s="73" t="s">
        <v>57</v>
      </c>
      <c r="C81" s="74"/>
      <c r="D81" s="74"/>
      <c r="E81" s="74"/>
      <c r="F81" s="74"/>
      <c r="G81" s="74"/>
      <c r="H81" s="74"/>
      <c r="I81" s="74"/>
      <c r="J81" s="73" t="s">
        <v>57</v>
      </c>
      <c r="K81" s="74"/>
      <c r="L81" s="74"/>
      <c r="M81" s="74"/>
      <c r="N81" s="74"/>
      <c r="O81" s="74"/>
      <c r="P81" s="74"/>
      <c r="Q81" s="74"/>
    </row>
    <row r="82" spans="1:19">
      <c r="A82" s="16">
        <v>1997</v>
      </c>
      <c r="B82" s="21"/>
      <c r="C82" s="17"/>
      <c r="D82" s="17"/>
      <c r="E82" s="17"/>
      <c r="F82" s="17"/>
      <c r="G82" s="17"/>
      <c r="H82" s="17"/>
      <c r="I82" s="17"/>
      <c r="J82" s="30"/>
      <c r="K82" s="17"/>
      <c r="L82" s="17"/>
      <c r="M82" s="17"/>
      <c r="N82" s="17"/>
      <c r="O82" s="17"/>
      <c r="P82" s="17"/>
      <c r="Q82" s="17"/>
    </row>
    <row r="83" spans="1:19">
      <c r="A83" s="16">
        <v>1998</v>
      </c>
      <c r="B83" s="23">
        <f t="shared" ref="B83:B95" si="9">SUM(C83:Q83)</f>
        <v>1.9382924047993424</v>
      </c>
      <c r="C83" s="18">
        <f t="shared" ref="C83:Q95" si="10">C8+C33+C58</f>
        <v>0.33040592291772342</v>
      </c>
      <c r="D83" s="18">
        <f t="shared" si="10"/>
        <v>0.1387488972824511</v>
      </c>
      <c r="E83" s="18">
        <f t="shared" si="10"/>
        <v>-0.19735958971971726</v>
      </c>
      <c r="F83" s="18">
        <f t="shared" si="10"/>
        <v>0.36201272571035265</v>
      </c>
      <c r="G83" s="18">
        <f t="shared" si="10"/>
        <v>1.0421845814007058</v>
      </c>
      <c r="H83" s="18">
        <f t="shared" si="10"/>
        <v>0.61526498303705834</v>
      </c>
      <c r="I83" s="18">
        <f t="shared" si="10"/>
        <v>0.13724636497519294</v>
      </c>
      <c r="J83" s="31">
        <f t="shared" si="10"/>
        <v>-9.8903194119389984E-2</v>
      </c>
      <c r="K83" s="18">
        <f t="shared" si="10"/>
        <v>-3.3050028959597688E-2</v>
      </c>
      <c r="L83" s="18">
        <f t="shared" si="10"/>
        <v>0.34877076395564566</v>
      </c>
      <c r="M83" s="18">
        <f t="shared" si="10"/>
        <v>-7.8169615147187566E-2</v>
      </c>
      <c r="N83" s="18">
        <f t="shared" si="10"/>
        <v>-0.13329358226963778</v>
      </c>
      <c r="O83" s="18">
        <f t="shared" si="10"/>
        <v>-6.8740803099443498E-2</v>
      </c>
      <c r="P83" s="18">
        <f t="shared" si="10"/>
        <v>-0.34856232258671704</v>
      </c>
      <c r="Q83" s="18">
        <f t="shared" si="10"/>
        <v>-7.8262698578096895E-2</v>
      </c>
      <c r="S83" s="48"/>
    </row>
    <row r="84" spans="1:19">
      <c r="A84" s="16">
        <v>1999</v>
      </c>
      <c r="B84" s="23">
        <f t="shared" si="9"/>
        <v>3.2827318302451913</v>
      </c>
      <c r="C84" s="18">
        <f t="shared" si="10"/>
        <v>0.49918377205074127</v>
      </c>
      <c r="D84" s="18">
        <f t="shared" si="10"/>
        <v>-7.9529318421302175E-2</v>
      </c>
      <c r="E84" s="18">
        <f t="shared" si="10"/>
        <v>-1.4040681139394579E-2</v>
      </c>
      <c r="F84" s="18">
        <f t="shared" si="10"/>
        <v>0.25177901199662761</v>
      </c>
      <c r="G84" s="18">
        <f t="shared" si="10"/>
        <v>1.0231172542979199</v>
      </c>
      <c r="H84" s="18">
        <f t="shared" si="10"/>
        <v>0.20538569269384635</v>
      </c>
      <c r="I84" s="18">
        <f t="shared" si="10"/>
        <v>0.50601369347285552</v>
      </c>
      <c r="J84" s="31">
        <f t="shared" si="10"/>
        <v>0.11319513681704001</v>
      </c>
      <c r="K84" s="18">
        <f t="shared" si="10"/>
        <v>0.16953099711357522</v>
      </c>
      <c r="L84" s="18">
        <f t="shared" si="10"/>
        <v>0.33296490550153057</v>
      </c>
      <c r="M84" s="18">
        <f t="shared" si="10"/>
        <v>0.24523277753776396</v>
      </c>
      <c r="N84" s="18">
        <f t="shared" si="10"/>
        <v>-0.14625746538480144</v>
      </c>
      <c r="O84" s="18">
        <f t="shared" si="10"/>
        <v>-1.1286408194642215E-2</v>
      </c>
      <c r="P84" s="18">
        <f t="shared" si="10"/>
        <v>0.13039600548297481</v>
      </c>
      <c r="Q84" s="18">
        <f t="shared" si="10"/>
        <v>5.7046456420456249E-2</v>
      </c>
      <c r="S84" s="48"/>
    </row>
    <row r="85" spans="1:19">
      <c r="A85" s="16">
        <v>2000</v>
      </c>
      <c r="B85" s="23">
        <f t="shared" si="9"/>
        <v>3.9730537799896797</v>
      </c>
      <c r="C85" s="18">
        <f t="shared" si="10"/>
        <v>0.27934815823842141</v>
      </c>
      <c r="D85" s="18">
        <f t="shared" si="10"/>
        <v>-7.1343297287022767E-2</v>
      </c>
      <c r="E85" s="18">
        <f t="shared" si="10"/>
        <v>-5.8553751930643633E-2</v>
      </c>
      <c r="F85" s="18">
        <f t="shared" si="10"/>
        <v>0.21593454485586247</v>
      </c>
      <c r="G85" s="18">
        <f t="shared" si="10"/>
        <v>1.6848391592154308</v>
      </c>
      <c r="H85" s="18">
        <f t="shared" si="10"/>
        <v>0.13606625999332791</v>
      </c>
      <c r="I85" s="18">
        <f t="shared" si="10"/>
        <v>0.43844566284078257</v>
      </c>
      <c r="J85" s="31">
        <f t="shared" si="10"/>
        <v>0.21589246163810549</v>
      </c>
      <c r="K85" s="18">
        <f t="shared" si="10"/>
        <v>0.17598308107114136</v>
      </c>
      <c r="L85" s="18">
        <f t="shared" si="10"/>
        <v>0.20151761938939461</v>
      </c>
      <c r="M85" s="18">
        <f t="shared" si="10"/>
        <v>0.17306841499063028</v>
      </c>
      <c r="N85" s="18">
        <f t="shared" si="10"/>
        <v>4.1193755083877862E-2</v>
      </c>
      <c r="O85" s="18">
        <f t="shared" si="10"/>
        <v>3.4126175953873461E-2</v>
      </c>
      <c r="P85" s="18">
        <f t="shared" si="10"/>
        <v>0.27612558320329195</v>
      </c>
      <c r="Q85" s="18">
        <f t="shared" si="10"/>
        <v>0.2304099527332058</v>
      </c>
      <c r="S85" s="48"/>
    </row>
    <row r="86" spans="1:19">
      <c r="A86" s="16">
        <v>2001</v>
      </c>
      <c r="B86" s="23">
        <f t="shared" si="9"/>
        <v>0.97447605931925518</v>
      </c>
      <c r="C86" s="18">
        <f t="shared" si="10"/>
        <v>0.14776062055556571</v>
      </c>
      <c r="D86" s="18">
        <f t="shared" si="10"/>
        <v>-8.9112762141389301E-2</v>
      </c>
      <c r="E86" s="18">
        <f t="shared" si="10"/>
        <v>-0.15016527070603172</v>
      </c>
      <c r="F86" s="18">
        <f t="shared" si="10"/>
        <v>0.32048878897977412</v>
      </c>
      <c r="G86" s="18">
        <f t="shared" si="10"/>
        <v>-0.85374668561401634</v>
      </c>
      <c r="H86" s="18">
        <f t="shared" si="10"/>
        <v>0.11383086331452885</v>
      </c>
      <c r="I86" s="18">
        <f t="shared" si="10"/>
        <v>0.2114588169847364</v>
      </c>
      <c r="J86" s="31">
        <f t="shared" si="10"/>
        <v>9.1812007700283166E-2</v>
      </c>
      <c r="K86" s="18">
        <f t="shared" si="10"/>
        <v>0.24170357544685217</v>
      </c>
      <c r="L86" s="18">
        <f t="shared" si="10"/>
        <v>0.7706115205204791</v>
      </c>
      <c r="M86" s="18">
        <f t="shared" si="10"/>
        <v>0.16651129535499676</v>
      </c>
      <c r="N86" s="18">
        <f t="shared" si="10"/>
        <v>-5.006539997937421E-2</v>
      </c>
      <c r="O86" s="18">
        <f t="shared" si="10"/>
        <v>-1.074619215038441E-2</v>
      </c>
      <c r="P86" s="18">
        <f t="shared" si="10"/>
        <v>-6.3367580431150386E-2</v>
      </c>
      <c r="Q86" s="18">
        <f t="shared" si="10"/>
        <v>0.12750246148438532</v>
      </c>
      <c r="S86" s="48"/>
    </row>
    <row r="87" spans="1:19">
      <c r="A87" s="16">
        <v>2002</v>
      </c>
      <c r="B87" s="23">
        <f t="shared" si="9"/>
        <v>1.3970622094356806</v>
      </c>
      <c r="C87" s="18">
        <f t="shared" si="10"/>
        <v>-0.19742385877697088</v>
      </c>
      <c r="D87" s="18">
        <f t="shared" si="10"/>
        <v>0.15289559637763064</v>
      </c>
      <c r="E87" s="18">
        <f t="shared" si="10"/>
        <v>0.16635111335179287</v>
      </c>
      <c r="F87" s="18">
        <f t="shared" si="10"/>
        <v>9.177352141032015E-2</v>
      </c>
      <c r="G87" s="18">
        <f t="shared" si="10"/>
        <v>0.35597487142995737</v>
      </c>
      <c r="H87" s="18">
        <f t="shared" si="10"/>
        <v>0.22150521164920897</v>
      </c>
      <c r="I87" s="18">
        <f t="shared" si="10"/>
        <v>-2.0715370111177328E-2</v>
      </c>
      <c r="J87" s="31">
        <f t="shared" si="10"/>
        <v>-4.3429165023052704E-2</v>
      </c>
      <c r="K87" s="18">
        <f t="shared" si="10"/>
        <v>0.31619437261814443</v>
      </c>
      <c r="L87" s="18">
        <f t="shared" si="10"/>
        <v>0.14736921692291088</v>
      </c>
      <c r="M87" s="18">
        <f t="shared" si="10"/>
        <v>0.18436656800175938</v>
      </c>
      <c r="N87" s="18">
        <f t="shared" si="10"/>
        <v>-8.6178637441221145E-3</v>
      </c>
      <c r="O87" s="18">
        <f t="shared" si="10"/>
        <v>-9.3320850530474606E-2</v>
      </c>
      <c r="P87" s="18">
        <f t="shared" si="10"/>
        <v>6.5515311998573619E-2</v>
      </c>
      <c r="Q87" s="18">
        <f t="shared" si="10"/>
        <v>5.8623533861179744E-2</v>
      </c>
      <c r="S87" s="48"/>
    </row>
    <row r="88" spans="1:19">
      <c r="A88" s="16">
        <v>2003</v>
      </c>
      <c r="B88" s="23">
        <f t="shared" si="9"/>
        <v>0.64141626297921028</v>
      </c>
      <c r="C88" s="18">
        <f t="shared" si="10"/>
        <v>0.32474463232699941</v>
      </c>
      <c r="D88" s="18">
        <f t="shared" si="10"/>
        <v>5.0372427799286593E-2</v>
      </c>
      <c r="E88" s="18">
        <f t="shared" si="10"/>
        <v>-7.1681034664095672E-2</v>
      </c>
      <c r="F88" s="18">
        <f t="shared" si="10"/>
        <v>1.4441959897018228E-2</v>
      </c>
      <c r="G88" s="18">
        <f t="shared" si="10"/>
        <v>-0.17594619436429881</v>
      </c>
      <c r="H88" s="18">
        <f t="shared" si="10"/>
        <v>0.44797747390786963</v>
      </c>
      <c r="I88" s="18">
        <f t="shared" si="10"/>
        <v>0.17149106161887906</v>
      </c>
      <c r="J88" s="31">
        <f t="shared" si="10"/>
        <v>-2.2327718372761414E-3</v>
      </c>
      <c r="K88" s="18">
        <f t="shared" si="10"/>
        <v>1.1999481194842902E-2</v>
      </c>
      <c r="L88" s="18">
        <f t="shared" si="10"/>
        <v>0.1604282799429706</v>
      </c>
      <c r="M88" s="18">
        <f t="shared" si="10"/>
        <v>7.7045621307890527E-2</v>
      </c>
      <c r="N88" s="18">
        <f t="shared" si="10"/>
        <v>-0.31873413652652449</v>
      </c>
      <c r="O88" s="18">
        <f t="shared" si="10"/>
        <v>-7.2394104466273868E-2</v>
      </c>
      <c r="P88" s="18">
        <f t="shared" si="10"/>
        <v>-5.564629868539904E-2</v>
      </c>
      <c r="Q88" s="18">
        <f t="shared" si="10"/>
        <v>7.9549865527321267E-2</v>
      </c>
      <c r="S88" s="48"/>
    </row>
    <row r="89" spans="1:19">
      <c r="A89" s="16">
        <v>2004</v>
      </c>
      <c r="B89" s="23">
        <f t="shared" si="9"/>
        <v>0.64094540282619339</v>
      </c>
      <c r="C89" s="18">
        <f t="shared" si="10"/>
        <v>0.34219976464070406</v>
      </c>
      <c r="D89" s="18">
        <f t="shared" si="10"/>
        <v>-0.16945139591875896</v>
      </c>
      <c r="E89" s="18">
        <f t="shared" si="10"/>
        <v>-0.13845404690262814</v>
      </c>
      <c r="F89" s="18">
        <f t="shared" si="10"/>
        <v>-5.0683249039220654E-2</v>
      </c>
      <c r="G89" s="18">
        <f t="shared" si="10"/>
        <v>9.9952933841413821E-2</v>
      </c>
      <c r="H89" s="18">
        <f t="shared" si="10"/>
        <v>4.791478865796308E-2</v>
      </c>
      <c r="I89" s="18">
        <f t="shared" si="10"/>
        <v>-1.0765872184259844E-2</v>
      </c>
      <c r="J89" s="31">
        <f t="shared" si="10"/>
        <v>-1.5617776962455039E-2</v>
      </c>
      <c r="K89" s="18">
        <f t="shared" si="10"/>
        <v>0.16179020938819047</v>
      </c>
      <c r="L89" s="18">
        <f t="shared" si="10"/>
        <v>0.24261722409691838</v>
      </c>
      <c r="M89" s="18">
        <f t="shared" si="10"/>
        <v>-3.6875231507215202E-2</v>
      </c>
      <c r="N89" s="18">
        <f t="shared" si="10"/>
        <v>-2.8158947331412491E-2</v>
      </c>
      <c r="O89" s="18">
        <f t="shared" si="10"/>
        <v>-8.1966377144945049E-2</v>
      </c>
      <c r="P89" s="18">
        <f t="shared" si="10"/>
        <v>0.15033059782492747</v>
      </c>
      <c r="Q89" s="18">
        <f t="shared" si="10"/>
        <v>0.12811278136697157</v>
      </c>
      <c r="S89" s="48"/>
    </row>
    <row r="90" spans="1:19">
      <c r="A90" s="16">
        <v>2005</v>
      </c>
      <c r="B90" s="23">
        <f t="shared" si="9"/>
        <v>2.8082199109421691</v>
      </c>
      <c r="C90" s="18">
        <f t="shared" si="10"/>
        <v>0.12502237452892226</v>
      </c>
      <c r="D90" s="18">
        <f t="shared" si="10"/>
        <v>-0.194347970388558</v>
      </c>
      <c r="E90" s="18">
        <f t="shared" si="10"/>
        <v>0.11151767498932806</v>
      </c>
      <c r="F90" s="18">
        <f t="shared" si="10"/>
        <v>-0.11263295584647076</v>
      </c>
      <c r="G90" s="18">
        <f t="shared" si="10"/>
        <v>0.70720226114806883</v>
      </c>
      <c r="H90" s="18">
        <f t="shared" si="10"/>
        <v>0.38655089270827142</v>
      </c>
      <c r="I90" s="18">
        <f t="shared" si="10"/>
        <v>0.27784014987081862</v>
      </c>
      <c r="J90" s="31">
        <f t="shared" si="10"/>
        <v>0.4890209579022845</v>
      </c>
      <c r="K90" s="18">
        <f t="shared" si="10"/>
        <v>0.17367941191987232</v>
      </c>
      <c r="L90" s="18">
        <f t="shared" si="10"/>
        <v>0.24659610170675514</v>
      </c>
      <c r="M90" s="18">
        <f t="shared" si="10"/>
        <v>8.6517650933632492E-2</v>
      </c>
      <c r="N90" s="18">
        <f t="shared" si="10"/>
        <v>1.1864431215187654E-2</v>
      </c>
      <c r="O90" s="18">
        <f t="shared" si="10"/>
        <v>0.15368064744349688</v>
      </c>
      <c r="P90" s="18">
        <f t="shared" si="10"/>
        <v>7.4335015366553681E-2</v>
      </c>
      <c r="Q90" s="18">
        <f t="shared" si="10"/>
        <v>0.27137326744400514</v>
      </c>
      <c r="S90" s="48"/>
    </row>
    <row r="91" spans="1:19">
      <c r="A91" s="16">
        <v>2006</v>
      </c>
      <c r="B91" s="23">
        <f t="shared" si="9"/>
        <v>1.1528388208099605</v>
      </c>
      <c r="C91" s="18">
        <f t="shared" si="10"/>
        <v>0.10521658834509577</v>
      </c>
      <c r="D91" s="18">
        <f t="shared" si="10"/>
        <v>-0.11212327340384393</v>
      </c>
      <c r="E91" s="18">
        <f t="shared" si="10"/>
        <v>-5.5382388145658712E-2</v>
      </c>
      <c r="F91" s="18">
        <f t="shared" si="10"/>
        <v>-0.31192105222050054</v>
      </c>
      <c r="G91" s="18">
        <f t="shared" si="10"/>
        <v>0.26830144460942673</v>
      </c>
      <c r="H91" s="18">
        <f t="shared" si="10"/>
        <v>0.43304671757242846</v>
      </c>
      <c r="I91" s="18">
        <f t="shared" si="10"/>
        <v>0.52998671437502232</v>
      </c>
      <c r="J91" s="31">
        <f t="shared" si="10"/>
        <v>-0.11597619575402228</v>
      </c>
      <c r="K91" s="18">
        <f t="shared" si="10"/>
        <v>0.10612664075501842</v>
      </c>
      <c r="L91" s="18">
        <f t="shared" si="10"/>
        <v>0.36643833685806743</v>
      </c>
      <c r="M91" s="18">
        <f t="shared" si="10"/>
        <v>0.12237200168711063</v>
      </c>
      <c r="N91" s="18">
        <f t="shared" si="10"/>
        <v>-0.13210156011697177</v>
      </c>
      <c r="O91" s="18">
        <f t="shared" si="10"/>
        <v>-1.7781982110113416E-3</v>
      </c>
      <c r="P91" s="18">
        <f t="shared" si="10"/>
        <v>2.212007269214715E-2</v>
      </c>
      <c r="Q91" s="18">
        <f t="shared" si="10"/>
        <v>-7.148702823234776E-2</v>
      </c>
      <c r="S91" s="48"/>
    </row>
    <row r="92" spans="1:19">
      <c r="A92" s="16">
        <v>2007</v>
      </c>
      <c r="B92" s="23">
        <f t="shared" si="9"/>
        <v>-0.14647557802008387</v>
      </c>
      <c r="C92" s="18">
        <f t="shared" si="10"/>
        <v>2.389768151466069E-2</v>
      </c>
      <c r="D92" s="18">
        <f t="shared" si="10"/>
        <v>-5.6892709547530215E-2</v>
      </c>
      <c r="E92" s="18">
        <f t="shared" si="10"/>
        <v>0.12765949081921621</v>
      </c>
      <c r="F92" s="18">
        <f t="shared" si="10"/>
        <v>-0.34490820283338242</v>
      </c>
      <c r="G92" s="18">
        <f t="shared" si="10"/>
        <v>-0.1246753737765957</v>
      </c>
      <c r="H92" s="18">
        <f t="shared" si="10"/>
        <v>0.29301512374205646</v>
      </c>
      <c r="I92" s="18">
        <f t="shared" si="10"/>
        <v>7.5094549252310572E-3</v>
      </c>
      <c r="J92" s="31">
        <f t="shared" si="10"/>
        <v>-1.3757430237027421E-2</v>
      </c>
      <c r="K92" s="18">
        <f t="shared" si="10"/>
        <v>-1.2291654933734679E-3</v>
      </c>
      <c r="L92" s="18">
        <f t="shared" si="10"/>
        <v>0.23428832918789511</v>
      </c>
      <c r="M92" s="18">
        <f t="shared" si="10"/>
        <v>-8.1364946244512085E-2</v>
      </c>
      <c r="N92" s="18">
        <f t="shared" si="10"/>
        <v>7.4305817120243443E-3</v>
      </c>
      <c r="O92" s="18">
        <f t="shared" si="10"/>
        <v>-2.0457149225720409E-2</v>
      </c>
      <c r="P92" s="18">
        <f t="shared" si="10"/>
        <v>-4.6053043393548307E-2</v>
      </c>
      <c r="Q92" s="18">
        <f t="shared" si="10"/>
        <v>-0.15093821916947769</v>
      </c>
      <c r="S92" s="48"/>
    </row>
    <row r="93" spans="1:19">
      <c r="A93" s="16">
        <v>2008</v>
      </c>
      <c r="B93" s="23">
        <f t="shared" si="9"/>
        <v>-0.7329217749131639</v>
      </c>
      <c r="C93" s="18">
        <f t="shared" si="10"/>
        <v>0.58582749931251255</v>
      </c>
      <c r="D93" s="18">
        <f t="shared" si="10"/>
        <v>-0.28119625822291117</v>
      </c>
      <c r="E93" s="18">
        <f t="shared" si="10"/>
        <v>0.10176139363829578</v>
      </c>
      <c r="F93" s="18">
        <f t="shared" si="10"/>
        <v>-0.21979422604038595</v>
      </c>
      <c r="G93" s="18">
        <f t="shared" si="10"/>
        <v>-0.71038382382797827</v>
      </c>
      <c r="H93" s="18">
        <f t="shared" si="10"/>
        <v>-0.17150373011083361</v>
      </c>
      <c r="I93" s="18">
        <f t="shared" si="10"/>
        <v>0.26946666123428431</v>
      </c>
      <c r="J93" s="31">
        <f t="shared" si="10"/>
        <v>-5.4311900126925595E-3</v>
      </c>
      <c r="K93" s="18">
        <f t="shared" si="10"/>
        <v>-9.9220977013883147E-2</v>
      </c>
      <c r="L93" s="18">
        <f t="shared" si="10"/>
        <v>-5.5858210886810353E-2</v>
      </c>
      <c r="M93" s="18">
        <f t="shared" si="10"/>
        <v>-0.13680320319763273</v>
      </c>
      <c r="N93" s="18">
        <f t="shared" si="10"/>
        <v>3.4044540592590357E-2</v>
      </c>
      <c r="O93" s="18">
        <f t="shared" si="10"/>
        <v>-3.9941810321262559E-2</v>
      </c>
      <c r="P93" s="18">
        <f t="shared" si="10"/>
        <v>-3.7599234107088646E-2</v>
      </c>
      <c r="Q93" s="18">
        <f t="shared" si="10"/>
        <v>3.3710794050631994E-2</v>
      </c>
      <c r="S93" s="48"/>
    </row>
    <row r="94" spans="1:19">
      <c r="A94" s="16">
        <v>2009</v>
      </c>
      <c r="B94" s="23">
        <f t="shared" si="9"/>
        <v>-0.11276597816968892</v>
      </c>
      <c r="C94" s="18">
        <f t="shared" si="10"/>
        <v>-0.20297833443167512</v>
      </c>
      <c r="D94" s="18">
        <f t="shared" si="10"/>
        <v>-8.0883280937643909E-2</v>
      </c>
      <c r="E94" s="18">
        <f t="shared" si="10"/>
        <v>-1.0204316597429763E-2</v>
      </c>
      <c r="F94" s="18">
        <f t="shared" si="10"/>
        <v>-0.26328233473720863</v>
      </c>
      <c r="G94" s="18">
        <f t="shared" si="10"/>
        <v>-0.79670762388726801</v>
      </c>
      <c r="H94" s="18">
        <f t="shared" si="10"/>
        <v>8.7256243009618276E-2</v>
      </c>
      <c r="I94" s="18">
        <f t="shared" si="10"/>
        <v>2.9747862120235585E-2</v>
      </c>
      <c r="J94" s="31">
        <f t="shared" si="10"/>
        <v>0.12609571797912578</v>
      </c>
      <c r="K94" s="18">
        <f t="shared" si="10"/>
        <v>0.10528522461926584</v>
      </c>
      <c r="L94" s="18">
        <f t="shared" si="10"/>
        <v>0.87373497163019564</v>
      </c>
      <c r="M94" s="18">
        <f t="shared" si="10"/>
        <v>-4.354568381350464E-2</v>
      </c>
      <c r="N94" s="18">
        <f t="shared" si="10"/>
        <v>-3.6613354967392375E-2</v>
      </c>
      <c r="O94" s="18">
        <f t="shared" si="10"/>
        <v>-4.4926258535268632E-2</v>
      </c>
      <c r="P94" s="18">
        <f t="shared" si="10"/>
        <v>0.12809963253174605</v>
      </c>
      <c r="Q94" s="18">
        <f t="shared" si="10"/>
        <v>1.615555784751499E-2</v>
      </c>
      <c r="S94" s="48"/>
    </row>
    <row r="95" spans="1:19">
      <c r="A95" s="16">
        <v>2010</v>
      </c>
      <c r="B95" s="23">
        <f t="shared" si="9"/>
        <v>2.0062207248331241</v>
      </c>
      <c r="C95" s="18">
        <f t="shared" si="10"/>
        <v>0.20120910226834199</v>
      </c>
      <c r="D95" s="18">
        <f t="shared" si="10"/>
        <v>0.16494465559009569</v>
      </c>
      <c r="E95" s="18">
        <f t="shared" si="10"/>
        <v>-2.4719566212570061E-2</v>
      </c>
      <c r="F95" s="18">
        <f t="shared" si="10"/>
        <v>0.11675361011023434</v>
      </c>
      <c r="G95" s="18">
        <f t="shared" si="10"/>
        <v>0.8735379187111022</v>
      </c>
      <c r="H95" s="18">
        <f t="shared" si="10"/>
        <v>0.38914670688151015</v>
      </c>
      <c r="I95" s="18">
        <f t="shared" si="10"/>
        <v>6.6563101529959645E-2</v>
      </c>
      <c r="J95" s="31">
        <f t="shared" si="10"/>
        <v>0.17257257303644524</v>
      </c>
      <c r="K95" s="18">
        <f t="shared" si="10"/>
        <v>-7.9796250251781373E-2</v>
      </c>
      <c r="L95" s="18">
        <f t="shared" si="10"/>
        <v>0.22745019772266215</v>
      </c>
      <c r="M95" s="18">
        <f t="shared" si="10"/>
        <v>-0.13899908856602367</v>
      </c>
      <c r="N95" s="18">
        <f t="shared" si="10"/>
        <v>-2.337063654428944E-2</v>
      </c>
      <c r="O95" s="18">
        <f t="shared" si="10"/>
        <v>3.557382479127693E-2</v>
      </c>
      <c r="P95" s="18">
        <f t="shared" si="10"/>
        <v>8.9735912229700204E-2</v>
      </c>
      <c r="Q95" s="18">
        <f t="shared" si="10"/>
        <v>-6.4381336463540176E-2</v>
      </c>
      <c r="S95" s="48"/>
    </row>
    <row r="97" spans="1:17">
      <c r="A97" s="15"/>
      <c r="B97" s="53" t="s">
        <v>71</v>
      </c>
      <c r="C97" s="49"/>
      <c r="D97" s="49"/>
      <c r="E97" s="49"/>
      <c r="F97" s="49"/>
      <c r="G97" s="49"/>
      <c r="H97" s="49"/>
      <c r="I97" s="49"/>
      <c r="J97" s="53" t="s">
        <v>71</v>
      </c>
      <c r="K97" s="49"/>
      <c r="L97" s="49"/>
      <c r="M97" s="49"/>
      <c r="N97" s="49"/>
      <c r="O97" s="49"/>
      <c r="P97" s="49"/>
      <c r="Q97" s="49"/>
    </row>
    <row r="98" spans="1:17">
      <c r="A98" s="19" t="s">
        <v>70</v>
      </c>
      <c r="B98" s="23">
        <f ca="1">AVERAGE(INDIRECT(ADDRESS(MATCH(VALUE(LEFT($A98,4)),$A$81:$A$96,)+ROW($A$80),COLUMN(B$96),,,)&amp;":"&amp;ADDRESS(MATCH(VALUE(RIGHT($A98,4)),$A$81:$A$96,)+ROW($A$80),COLUMN(B$96),,,)))</f>
        <v>1.3710072365443746</v>
      </c>
      <c r="C98" s="18">
        <f t="shared" ref="C98:Q100" ca="1" si="11">AVERAGE(INDIRECT(ADDRESS(MATCH(VALUE(LEFT($A98,4)),$A$81:$A$96,)+ROW($A$80),COLUMN(C$96),,,)&amp;":"&amp;ADDRESS(MATCH(VALUE(RIGHT($A98,4)),$A$81:$A$96,)+ROW($A$80),COLUMN(C$96),,,)))</f>
        <v>0.19726260949931099</v>
      </c>
      <c r="D98" s="18">
        <f t="shared" ca="1" si="11"/>
        <v>-4.8301437632268948E-2</v>
      </c>
      <c r="E98" s="18">
        <f t="shared" ca="1" si="11"/>
        <v>-1.640545947842589E-2</v>
      </c>
      <c r="F98" s="18">
        <f t="shared" ca="1" si="11"/>
        <v>5.3817032494631418E-3</v>
      </c>
      <c r="G98" s="18">
        <f t="shared" ca="1" si="11"/>
        <v>0.26105005562952832</v>
      </c>
      <c r="H98" s="18">
        <f t="shared" ca="1" si="11"/>
        <v>0.24657363285052725</v>
      </c>
      <c r="I98" s="18">
        <f t="shared" ca="1" si="11"/>
        <v>0.20109910012712004</v>
      </c>
      <c r="J98" s="18">
        <f t="shared" ca="1" si="11"/>
        <v>7.0249317779028306E-2</v>
      </c>
      <c r="K98" s="18">
        <f t="shared" ca="1" si="11"/>
        <v>9.6076659416020588E-2</v>
      </c>
      <c r="L98" s="18">
        <f t="shared" ca="1" si="11"/>
        <v>0.31514840434989344</v>
      </c>
      <c r="M98" s="18">
        <f t="shared" ca="1" si="11"/>
        <v>4.1488966256746772E-2</v>
      </c>
      <c r="N98" s="18">
        <f t="shared" ca="1" si="11"/>
        <v>-6.0206126020065059E-2</v>
      </c>
      <c r="O98" s="18">
        <f t="shared" ca="1" si="11"/>
        <v>-1.7090577206983024E-2</v>
      </c>
      <c r="P98" s="18">
        <f t="shared" ca="1" si="11"/>
        <v>2.9648434778923965E-2</v>
      </c>
      <c r="Q98" s="18">
        <f t="shared" ca="1" si="11"/>
        <v>4.903195294555459E-2</v>
      </c>
    </row>
    <row r="99" spans="1:17">
      <c r="A99" s="19" t="s">
        <v>73</v>
      </c>
      <c r="B99" s="23">
        <f t="shared" ref="B99:B100" ca="1" si="12">AVERAGE(INDIRECT(ADDRESS(MATCH(VALUE(LEFT($A99,4)),$A$81:$A$96,)+ROW($A$80),COLUMN(B$96),,,)&amp;":"&amp;ADDRESS(MATCH(VALUE(RIGHT($A99,4)),$A$81:$A$96,)+ROW($A$80),COLUMN(B$96),,,)))</f>
        <v>3.0646926716780709</v>
      </c>
      <c r="C99" s="18">
        <f t="shared" ca="1" si="11"/>
        <v>0.36964595106896203</v>
      </c>
      <c r="D99" s="18">
        <f t="shared" ca="1" si="11"/>
        <v>-4.0412394752912806E-3</v>
      </c>
      <c r="E99" s="18">
        <f t="shared" ca="1" si="11"/>
        <v>-8.998467426325181E-2</v>
      </c>
      <c r="F99" s="18">
        <f t="shared" ca="1" si="11"/>
        <v>0.2765754275209476</v>
      </c>
      <c r="G99" s="18">
        <f t="shared" ca="1" si="11"/>
        <v>1.2500469983046856</v>
      </c>
      <c r="H99" s="18">
        <f t="shared" ca="1" si="11"/>
        <v>0.31890564524141085</v>
      </c>
      <c r="I99" s="18">
        <f t="shared" ca="1" si="11"/>
        <v>0.36056857376294366</v>
      </c>
      <c r="J99" s="18">
        <f t="shared" ca="1" si="11"/>
        <v>7.6728134778585172E-2</v>
      </c>
      <c r="K99" s="18">
        <f t="shared" ca="1" si="11"/>
        <v>0.10415468307503963</v>
      </c>
      <c r="L99" s="18">
        <f t="shared" ca="1" si="11"/>
        <v>0.29441776294885696</v>
      </c>
      <c r="M99" s="18">
        <f t="shared" ca="1" si="11"/>
        <v>0.11337719246040223</v>
      </c>
      <c r="N99" s="18">
        <f t="shared" ca="1" si="11"/>
        <v>-7.9452430856853787E-2</v>
      </c>
      <c r="O99" s="18">
        <f t="shared" ca="1" si="11"/>
        <v>-1.5300345113404085E-2</v>
      </c>
      <c r="P99" s="18">
        <f t="shared" ca="1" si="11"/>
        <v>1.9319755366516572E-2</v>
      </c>
      <c r="Q99" s="18">
        <f t="shared" ca="1" si="11"/>
        <v>6.9731236858521714E-2</v>
      </c>
    </row>
    <row r="100" spans="1:17">
      <c r="A100" s="19" t="s">
        <v>74</v>
      </c>
      <c r="B100" s="23">
        <f t="shared" ca="1" si="12"/>
        <v>0.86290160600426558</v>
      </c>
      <c r="C100" s="18">
        <f t="shared" ca="1" si="11"/>
        <v>0.14554760702841565</v>
      </c>
      <c r="D100" s="18">
        <f t="shared" ca="1" si="11"/>
        <v>-6.1579497079362257E-2</v>
      </c>
      <c r="E100" s="18">
        <f t="shared" ca="1" si="11"/>
        <v>5.668304957021887E-3</v>
      </c>
      <c r="F100" s="18">
        <f t="shared" ca="1" si="11"/>
        <v>-7.5976414031982215E-2</v>
      </c>
      <c r="G100" s="18">
        <f t="shared" ca="1" si="11"/>
        <v>-3.5649027173018821E-2</v>
      </c>
      <c r="H100" s="18">
        <f t="shared" ca="1" si="11"/>
        <v>0.22487402913326213</v>
      </c>
      <c r="I100" s="18">
        <f t="shared" ca="1" si="11"/>
        <v>0.153258258036373</v>
      </c>
      <c r="J100" s="18">
        <f t="shared" ca="1" si="11"/>
        <v>6.8305672679161267E-2</v>
      </c>
      <c r="K100" s="18">
        <f t="shared" ca="1" si="11"/>
        <v>9.3653252318314867E-2</v>
      </c>
      <c r="L100" s="18">
        <f t="shared" ca="1" si="11"/>
        <v>0.32136759677020438</v>
      </c>
      <c r="M100" s="18">
        <f t="shared" ca="1" si="11"/>
        <v>1.9922498395650152E-2</v>
      </c>
      <c r="N100" s="18">
        <f t="shared" ca="1" si="11"/>
        <v>-5.4432234569028438E-2</v>
      </c>
      <c r="O100" s="18">
        <f t="shared" ca="1" si="11"/>
        <v>-1.7627646835056708E-2</v>
      </c>
      <c r="P100" s="18">
        <f t="shared" ca="1" si="11"/>
        <v>3.2747038602646182E-2</v>
      </c>
      <c r="Q100" s="18">
        <f t="shared" ca="1" si="11"/>
        <v>4.2822167771664435E-2</v>
      </c>
    </row>
    <row r="102" spans="1:17">
      <c r="B102" s="50"/>
    </row>
    <row r="104" spans="1:17">
      <c r="B104" s="50"/>
    </row>
  </sheetData>
  <mergeCells count="8">
    <mergeCell ref="B81:I81"/>
    <mergeCell ref="J81:Q81"/>
    <mergeCell ref="B6:I6"/>
    <mergeCell ref="J6:Q6"/>
    <mergeCell ref="B31:I31"/>
    <mergeCell ref="J31:Q31"/>
    <mergeCell ref="B56:I56"/>
    <mergeCell ref="J56:Q56"/>
  </mergeCells>
  <pageMargins left="0.70866141732283472" right="0.70866141732283472" top="0.74803149606299213" bottom="0.74803149606299213" header="0.31496062992125984" footer="0.31496062992125984"/>
  <pageSetup scale="83" orientation="landscape" horizontalDpi="0" verticalDpi="0" r:id="rId1"/>
  <rowBreaks count="1" manualBreakCount="1">
    <brk id="51" max="16383"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sheetPr codeName="Sheet10"/>
  <dimension ref="A1:M21"/>
  <sheetViews>
    <sheetView zoomScaleNormal="100" workbookViewId="0"/>
  </sheetViews>
  <sheetFormatPr defaultRowHeight="11.25"/>
  <cols>
    <col min="1" max="1" width="33.28515625" style="11" customWidth="1"/>
    <col min="2" max="13" width="9.28515625" style="11" customWidth="1"/>
    <col min="14" max="16384" width="9.140625" style="11"/>
  </cols>
  <sheetData>
    <row r="1" spans="1:13" ht="12.75">
      <c r="A1" s="12" t="s">
        <v>75</v>
      </c>
    </row>
    <row r="3" spans="1:13" ht="12.75">
      <c r="A3" s="62"/>
      <c r="B3" s="77" t="s">
        <v>76</v>
      </c>
      <c r="C3" s="78"/>
      <c r="D3" s="79"/>
      <c r="E3" s="77" t="s">
        <v>80</v>
      </c>
      <c r="F3" s="78"/>
      <c r="G3" s="79"/>
      <c r="H3" s="77" t="s">
        <v>79</v>
      </c>
      <c r="I3" s="78"/>
      <c r="J3" s="79"/>
      <c r="K3" s="78" t="s">
        <v>81</v>
      </c>
      <c r="L3" s="78"/>
      <c r="M3" s="78"/>
    </row>
    <row r="4" spans="1:13" ht="22.5">
      <c r="A4" s="62"/>
      <c r="B4" s="59" t="s">
        <v>77</v>
      </c>
      <c r="C4" s="60" t="s">
        <v>78</v>
      </c>
      <c r="D4" s="61" t="s">
        <v>27</v>
      </c>
      <c r="E4" s="59" t="s">
        <v>77</v>
      </c>
      <c r="F4" s="60" t="s">
        <v>78</v>
      </c>
      <c r="G4" s="61" t="s">
        <v>27</v>
      </c>
      <c r="H4" s="59" t="s">
        <v>77</v>
      </c>
      <c r="I4" s="60" t="s">
        <v>78</v>
      </c>
      <c r="J4" s="61" t="s">
        <v>27</v>
      </c>
      <c r="K4" s="57" t="s">
        <v>77</v>
      </c>
      <c r="L4" s="57" t="s">
        <v>78</v>
      </c>
      <c r="M4" s="57" t="s">
        <v>27</v>
      </c>
    </row>
    <row r="5" spans="1:13" ht="12.75">
      <c r="A5" s="63"/>
      <c r="B5" s="80" t="s">
        <v>82</v>
      </c>
      <c r="C5" s="80"/>
      <c r="D5" s="80"/>
      <c r="E5" s="80"/>
      <c r="F5" s="80"/>
      <c r="G5" s="80"/>
      <c r="H5" s="80"/>
      <c r="I5" s="80"/>
      <c r="J5" s="80"/>
      <c r="K5" s="80"/>
      <c r="L5" s="80"/>
      <c r="M5" s="80"/>
    </row>
    <row r="6" spans="1:13" ht="12.75">
      <c r="A6" s="58" t="s">
        <v>0</v>
      </c>
      <c r="B6" s="64">
        <f>SUM(B7:B21)</f>
        <v>0.96939372231545728</v>
      </c>
      <c r="C6" s="65">
        <f>SUM(C7:C21)</f>
        <v>-0.13230444629722957</v>
      </c>
      <c r="D6" s="66">
        <f>SUM(D7:D21)</f>
        <v>0.8370892760182278</v>
      </c>
      <c r="E6" s="64">
        <f>SUM(E7:E21)</f>
        <v>0.8967723582200402</v>
      </c>
      <c r="F6" s="65">
        <f>SUM(F7:F21)</f>
        <v>-5.4268111778456252E-2</v>
      </c>
      <c r="G6" s="66">
        <f t="shared" ref="G6:M6" si="0">SUM(G7:G21)</f>
        <v>0.84250424644158406</v>
      </c>
      <c r="H6" s="64">
        <f t="shared" si="0"/>
        <v>0.68905525559837189</v>
      </c>
      <c r="I6" s="65">
        <f t="shared" si="0"/>
        <v>0.26543629093149196</v>
      </c>
      <c r="J6" s="66">
        <f t="shared" si="0"/>
        <v>0.95449154652986379</v>
      </c>
      <c r="K6" s="67">
        <f t="shared" si="0"/>
        <v>0.42</v>
      </c>
      <c r="L6" s="67">
        <f t="shared" si="0"/>
        <v>0.38</v>
      </c>
      <c r="M6" s="67">
        <f t="shared" si="0"/>
        <v>0.79999999999999993</v>
      </c>
    </row>
    <row r="7" spans="1:13" ht="12.75">
      <c r="A7" s="41" t="s">
        <v>31</v>
      </c>
      <c r="B7" s="68">
        <v>0.19427427302562014</v>
      </c>
      <c r="C7" s="69">
        <v>-4.4462406560047962E-3</v>
      </c>
      <c r="D7" s="70">
        <f>SUM(B7:C7)</f>
        <v>0.18982803236961535</v>
      </c>
      <c r="E7" s="68">
        <v>0.15606468528111159</v>
      </c>
      <c r="F7" s="69">
        <v>-0.1415003030146903</v>
      </c>
      <c r="G7" s="70">
        <f>SUM(E7:F7)</f>
        <v>1.4564382266421289E-2</v>
      </c>
      <c r="H7" s="68">
        <v>0.12371234768548781</v>
      </c>
      <c r="I7" s="69">
        <v>-0.15765228077164273</v>
      </c>
      <c r="J7" s="70">
        <f>SUM(H7:I7)</f>
        <v>-3.3939933086154922E-2</v>
      </c>
      <c r="K7" s="71">
        <v>7.0000000000000007E-2</v>
      </c>
      <c r="L7" s="71">
        <v>-0.14000000000000001</v>
      </c>
      <c r="M7" s="71">
        <f>SUM(K7:L7)</f>
        <v>-7.0000000000000007E-2</v>
      </c>
    </row>
    <row r="8" spans="1:13" ht="12.75">
      <c r="A8" s="41" t="s">
        <v>32</v>
      </c>
      <c r="B8" s="68">
        <v>-0.24497326358820909</v>
      </c>
      <c r="C8" s="69">
        <v>0.15421668028537847</v>
      </c>
      <c r="D8" s="70">
        <f t="shared" ref="D8:D21" si="1">SUM(B8:C8)</f>
        <v>-9.0756583302830623E-2</v>
      </c>
      <c r="E8" s="68">
        <v>-0.2761504278978017</v>
      </c>
      <c r="F8" s="69">
        <v>0.2659134679185724</v>
      </c>
      <c r="G8" s="70">
        <f t="shared" ref="G8:G21" si="2">SUM(E8:F8)</f>
        <v>-1.0236959979229299E-2</v>
      </c>
      <c r="H8" s="68">
        <v>-0.42028667818938475</v>
      </c>
      <c r="I8" s="69">
        <v>1.1924050648942579</v>
      </c>
      <c r="J8" s="70">
        <f t="shared" ref="J8:J21" si="3">SUM(H8:I8)</f>
        <v>0.77211838670487309</v>
      </c>
      <c r="K8" s="71">
        <v>-0.48</v>
      </c>
      <c r="L8" s="71">
        <v>1.1299999999999999</v>
      </c>
      <c r="M8" s="71">
        <f t="shared" ref="M8:M21" si="4">SUM(K8:L8)</f>
        <v>0.64999999999999991</v>
      </c>
    </row>
    <row r="9" spans="1:13" ht="12.75">
      <c r="A9" s="41" t="s">
        <v>33</v>
      </c>
      <c r="B9" s="68">
        <v>7.0478947422228265E-3</v>
      </c>
      <c r="C9" s="69">
        <v>5.337487176845475E-3</v>
      </c>
      <c r="D9" s="70">
        <f t="shared" si="1"/>
        <v>1.2385381919068301E-2</v>
      </c>
      <c r="E9" s="68">
        <v>8.1320393037616189E-3</v>
      </c>
      <c r="F9" s="69">
        <v>4.9290988386153801E-3</v>
      </c>
      <c r="G9" s="70">
        <f t="shared" si="2"/>
        <v>1.3061138142376999E-2</v>
      </c>
      <c r="H9" s="68">
        <v>-2.1333033272271078E-4</v>
      </c>
      <c r="I9" s="69">
        <v>-2.274219181637932E-2</v>
      </c>
      <c r="J9" s="70">
        <f t="shared" si="3"/>
        <v>-2.2955522149102032E-2</v>
      </c>
      <c r="K9" s="71">
        <v>-0.02</v>
      </c>
      <c r="L9" s="71">
        <v>0</v>
      </c>
      <c r="M9" s="71">
        <f t="shared" si="4"/>
        <v>-0.02</v>
      </c>
    </row>
    <row r="10" spans="1:13" ht="12.75">
      <c r="A10" s="41" t="s">
        <v>34</v>
      </c>
      <c r="B10" s="68">
        <v>-1.9927889599989355E-3</v>
      </c>
      <c r="C10" s="69">
        <v>-8.311726070082609E-2</v>
      </c>
      <c r="D10" s="70">
        <f t="shared" si="1"/>
        <v>-8.5110049660825027E-2</v>
      </c>
      <c r="E10" s="68">
        <v>-7.5134784589324672E-3</v>
      </c>
      <c r="F10" s="69">
        <v>0.24025681682409286</v>
      </c>
      <c r="G10" s="70">
        <f t="shared" si="2"/>
        <v>0.2327433383651604</v>
      </c>
      <c r="H10" s="68">
        <v>-5.1875198415496215E-3</v>
      </c>
      <c r="I10" s="69">
        <v>0.43268262248974743</v>
      </c>
      <c r="J10" s="70">
        <f t="shared" si="3"/>
        <v>0.42749510264819779</v>
      </c>
      <c r="K10" s="71">
        <v>-0.04</v>
      </c>
      <c r="L10" s="71">
        <v>0.34</v>
      </c>
      <c r="M10" s="71">
        <f t="shared" si="4"/>
        <v>0.30000000000000004</v>
      </c>
    </row>
    <row r="11" spans="1:13" ht="12.75">
      <c r="A11" s="41" t="s">
        <v>35</v>
      </c>
      <c r="B11" s="68">
        <v>0.10567081447330305</v>
      </c>
      <c r="C11" s="69">
        <v>-0.15419926282183821</v>
      </c>
      <c r="D11" s="70">
        <f t="shared" si="1"/>
        <v>-4.8528448348535161E-2</v>
      </c>
      <c r="E11" s="68">
        <v>9.7567853057672807E-2</v>
      </c>
      <c r="F11" s="69">
        <v>-0.67429765243307949</v>
      </c>
      <c r="G11" s="70">
        <f t="shared" si="2"/>
        <v>-0.57672979937540669</v>
      </c>
      <c r="H11" s="68">
        <v>0.1493344152418771</v>
      </c>
      <c r="I11" s="69">
        <v>-1.1245202932488774</v>
      </c>
      <c r="J11" s="70">
        <f t="shared" si="3"/>
        <v>-0.9751858780070003</v>
      </c>
      <c r="K11" s="71">
        <v>0.06</v>
      </c>
      <c r="L11" s="71">
        <v>-0.97</v>
      </c>
      <c r="M11" s="71">
        <f t="shared" si="4"/>
        <v>-0.90999999999999992</v>
      </c>
    </row>
    <row r="12" spans="1:13" ht="12.75">
      <c r="A12" s="41" t="s">
        <v>36</v>
      </c>
      <c r="B12" s="68">
        <v>0.22580449279354839</v>
      </c>
      <c r="C12" s="69">
        <v>-2.5950732334803911E-3</v>
      </c>
      <c r="D12" s="70">
        <f t="shared" si="1"/>
        <v>0.22320941956006801</v>
      </c>
      <c r="E12" s="68">
        <v>0.2234152806375394</v>
      </c>
      <c r="F12" s="69">
        <v>-3.1695306224434033E-2</v>
      </c>
      <c r="G12" s="70">
        <f t="shared" si="2"/>
        <v>0.19171997441310537</v>
      </c>
      <c r="H12" s="68">
        <v>0.18900969360417164</v>
      </c>
      <c r="I12" s="69">
        <v>-0.10554119753331634</v>
      </c>
      <c r="J12" s="70">
        <f t="shared" si="3"/>
        <v>8.3468496070855297E-2</v>
      </c>
      <c r="K12" s="71">
        <v>0.21</v>
      </c>
      <c r="L12" s="71">
        <v>-0.11</v>
      </c>
      <c r="M12" s="71">
        <f t="shared" si="4"/>
        <v>9.9999999999999992E-2</v>
      </c>
    </row>
    <row r="13" spans="1:13" ht="12.75">
      <c r="A13" s="41" t="s">
        <v>37</v>
      </c>
      <c r="B13" s="68">
        <v>0.19628299676932945</v>
      </c>
      <c r="C13" s="69">
        <v>-1.6887287406849416E-2</v>
      </c>
      <c r="D13" s="70">
        <f t="shared" si="1"/>
        <v>0.17939570936248003</v>
      </c>
      <c r="E13" s="68">
        <v>0.20013631036823301</v>
      </c>
      <c r="F13" s="69">
        <v>2.221715681095773E-2</v>
      </c>
      <c r="G13" s="70">
        <f t="shared" si="2"/>
        <v>0.22235346717919074</v>
      </c>
      <c r="H13" s="68">
        <v>0.18285391051068414</v>
      </c>
      <c r="I13" s="69">
        <v>-4.6594878986784098E-2</v>
      </c>
      <c r="J13" s="70">
        <f t="shared" si="3"/>
        <v>0.13625903152390004</v>
      </c>
      <c r="K13" s="71">
        <v>0.21</v>
      </c>
      <c r="L13" s="71">
        <v>-0.12</v>
      </c>
      <c r="M13" s="71">
        <f t="shared" si="4"/>
        <v>0.09</v>
      </c>
    </row>
    <row r="14" spans="1:13" ht="12.75">
      <c r="A14" s="41" t="s">
        <v>38</v>
      </c>
      <c r="B14" s="68">
        <v>4.7936564448616652E-2</v>
      </c>
      <c r="C14" s="69">
        <v>1.1070682398486759E-4</v>
      </c>
      <c r="D14" s="70">
        <f t="shared" si="1"/>
        <v>4.804727127260152E-2</v>
      </c>
      <c r="E14" s="68">
        <v>4.8374066561679557E-2</v>
      </c>
      <c r="F14" s="69">
        <v>-2.0142697031706133E-3</v>
      </c>
      <c r="G14" s="70">
        <f t="shared" si="2"/>
        <v>4.6359796858508946E-2</v>
      </c>
      <c r="H14" s="68">
        <v>4.7018976578269624E-2</v>
      </c>
      <c r="I14" s="69">
        <v>-3.0005083538987669E-2</v>
      </c>
      <c r="J14" s="70">
        <f t="shared" si="3"/>
        <v>1.7013893039281955E-2</v>
      </c>
      <c r="K14" s="71">
        <v>0</v>
      </c>
      <c r="L14" s="71">
        <v>0.01</v>
      </c>
      <c r="M14" s="71">
        <f t="shared" si="4"/>
        <v>0.01</v>
      </c>
    </row>
    <row r="15" spans="1:13" ht="12.75">
      <c r="A15" s="41" t="s">
        <v>39</v>
      </c>
      <c r="B15" s="68">
        <v>0.11801815745155238</v>
      </c>
      <c r="C15" s="69">
        <v>-5.1828006375651148E-3</v>
      </c>
      <c r="D15" s="70">
        <f t="shared" si="1"/>
        <v>0.11283535681398726</v>
      </c>
      <c r="E15" s="68">
        <v>0.11986328393700903</v>
      </c>
      <c r="F15" s="69">
        <v>-1.4099410823672828E-2</v>
      </c>
      <c r="G15" s="70">
        <f t="shared" si="2"/>
        <v>0.1057638731133362</v>
      </c>
      <c r="H15" s="68">
        <v>0.11443084458764044</v>
      </c>
      <c r="I15" s="69">
        <v>-5.9150494663493355E-2</v>
      </c>
      <c r="J15" s="70">
        <f t="shared" si="3"/>
        <v>5.5280349924147085E-2</v>
      </c>
      <c r="K15" s="71">
        <v>0.12</v>
      </c>
      <c r="L15" s="71">
        <v>-7.0000000000000007E-2</v>
      </c>
      <c r="M15" s="71">
        <f t="shared" si="4"/>
        <v>4.9999999999999989E-2</v>
      </c>
    </row>
    <row r="16" spans="1:13" ht="12.75">
      <c r="A16" s="41" t="s">
        <v>10</v>
      </c>
      <c r="B16" s="68">
        <v>0.20627541824104298</v>
      </c>
      <c r="C16" s="69">
        <v>5.7723560608721219E-2</v>
      </c>
      <c r="D16" s="70">
        <f t="shared" si="1"/>
        <v>0.2639989788497642</v>
      </c>
      <c r="E16" s="68">
        <v>0.20962476897685961</v>
      </c>
      <c r="F16" s="69">
        <v>0.11178016474170306</v>
      </c>
      <c r="G16" s="70">
        <f t="shared" si="2"/>
        <v>0.32140493371856266</v>
      </c>
      <c r="H16" s="68">
        <v>0.20662353924547192</v>
      </c>
      <c r="I16" s="69">
        <v>-5.1955210513340656E-2</v>
      </c>
      <c r="J16" s="70">
        <f t="shared" si="3"/>
        <v>0.15466832873213127</v>
      </c>
      <c r="K16" s="71">
        <v>0.14000000000000001</v>
      </c>
      <c r="L16" s="71">
        <v>0.03</v>
      </c>
      <c r="M16" s="71">
        <f t="shared" si="4"/>
        <v>0.17</v>
      </c>
    </row>
    <row r="17" spans="1:13" ht="12.75">
      <c r="A17" s="41" t="s">
        <v>40</v>
      </c>
      <c r="B17" s="68">
        <v>6.0623388514365745E-2</v>
      </c>
      <c r="C17" s="69">
        <v>-1.4241532345216629E-2</v>
      </c>
      <c r="D17" s="70">
        <f t="shared" si="1"/>
        <v>4.6381856169149117E-2</v>
      </c>
      <c r="E17" s="68">
        <v>6.0829302423875409E-2</v>
      </c>
      <c r="F17" s="69">
        <v>6.9690409701402597E-2</v>
      </c>
      <c r="G17" s="70">
        <f t="shared" si="2"/>
        <v>0.13051971212527802</v>
      </c>
      <c r="H17" s="68">
        <v>5.1175366432261962E-2</v>
      </c>
      <c r="I17" s="69">
        <v>8.4219981569656058E-2</v>
      </c>
      <c r="J17" s="70">
        <f t="shared" si="3"/>
        <v>0.13539534800191802</v>
      </c>
      <c r="K17" s="71">
        <v>0.02</v>
      </c>
      <c r="L17" s="71">
        <v>0.09</v>
      </c>
      <c r="M17" s="71">
        <f t="shared" si="4"/>
        <v>0.11</v>
      </c>
    </row>
    <row r="18" spans="1:13" ht="12.75">
      <c r="A18" s="41" t="s">
        <v>12</v>
      </c>
      <c r="B18" s="68">
        <v>4.3622815605611842E-3</v>
      </c>
      <c r="C18" s="69">
        <v>-6.932966004741864E-2</v>
      </c>
      <c r="D18" s="70">
        <f t="shared" si="1"/>
        <v>-6.4967378486857449E-2</v>
      </c>
      <c r="E18" s="68">
        <v>5.3713736143511893E-3</v>
      </c>
      <c r="F18" s="69">
        <v>9.1116928549282217E-2</v>
      </c>
      <c r="G18" s="70">
        <f t="shared" si="2"/>
        <v>9.648830216363341E-2</v>
      </c>
      <c r="H18" s="68">
        <v>4.4226651868860909E-3</v>
      </c>
      <c r="I18" s="69">
        <v>9.9493592596661087E-2</v>
      </c>
      <c r="J18" s="70">
        <f t="shared" si="3"/>
        <v>0.10391625778354718</v>
      </c>
      <c r="K18" s="71">
        <v>0.01</v>
      </c>
      <c r="L18" s="71">
        <v>0.09</v>
      </c>
      <c r="M18" s="71">
        <f t="shared" si="4"/>
        <v>9.9999999999999992E-2</v>
      </c>
    </row>
    <row r="19" spans="1:13" ht="12.75">
      <c r="A19" s="41" t="s">
        <v>41</v>
      </c>
      <c r="B19" s="68">
        <v>-9.2661610599890452E-3</v>
      </c>
      <c r="C19" s="69">
        <v>-1.3052420471353989E-2</v>
      </c>
      <c r="D19" s="70">
        <f t="shared" si="1"/>
        <v>-2.2318581531343036E-2</v>
      </c>
      <c r="E19" s="68">
        <v>-9.5310023961866098E-3</v>
      </c>
      <c r="F19" s="69">
        <v>1.3555242976746474E-2</v>
      </c>
      <c r="G19" s="70">
        <f t="shared" si="2"/>
        <v>4.0242405805598642E-3</v>
      </c>
      <c r="H19" s="68">
        <v>-9.7975149221564833E-3</v>
      </c>
      <c r="I19" s="69">
        <v>2.014483975228799E-2</v>
      </c>
      <c r="J19" s="70">
        <f t="shared" si="3"/>
        <v>1.0347324830131507E-2</v>
      </c>
      <c r="K19" s="71">
        <v>-0.01</v>
      </c>
      <c r="L19" s="71">
        <v>0.02</v>
      </c>
      <c r="M19" s="71">
        <f t="shared" si="4"/>
        <v>0.01</v>
      </c>
    </row>
    <row r="20" spans="1:13" ht="12.75">
      <c r="A20" s="41" t="s">
        <v>42</v>
      </c>
      <c r="B20" s="68">
        <v>1.312920235630234E-3</v>
      </c>
      <c r="C20" s="69">
        <v>1.2510331062427694E-2</v>
      </c>
      <c r="D20" s="70">
        <f t="shared" si="1"/>
        <v>1.3823251298057929E-2</v>
      </c>
      <c r="E20" s="68">
        <v>1.5758459228308774E-3</v>
      </c>
      <c r="F20" s="69">
        <v>-7.9678890685819775E-3</v>
      </c>
      <c r="G20" s="70">
        <f t="shared" si="2"/>
        <v>-6.3920431457511005E-3</v>
      </c>
      <c r="H20" s="68">
        <v>2.9385674208143859E-3</v>
      </c>
      <c r="I20" s="69">
        <v>1.4615141099267046E-3</v>
      </c>
      <c r="J20" s="70">
        <f t="shared" si="3"/>
        <v>4.4000815307410901E-3</v>
      </c>
      <c r="K20" s="71">
        <v>0.03</v>
      </c>
      <c r="L20" s="71">
        <v>-0.04</v>
      </c>
      <c r="M20" s="71">
        <f t="shared" si="4"/>
        <v>-1.0000000000000002E-2</v>
      </c>
    </row>
    <row r="21" spans="1:13" ht="12.75">
      <c r="A21" s="41" t="s">
        <v>43</v>
      </c>
      <c r="B21" s="68">
        <v>5.8016733667861232E-2</v>
      </c>
      <c r="C21" s="69">
        <v>8.48326065966003E-4</v>
      </c>
      <c r="D21" s="70">
        <f t="shared" si="1"/>
        <v>5.8865059733827232E-2</v>
      </c>
      <c r="E21" s="68">
        <v>5.9012456888037017E-2</v>
      </c>
      <c r="F21" s="69">
        <v>-2.152566872199768E-3</v>
      </c>
      <c r="G21" s="70">
        <f t="shared" si="2"/>
        <v>5.6859890015837251E-2</v>
      </c>
      <c r="H21" s="68">
        <v>5.3019972390620423E-2</v>
      </c>
      <c r="I21" s="69">
        <v>3.3190306591776395E-2</v>
      </c>
      <c r="J21" s="70">
        <f t="shared" si="3"/>
        <v>8.6210278982396818E-2</v>
      </c>
      <c r="K21" s="71">
        <v>9.9999999999999922E-2</v>
      </c>
      <c r="L21" s="71">
        <v>0.12000000000000005</v>
      </c>
      <c r="M21" s="71">
        <f t="shared" si="4"/>
        <v>0.21999999999999997</v>
      </c>
    </row>
  </sheetData>
  <mergeCells count="5">
    <mergeCell ref="B3:D3"/>
    <mergeCell ref="E3:G3"/>
    <mergeCell ref="H3:J3"/>
    <mergeCell ref="K3:M3"/>
    <mergeCell ref="B5:M5"/>
  </mergeCells>
  <pageMargins left="0.70866141732283472" right="0.70866141732283472" top="0.74803149606299213" bottom="0.74803149606299213" header="0.31496062992125984" footer="0.31496062992125984"/>
  <pageSetup scale="83" orientation="landscape" horizontalDpi="0" verticalDpi="0" r:id="rId1"/>
</worksheet>
</file>

<file path=xl/worksheets/sheet2.xml><?xml version="1.0" encoding="utf-8"?>
<worksheet xmlns="http://schemas.openxmlformats.org/spreadsheetml/2006/main" xmlns:r="http://schemas.openxmlformats.org/officeDocument/2006/relationships">
  <sheetPr codeName="Sheet1"/>
  <dimension ref="A1:Q189"/>
  <sheetViews>
    <sheetView zoomScaleNormal="100" workbookViewId="0"/>
  </sheetViews>
  <sheetFormatPr defaultRowHeight="11.25"/>
  <cols>
    <col min="1" max="1" width="9.140625" style="1"/>
    <col min="2" max="17" width="12.7109375" style="1" customWidth="1"/>
    <col min="18" max="16384" width="9.140625" style="1"/>
  </cols>
  <sheetData>
    <row r="1" spans="1:17" ht="12.75">
      <c r="B1" s="12" t="s">
        <v>28</v>
      </c>
    </row>
    <row r="2" spans="1:17">
      <c r="I2" s="1">
        <v>1</v>
      </c>
      <c r="Q2" s="1">
        <v>2</v>
      </c>
    </row>
    <row r="3" spans="1:17">
      <c r="B3" s="33" t="s">
        <v>88</v>
      </c>
      <c r="J3" s="33" t="s">
        <v>89</v>
      </c>
    </row>
    <row r="5" spans="1:17" ht="45">
      <c r="A5" s="15"/>
      <c r="B5" s="7" t="s">
        <v>0</v>
      </c>
      <c r="C5" s="2" t="s">
        <v>1</v>
      </c>
      <c r="D5" s="2" t="s">
        <v>2</v>
      </c>
      <c r="E5" s="2" t="s">
        <v>3</v>
      </c>
      <c r="F5" s="2" t="s">
        <v>4</v>
      </c>
      <c r="G5" s="2" t="s">
        <v>5</v>
      </c>
      <c r="H5" s="2" t="s">
        <v>6</v>
      </c>
      <c r="I5" s="2" t="s">
        <v>7</v>
      </c>
      <c r="J5" s="8" t="s">
        <v>8</v>
      </c>
      <c r="K5" s="2" t="s">
        <v>9</v>
      </c>
      <c r="L5" s="2" t="s">
        <v>10</v>
      </c>
      <c r="M5" s="2" t="s">
        <v>11</v>
      </c>
      <c r="N5" s="2" t="s">
        <v>12</v>
      </c>
      <c r="O5" s="2" t="s">
        <v>13</v>
      </c>
      <c r="P5" s="2" t="s">
        <v>14</v>
      </c>
      <c r="Q5" s="2" t="s">
        <v>15</v>
      </c>
    </row>
    <row r="6" spans="1:17" s="3" customFormat="1">
      <c r="A6" s="6"/>
      <c r="B6" s="73" t="s">
        <v>17</v>
      </c>
      <c r="C6" s="74"/>
      <c r="D6" s="74"/>
      <c r="E6" s="74"/>
      <c r="F6" s="74"/>
      <c r="G6" s="74"/>
      <c r="H6" s="74"/>
      <c r="I6" s="74"/>
      <c r="J6" s="73" t="s">
        <v>18</v>
      </c>
      <c r="K6" s="74"/>
      <c r="L6" s="74"/>
      <c r="M6" s="74"/>
      <c r="N6" s="74"/>
      <c r="O6" s="74"/>
      <c r="P6" s="74"/>
      <c r="Q6" s="74"/>
    </row>
    <row r="7" spans="1:17">
      <c r="A7" s="6">
        <v>1997</v>
      </c>
      <c r="B7" s="21">
        <v>612112</v>
      </c>
      <c r="C7" s="17">
        <v>19824</v>
      </c>
      <c r="D7" s="17">
        <v>33936</v>
      </c>
      <c r="E7" s="17">
        <v>25442</v>
      </c>
      <c r="F7" s="17">
        <v>42995</v>
      </c>
      <c r="G7" s="17">
        <v>142264</v>
      </c>
      <c r="H7" s="17">
        <v>43690</v>
      </c>
      <c r="I7" s="17">
        <v>42221</v>
      </c>
      <c r="J7" s="30">
        <v>38123</v>
      </c>
      <c r="K7" s="17">
        <v>26086</v>
      </c>
      <c r="L7" s="17">
        <v>91827</v>
      </c>
      <c r="M7" s="17">
        <v>30112</v>
      </c>
      <c r="N7" s="17">
        <v>15325</v>
      </c>
      <c r="O7" s="17">
        <v>5678</v>
      </c>
      <c r="P7" s="17">
        <v>19471</v>
      </c>
      <c r="Q7" s="17">
        <v>35118</v>
      </c>
    </row>
    <row r="8" spans="1:17">
      <c r="A8" s="6">
        <v>1998</v>
      </c>
      <c r="B8" s="21">
        <v>636758</v>
      </c>
      <c r="C8" s="17">
        <v>21144</v>
      </c>
      <c r="D8" s="17">
        <v>27434</v>
      </c>
      <c r="E8" s="17">
        <v>24945</v>
      </c>
      <c r="F8" s="17">
        <v>44158</v>
      </c>
      <c r="G8" s="17">
        <v>150076</v>
      </c>
      <c r="H8" s="17">
        <v>45447</v>
      </c>
      <c r="I8" s="17">
        <v>45561</v>
      </c>
      <c r="J8" s="30">
        <v>39743</v>
      </c>
      <c r="K8" s="17">
        <v>28268</v>
      </c>
      <c r="L8" s="17">
        <v>95887</v>
      </c>
      <c r="M8" s="17">
        <v>34471</v>
      </c>
      <c r="N8" s="17">
        <v>16669</v>
      </c>
      <c r="O8" s="17">
        <v>5745</v>
      </c>
      <c r="P8" s="17">
        <v>20553</v>
      </c>
      <c r="Q8" s="17">
        <v>36657</v>
      </c>
    </row>
    <row r="9" spans="1:17">
      <c r="A9" s="6">
        <v>1999</v>
      </c>
      <c r="B9" s="21">
        <v>691740</v>
      </c>
      <c r="C9" s="17">
        <v>21950</v>
      </c>
      <c r="D9" s="17">
        <v>34468</v>
      </c>
      <c r="E9" s="17">
        <v>25230</v>
      </c>
      <c r="F9" s="17">
        <v>46225</v>
      </c>
      <c r="G9" s="17">
        <v>170306</v>
      </c>
      <c r="H9" s="17">
        <v>48257</v>
      </c>
      <c r="I9" s="17">
        <v>47815</v>
      </c>
      <c r="J9" s="30">
        <v>41778</v>
      </c>
      <c r="K9" s="17">
        <v>30320</v>
      </c>
      <c r="L9" s="17">
        <v>101249</v>
      </c>
      <c r="M9" s="17">
        <v>37725</v>
      </c>
      <c r="N9" s="17">
        <v>18717</v>
      </c>
      <c r="O9" s="17">
        <v>6272</v>
      </c>
      <c r="P9" s="17">
        <v>21928</v>
      </c>
      <c r="Q9" s="17">
        <v>39500</v>
      </c>
    </row>
    <row r="10" spans="1:17">
      <c r="A10" s="6">
        <v>2000</v>
      </c>
      <c r="B10" s="21">
        <v>769682</v>
      </c>
      <c r="C10" s="17">
        <v>22137</v>
      </c>
      <c r="D10" s="17">
        <v>60906</v>
      </c>
      <c r="E10" s="17">
        <v>26242</v>
      </c>
      <c r="F10" s="17">
        <v>49648</v>
      </c>
      <c r="G10" s="17">
        <v>187462</v>
      </c>
      <c r="H10" s="17">
        <v>50931</v>
      </c>
      <c r="I10" s="17">
        <v>51311</v>
      </c>
      <c r="J10" s="30">
        <v>43896</v>
      </c>
      <c r="K10" s="17">
        <v>32150</v>
      </c>
      <c r="L10" s="17">
        <v>108272</v>
      </c>
      <c r="M10" s="17">
        <v>43566</v>
      </c>
      <c r="N10" s="17">
        <v>20367</v>
      </c>
      <c r="O10" s="17">
        <v>7009</v>
      </c>
      <c r="P10" s="17">
        <v>23263</v>
      </c>
      <c r="Q10" s="17">
        <v>42522</v>
      </c>
    </row>
    <row r="11" spans="1:17">
      <c r="A11" s="6">
        <v>2001</v>
      </c>
      <c r="B11" s="21">
        <v>792598</v>
      </c>
      <c r="C11" s="17">
        <v>22452</v>
      </c>
      <c r="D11" s="17">
        <v>59442</v>
      </c>
      <c r="E11" s="17">
        <v>27038</v>
      </c>
      <c r="F11" s="17">
        <v>54210</v>
      </c>
      <c r="G11" s="17">
        <v>179935</v>
      </c>
      <c r="H11" s="17">
        <v>53351</v>
      </c>
      <c r="I11" s="17">
        <v>54427</v>
      </c>
      <c r="J11" s="30">
        <v>46371</v>
      </c>
      <c r="K11" s="17">
        <v>34204</v>
      </c>
      <c r="L11" s="17">
        <v>115384</v>
      </c>
      <c r="M11" s="17">
        <v>46074</v>
      </c>
      <c r="N11" s="17">
        <v>22507</v>
      </c>
      <c r="O11" s="17">
        <v>7663</v>
      </c>
      <c r="P11" s="17">
        <v>23999</v>
      </c>
      <c r="Q11" s="17">
        <v>45541</v>
      </c>
    </row>
    <row r="12" spans="1:17">
      <c r="A12" s="6">
        <v>2002</v>
      </c>
      <c r="B12" s="21">
        <v>815698</v>
      </c>
      <c r="C12" s="17">
        <v>22644</v>
      </c>
      <c r="D12" s="17">
        <v>53488</v>
      </c>
      <c r="E12" s="17">
        <v>27314</v>
      </c>
      <c r="F12" s="17">
        <v>57775</v>
      </c>
      <c r="G12" s="17">
        <v>182719</v>
      </c>
      <c r="H12" s="17">
        <v>55216</v>
      </c>
      <c r="I12" s="17">
        <v>58438</v>
      </c>
      <c r="J12" s="30">
        <v>47673</v>
      </c>
      <c r="K12" s="17">
        <v>36316</v>
      </c>
      <c r="L12" s="17">
        <v>119388</v>
      </c>
      <c r="M12" s="17">
        <v>48200</v>
      </c>
      <c r="N12" s="17">
        <v>24782</v>
      </c>
      <c r="O12" s="17">
        <v>8347</v>
      </c>
      <c r="P12" s="17">
        <v>25215</v>
      </c>
      <c r="Q12" s="17">
        <v>48183</v>
      </c>
    </row>
    <row r="13" spans="1:17">
      <c r="A13" s="6">
        <v>2003</v>
      </c>
      <c r="B13" s="21">
        <v>861696</v>
      </c>
      <c r="C13" s="17">
        <v>23007</v>
      </c>
      <c r="D13" s="17">
        <v>71545</v>
      </c>
      <c r="E13" s="17">
        <v>29482</v>
      </c>
      <c r="F13" s="17">
        <v>61182</v>
      </c>
      <c r="G13" s="17">
        <v>180637</v>
      </c>
      <c r="H13" s="17">
        <v>58861</v>
      </c>
      <c r="I13" s="17">
        <v>63018</v>
      </c>
      <c r="J13" s="30">
        <v>48228</v>
      </c>
      <c r="K13" s="17">
        <v>38039</v>
      </c>
      <c r="L13" s="17">
        <v>125428</v>
      </c>
      <c r="M13" s="17">
        <v>51230</v>
      </c>
      <c r="N13" s="17">
        <v>26528</v>
      </c>
      <c r="O13" s="17">
        <v>8590</v>
      </c>
      <c r="P13" s="17">
        <v>25213</v>
      </c>
      <c r="Q13" s="17">
        <v>50708</v>
      </c>
    </row>
    <row r="14" spans="1:17">
      <c r="A14" s="6">
        <v>2004</v>
      </c>
      <c r="B14" s="21">
        <v>923643</v>
      </c>
      <c r="C14" s="17">
        <v>25366</v>
      </c>
      <c r="D14" s="17">
        <v>85387</v>
      </c>
      <c r="E14" s="17">
        <v>29136</v>
      </c>
      <c r="F14" s="17">
        <v>67968</v>
      </c>
      <c r="G14" s="17">
        <v>186410</v>
      </c>
      <c r="H14" s="17">
        <v>63937</v>
      </c>
      <c r="I14" s="17">
        <v>66388</v>
      </c>
      <c r="J14" s="30">
        <v>50699</v>
      </c>
      <c r="K14" s="17">
        <v>41481</v>
      </c>
      <c r="L14" s="17">
        <v>134029</v>
      </c>
      <c r="M14" s="17">
        <v>54110</v>
      </c>
      <c r="N14" s="17">
        <v>28931</v>
      </c>
      <c r="O14" s="17">
        <v>9211</v>
      </c>
      <c r="P14" s="17">
        <v>26731</v>
      </c>
      <c r="Q14" s="17">
        <v>53859</v>
      </c>
    </row>
    <row r="15" spans="1:17">
      <c r="A15" s="6">
        <v>2005</v>
      </c>
      <c r="B15" s="21">
        <v>988437</v>
      </c>
      <c r="C15" s="17">
        <v>22899</v>
      </c>
      <c r="D15" s="17">
        <v>110695</v>
      </c>
      <c r="E15" s="17">
        <v>31422</v>
      </c>
      <c r="F15" s="17">
        <v>75914</v>
      </c>
      <c r="G15" s="17">
        <v>185020</v>
      </c>
      <c r="H15" s="17">
        <v>68953</v>
      </c>
      <c r="I15" s="17">
        <v>70209</v>
      </c>
      <c r="J15" s="30">
        <v>55935</v>
      </c>
      <c r="K15" s="17">
        <v>43557</v>
      </c>
      <c r="L15" s="17">
        <v>140667</v>
      </c>
      <c r="M15" s="17">
        <v>57906</v>
      </c>
      <c r="N15" s="17">
        <v>31558</v>
      </c>
      <c r="O15" s="17">
        <v>9122</v>
      </c>
      <c r="P15" s="17">
        <v>28034</v>
      </c>
      <c r="Q15" s="17">
        <v>56546</v>
      </c>
    </row>
    <row r="16" spans="1:17">
      <c r="A16" s="6">
        <v>2006</v>
      </c>
      <c r="B16" s="21">
        <v>1043462</v>
      </c>
      <c r="C16" s="17">
        <v>21728</v>
      </c>
      <c r="D16" s="17">
        <v>116598</v>
      </c>
      <c r="E16" s="17">
        <v>31236</v>
      </c>
      <c r="F16" s="17">
        <v>87524</v>
      </c>
      <c r="G16" s="17">
        <v>184483</v>
      </c>
      <c r="H16" s="17">
        <v>74569</v>
      </c>
      <c r="I16" s="17">
        <v>74760</v>
      </c>
      <c r="J16" s="30">
        <v>60131</v>
      </c>
      <c r="K16" s="17">
        <v>45579</v>
      </c>
      <c r="L16" s="17">
        <v>151157</v>
      </c>
      <c r="M16" s="17">
        <v>62751</v>
      </c>
      <c r="N16" s="17">
        <v>34004</v>
      </c>
      <c r="O16" s="17">
        <v>9726</v>
      </c>
      <c r="P16" s="17">
        <v>29324</v>
      </c>
      <c r="Q16" s="17">
        <v>59892</v>
      </c>
    </row>
    <row r="17" spans="1:17">
      <c r="A17" s="6">
        <v>2007</v>
      </c>
      <c r="B17" s="21">
        <v>1100574</v>
      </c>
      <c r="C17" s="17">
        <v>23345</v>
      </c>
      <c r="D17" s="17">
        <v>121997</v>
      </c>
      <c r="E17" s="17">
        <v>32815</v>
      </c>
      <c r="F17" s="17">
        <v>99191</v>
      </c>
      <c r="G17" s="17">
        <v>184778</v>
      </c>
      <c r="H17" s="17">
        <v>78286</v>
      </c>
      <c r="I17" s="17">
        <v>81045</v>
      </c>
      <c r="J17" s="30">
        <v>61481</v>
      </c>
      <c r="K17" s="17">
        <v>47708</v>
      </c>
      <c r="L17" s="17">
        <v>160277</v>
      </c>
      <c r="M17" s="17">
        <v>68530</v>
      </c>
      <c r="N17" s="17">
        <v>36322</v>
      </c>
      <c r="O17" s="17">
        <v>10070</v>
      </c>
      <c r="P17" s="17">
        <v>31122</v>
      </c>
      <c r="Q17" s="17">
        <v>63607</v>
      </c>
    </row>
    <row r="18" spans="1:17">
      <c r="A18" s="6">
        <v>2008</v>
      </c>
      <c r="B18" s="21">
        <v>1156750</v>
      </c>
      <c r="C18" s="17">
        <v>27924</v>
      </c>
      <c r="D18" s="17">
        <v>154757</v>
      </c>
      <c r="E18" s="17">
        <v>34454</v>
      </c>
      <c r="F18" s="17">
        <v>107605</v>
      </c>
      <c r="G18" s="17">
        <v>173631</v>
      </c>
      <c r="H18" s="17">
        <v>78153</v>
      </c>
      <c r="I18" s="17">
        <v>83436</v>
      </c>
      <c r="J18" s="30">
        <v>62488</v>
      </c>
      <c r="K18" s="17">
        <v>49539</v>
      </c>
      <c r="L18" s="17">
        <v>164272</v>
      </c>
      <c r="M18" s="17">
        <v>72809</v>
      </c>
      <c r="N18" s="17">
        <v>37477</v>
      </c>
      <c r="O18" s="17">
        <v>10641</v>
      </c>
      <c r="P18" s="17">
        <v>32791</v>
      </c>
      <c r="Q18" s="17">
        <v>66773</v>
      </c>
    </row>
    <row r="19" spans="1:17">
      <c r="A19" s="6">
        <v>2009</v>
      </c>
      <c r="B19" s="21">
        <v>1068255</v>
      </c>
      <c r="C19" s="17">
        <v>24700</v>
      </c>
      <c r="D19" s="17">
        <v>89612</v>
      </c>
      <c r="E19" s="17">
        <v>34920</v>
      </c>
      <c r="F19" s="17">
        <v>96648</v>
      </c>
      <c r="G19" s="17">
        <v>154648</v>
      </c>
      <c r="H19" s="17">
        <v>75306</v>
      </c>
      <c r="I19" s="17">
        <v>82804</v>
      </c>
      <c r="J19" s="30">
        <v>62225</v>
      </c>
      <c r="K19" s="17">
        <v>50963</v>
      </c>
      <c r="L19" s="17">
        <v>173055</v>
      </c>
      <c r="M19" s="17">
        <v>73696</v>
      </c>
      <c r="N19" s="17">
        <v>35945</v>
      </c>
      <c r="O19" s="17">
        <v>10979</v>
      </c>
      <c r="P19" s="17">
        <v>32151</v>
      </c>
      <c r="Q19" s="17">
        <v>70604</v>
      </c>
    </row>
    <row r="20" spans="1:17">
      <c r="A20" s="6">
        <v>2010</v>
      </c>
      <c r="B20" s="21">
        <v>1141075</v>
      </c>
      <c r="C20" s="17">
        <v>24996</v>
      </c>
      <c r="D20" s="17">
        <v>110904</v>
      </c>
      <c r="E20" s="17">
        <v>33811</v>
      </c>
      <c r="F20" s="17">
        <v>107125</v>
      </c>
      <c r="G20" s="17">
        <v>164007</v>
      </c>
      <c r="H20" s="17">
        <v>80680</v>
      </c>
      <c r="I20" s="17">
        <v>86503</v>
      </c>
      <c r="J20" s="30">
        <v>67064</v>
      </c>
      <c r="K20" s="17">
        <v>53228</v>
      </c>
      <c r="L20" s="17">
        <v>180127</v>
      </c>
      <c r="M20" s="17">
        <v>76907</v>
      </c>
      <c r="N20" s="17">
        <v>37712</v>
      </c>
      <c r="O20" s="17">
        <v>10858</v>
      </c>
      <c r="P20" s="17">
        <v>33621</v>
      </c>
      <c r="Q20" s="17">
        <v>73532</v>
      </c>
    </row>
    <row r="22" spans="1:17">
      <c r="A22" s="5"/>
      <c r="B22" s="22" t="s">
        <v>87</v>
      </c>
      <c r="C22" s="4"/>
      <c r="D22" s="4"/>
      <c r="E22" s="4"/>
      <c r="F22" s="4"/>
      <c r="G22" s="4"/>
      <c r="H22" s="4"/>
      <c r="I22" s="4"/>
      <c r="J22" s="9" t="s">
        <v>87</v>
      </c>
      <c r="K22" s="4"/>
      <c r="L22" s="4"/>
      <c r="M22" s="4"/>
      <c r="N22" s="4"/>
      <c r="O22" s="4"/>
      <c r="P22" s="4"/>
      <c r="Q22" s="4"/>
    </row>
    <row r="23" spans="1:17">
      <c r="A23" s="19" t="str">
        <f>'LP Decompositions'!$N$5</f>
        <v>2009-2010</v>
      </c>
      <c r="B23" s="23">
        <f>IF(ISERROR((POWER(VLOOKUP(VALUE(RIGHT($A23,4)),$A$5:$Q$21,COLUMN(B21),)/VLOOKUP(VALUE(LEFT($A23,4)),$A$5:$Q$21,COLUMN(B21),),1/(VALUE(RIGHT($A23,4))-VALUE(LEFT($A23,4))))-1)*100),"n.a.",(POWER(VLOOKUP(VALUE(RIGHT($A23,4)),$A$5:$Q$21,COLUMN(B21),)/VLOOKUP(VALUE(LEFT($A23,4)),$A$5:$Q$21,COLUMN(B21),),1/(VALUE(RIGHT($A23,4))-VALUE(LEFT($A23,4))))-1)*100)</f>
        <v>6.8167244712170838</v>
      </c>
      <c r="C23" s="18">
        <f t="shared" ref="C23:Q23" si="0">IF(ISERROR((POWER(VLOOKUP(VALUE(RIGHT($A23,4)),$A$5:$Q$21,COLUMN(C21),)/VLOOKUP(VALUE(LEFT($A23,4)),$A$5:$Q$21,COLUMN(C21),),1/(VALUE(RIGHT($A23,4))-VALUE(LEFT($A23,4))))-1)*100),"n.a.",(POWER(VLOOKUP(VALUE(RIGHT($A23,4)),$A$5:$Q$21,COLUMN(C21),)/VLOOKUP(VALUE(LEFT($A23,4)),$A$5:$Q$21,COLUMN(C21),),1/(VALUE(RIGHT($A23,4))-VALUE(LEFT($A23,4))))-1)*100)</f>
        <v>1.1983805668016156</v>
      </c>
      <c r="D23" s="18">
        <f t="shared" si="0"/>
        <v>23.760210686068838</v>
      </c>
      <c r="E23" s="18">
        <f t="shared" si="0"/>
        <v>-3.1758304696449025</v>
      </c>
      <c r="F23" s="18">
        <f t="shared" si="0"/>
        <v>10.840369174737186</v>
      </c>
      <c r="G23" s="18">
        <f t="shared" si="0"/>
        <v>6.0518079768247857</v>
      </c>
      <c r="H23" s="18">
        <f t="shared" si="0"/>
        <v>7.1362175656654259</v>
      </c>
      <c r="I23" s="18">
        <f t="shared" si="0"/>
        <v>4.4671754987681833</v>
      </c>
      <c r="J23" s="31">
        <f t="shared" si="0"/>
        <v>7.7766171153073493</v>
      </c>
      <c r="K23" s="18">
        <f t="shared" si="0"/>
        <v>4.4444008398249801</v>
      </c>
      <c r="L23" s="18">
        <f t="shared" si="0"/>
        <v>4.0865620756406873</v>
      </c>
      <c r="M23" s="18">
        <f t="shared" si="0"/>
        <v>4.3570885801129</v>
      </c>
      <c r="N23" s="18">
        <f t="shared" si="0"/>
        <v>4.915843650020868</v>
      </c>
      <c r="O23" s="18">
        <f t="shared" si="0"/>
        <v>-1.1021040167592644</v>
      </c>
      <c r="P23" s="18">
        <f t="shared" si="0"/>
        <v>4.5721750489875923</v>
      </c>
      <c r="Q23" s="18">
        <f t="shared" si="0"/>
        <v>4.1470738201801582</v>
      </c>
    </row>
    <row r="26" spans="1:17" s="11" customFormat="1" ht="45">
      <c r="A26" s="15"/>
      <c r="B26" s="20" t="s">
        <v>0</v>
      </c>
      <c r="C26" s="14" t="s">
        <v>1</v>
      </c>
      <c r="D26" s="14" t="s">
        <v>2</v>
      </c>
      <c r="E26" s="14" t="s">
        <v>3</v>
      </c>
      <c r="F26" s="14" t="s">
        <v>4</v>
      </c>
      <c r="G26" s="14" t="s">
        <v>5</v>
      </c>
      <c r="H26" s="14" t="s">
        <v>6</v>
      </c>
      <c r="I26" s="14" t="s">
        <v>7</v>
      </c>
      <c r="J26" s="27" t="s">
        <v>8</v>
      </c>
      <c r="K26" s="14" t="s">
        <v>9</v>
      </c>
      <c r="L26" s="14" t="s">
        <v>10</v>
      </c>
      <c r="M26" s="14" t="s">
        <v>11</v>
      </c>
      <c r="N26" s="14" t="s">
        <v>12</v>
      </c>
      <c r="O26" s="14" t="s">
        <v>13</v>
      </c>
      <c r="P26" s="14" t="s">
        <v>14</v>
      </c>
      <c r="Q26" s="14" t="s">
        <v>15</v>
      </c>
    </row>
    <row r="27" spans="1:17" s="11" customFormat="1">
      <c r="A27" s="16"/>
      <c r="B27" s="73" t="s">
        <v>22</v>
      </c>
      <c r="C27" s="74"/>
      <c r="D27" s="74"/>
      <c r="E27" s="74"/>
      <c r="F27" s="74"/>
      <c r="G27" s="74"/>
      <c r="H27" s="74"/>
      <c r="I27" s="74"/>
      <c r="J27" s="73" t="s">
        <v>22</v>
      </c>
      <c r="K27" s="74"/>
      <c r="L27" s="74"/>
      <c r="M27" s="74"/>
      <c r="N27" s="74"/>
      <c r="O27" s="74"/>
      <c r="P27" s="74"/>
      <c r="Q27" s="74"/>
    </row>
    <row r="28" spans="1:17" s="11" customFormat="1">
      <c r="A28" s="16">
        <v>1997</v>
      </c>
      <c r="B28" s="25">
        <f>(B7/$B7)*100</f>
        <v>100</v>
      </c>
      <c r="C28" s="24">
        <f t="shared" ref="C28:Q28" si="1">(C7/$B7)*100</f>
        <v>3.2386229970985703</v>
      </c>
      <c r="D28" s="24">
        <f t="shared" si="1"/>
        <v>5.5440834357111122</v>
      </c>
      <c r="E28" s="24">
        <f t="shared" si="1"/>
        <v>4.1564288888308019</v>
      </c>
      <c r="F28" s="24">
        <f t="shared" si="1"/>
        <v>7.0240413519094549</v>
      </c>
      <c r="G28" s="24">
        <f t="shared" si="1"/>
        <v>23.241498287895027</v>
      </c>
      <c r="H28" s="24">
        <f t="shared" si="1"/>
        <v>7.1375826646103979</v>
      </c>
      <c r="I28" s="24">
        <f t="shared" si="1"/>
        <v>6.8975939043835117</v>
      </c>
      <c r="J28" s="28">
        <f t="shared" si="1"/>
        <v>6.2281085814360777</v>
      </c>
      <c r="K28" s="24">
        <f t="shared" si="1"/>
        <v>4.2616383929738353</v>
      </c>
      <c r="L28" s="24">
        <f t="shared" si="1"/>
        <v>15.001666361711582</v>
      </c>
      <c r="M28" s="24">
        <f t="shared" si="1"/>
        <v>4.9193611626630416</v>
      </c>
      <c r="N28" s="24">
        <f t="shared" si="1"/>
        <v>2.5036267872546198</v>
      </c>
      <c r="O28" s="24">
        <f t="shared" si="1"/>
        <v>0.92760801944742133</v>
      </c>
      <c r="P28" s="24">
        <f t="shared" si="1"/>
        <v>3.1809538123742063</v>
      </c>
      <c r="Q28" s="24">
        <f t="shared" si="1"/>
        <v>5.7371853517003428</v>
      </c>
    </row>
    <row r="29" spans="1:17" s="11" customFormat="1">
      <c r="A29" s="16">
        <v>1998</v>
      </c>
      <c r="B29" s="25">
        <f t="shared" ref="B29:Q29" si="2">(B8/$B8)*100</f>
        <v>100</v>
      </c>
      <c r="C29" s="24">
        <f t="shared" si="2"/>
        <v>3.3205707662879771</v>
      </c>
      <c r="D29" s="24">
        <f t="shared" si="2"/>
        <v>4.3083871737771648</v>
      </c>
      <c r="E29" s="24">
        <f t="shared" si="2"/>
        <v>3.9175008401936058</v>
      </c>
      <c r="F29" s="24">
        <f t="shared" si="2"/>
        <v>6.9348166807484164</v>
      </c>
      <c r="G29" s="24">
        <f t="shared" si="2"/>
        <v>23.568765527877154</v>
      </c>
      <c r="H29" s="24">
        <f t="shared" si="2"/>
        <v>7.137248373793498</v>
      </c>
      <c r="I29" s="24">
        <f t="shared" si="2"/>
        <v>7.1551515646446529</v>
      </c>
      <c r="J29" s="28">
        <f t="shared" si="2"/>
        <v>6.2414606491006008</v>
      </c>
      <c r="K29" s="24">
        <f t="shared" si="2"/>
        <v>4.4393631489514069</v>
      </c>
      <c r="L29" s="24">
        <f t="shared" si="2"/>
        <v>15.058625097760844</v>
      </c>
      <c r="M29" s="24">
        <f t="shared" si="2"/>
        <v>5.4135165950015542</v>
      </c>
      <c r="N29" s="24">
        <f t="shared" si="2"/>
        <v>2.6177920026132377</v>
      </c>
      <c r="O29" s="24">
        <f t="shared" si="2"/>
        <v>0.90222659157796203</v>
      </c>
      <c r="P29" s="24">
        <f t="shared" si="2"/>
        <v>3.2277568558227769</v>
      </c>
      <c r="Q29" s="24">
        <f t="shared" si="2"/>
        <v>5.7568181318491485</v>
      </c>
    </row>
    <row r="30" spans="1:17" s="11" customFormat="1">
      <c r="A30" s="16">
        <v>1999</v>
      </c>
      <c r="B30" s="25">
        <f t="shared" ref="B30:Q30" si="3">(B9/$B9)*100</f>
        <v>100</v>
      </c>
      <c r="C30" s="24">
        <f t="shared" si="3"/>
        <v>3.1731575447422444</v>
      </c>
      <c r="D30" s="24">
        <f t="shared" si="3"/>
        <v>4.9827970046549286</v>
      </c>
      <c r="E30" s="24">
        <f t="shared" si="3"/>
        <v>3.6473241391274178</v>
      </c>
      <c r="F30" s="24">
        <f t="shared" si="3"/>
        <v>6.6824240321508075</v>
      </c>
      <c r="G30" s="24">
        <f t="shared" si="3"/>
        <v>24.619943909561396</v>
      </c>
      <c r="H30" s="24">
        <f t="shared" si="3"/>
        <v>6.9761760198918665</v>
      </c>
      <c r="I30" s="24">
        <f t="shared" si="3"/>
        <v>6.9122791800387429</v>
      </c>
      <c r="J30" s="28">
        <f t="shared" si="3"/>
        <v>6.0395524329950563</v>
      </c>
      <c r="K30" s="24">
        <f t="shared" si="3"/>
        <v>4.383149738340995</v>
      </c>
      <c r="L30" s="24">
        <f t="shared" si="3"/>
        <v>14.636857778934282</v>
      </c>
      <c r="M30" s="24">
        <f t="shared" si="3"/>
        <v>5.4536386503599621</v>
      </c>
      <c r="N30" s="24">
        <f t="shared" si="3"/>
        <v>2.7057854107034438</v>
      </c>
      <c r="O30" s="24">
        <f t="shared" si="3"/>
        <v>0.90669904877555152</v>
      </c>
      <c r="P30" s="24">
        <f t="shared" si="3"/>
        <v>3.1699771590481971</v>
      </c>
      <c r="Q30" s="24">
        <f t="shared" si="3"/>
        <v>5.7102379506751095</v>
      </c>
    </row>
    <row r="31" spans="1:17" s="11" customFormat="1">
      <c r="A31" s="16">
        <v>2000</v>
      </c>
      <c r="B31" s="25">
        <f t="shared" ref="B31:Q31" si="4">(B10/$B10)*100</f>
        <v>100</v>
      </c>
      <c r="C31" s="24">
        <f t="shared" si="4"/>
        <v>2.8761228663266127</v>
      </c>
      <c r="D31" s="24">
        <f t="shared" si="4"/>
        <v>7.9131381531593563</v>
      </c>
      <c r="E31" s="24">
        <f t="shared" si="4"/>
        <v>3.4094600107576896</v>
      </c>
      <c r="F31" s="24">
        <f t="shared" si="4"/>
        <v>6.4504561624151275</v>
      </c>
      <c r="G31" s="24">
        <f t="shared" si="4"/>
        <v>24.355772903614739</v>
      </c>
      <c r="H31" s="24">
        <f t="shared" si="4"/>
        <v>6.6171483807598461</v>
      </c>
      <c r="I31" s="24">
        <f t="shared" si="4"/>
        <v>6.6665194197083988</v>
      </c>
      <c r="J31" s="28">
        <f t="shared" si="4"/>
        <v>5.7031345412780858</v>
      </c>
      <c r="K31" s="24">
        <f t="shared" si="4"/>
        <v>4.1770497426209783</v>
      </c>
      <c r="L31" s="24">
        <f t="shared" si="4"/>
        <v>14.067108234309753</v>
      </c>
      <c r="M31" s="24">
        <f t="shared" si="4"/>
        <v>5.6602596916648693</v>
      </c>
      <c r="N31" s="24">
        <f t="shared" si="4"/>
        <v>2.6461577638557223</v>
      </c>
      <c r="O31" s="24">
        <f t="shared" si="4"/>
        <v>0.91063582102738538</v>
      </c>
      <c r="P31" s="24">
        <f t="shared" si="4"/>
        <v>3.0224170501583774</v>
      </c>
      <c r="Q31" s="24">
        <f t="shared" si="4"/>
        <v>5.5246192583430558</v>
      </c>
    </row>
    <row r="32" spans="1:17" s="11" customFormat="1">
      <c r="A32" s="16">
        <v>2001</v>
      </c>
      <c r="B32" s="25">
        <f t="shared" ref="B32:Q32" si="5">(B11/$B11)*100</f>
        <v>100</v>
      </c>
      <c r="C32" s="24">
        <f t="shared" si="5"/>
        <v>2.8327096459996115</v>
      </c>
      <c r="D32" s="24">
        <f t="shared" si="5"/>
        <v>7.4996404230139371</v>
      </c>
      <c r="E32" s="24">
        <f t="shared" si="5"/>
        <v>3.4113131751531043</v>
      </c>
      <c r="F32" s="24">
        <f t="shared" si="5"/>
        <v>6.8395327770193717</v>
      </c>
      <c r="G32" s="24">
        <f t="shared" si="5"/>
        <v>22.701924556963302</v>
      </c>
      <c r="H32" s="24">
        <f t="shared" si="5"/>
        <v>6.731155011746182</v>
      </c>
      <c r="I32" s="24">
        <f t="shared" si="5"/>
        <v>6.866911094905614</v>
      </c>
      <c r="J32" s="28">
        <f t="shared" si="5"/>
        <v>5.8505068142993037</v>
      </c>
      <c r="K32" s="24">
        <f t="shared" si="5"/>
        <v>4.3154285022167604</v>
      </c>
      <c r="L32" s="24">
        <f t="shared" si="5"/>
        <v>14.557695073669125</v>
      </c>
      <c r="M32" s="24">
        <f t="shared" si="5"/>
        <v>5.8130351073305757</v>
      </c>
      <c r="N32" s="24">
        <f t="shared" si="5"/>
        <v>2.8396488509938203</v>
      </c>
      <c r="O32" s="24">
        <f t="shared" si="5"/>
        <v>0.96682050673859887</v>
      </c>
      <c r="P32" s="24">
        <f t="shared" si="5"/>
        <v>3.0278905573821788</v>
      </c>
      <c r="Q32" s="24">
        <f t="shared" si="5"/>
        <v>5.745787902568515</v>
      </c>
    </row>
    <row r="33" spans="1:17" s="11" customFormat="1">
      <c r="A33" s="16">
        <v>2002</v>
      </c>
      <c r="B33" s="25">
        <f t="shared" ref="B33:Q33" si="6">(B12/$B12)*100</f>
        <v>100</v>
      </c>
      <c r="C33" s="24">
        <f t="shared" si="6"/>
        <v>2.7760274022983999</v>
      </c>
      <c r="D33" s="24">
        <f t="shared" si="6"/>
        <v>6.5573288153213563</v>
      </c>
      <c r="E33" s="24">
        <f t="shared" si="6"/>
        <v>3.3485432108451905</v>
      </c>
      <c r="F33" s="24">
        <f t="shared" si="6"/>
        <v>7.0828909719038169</v>
      </c>
      <c r="G33" s="24">
        <f t="shared" si="6"/>
        <v>22.400324629948827</v>
      </c>
      <c r="H33" s="24">
        <f t="shared" si="6"/>
        <v>6.7691719239228245</v>
      </c>
      <c r="I33" s="24">
        <f t="shared" si="6"/>
        <v>7.1641710535026437</v>
      </c>
      <c r="J33" s="28">
        <f t="shared" si="6"/>
        <v>5.8444424284477829</v>
      </c>
      <c r="K33" s="24">
        <f t="shared" si="6"/>
        <v>4.4521379235942717</v>
      </c>
      <c r="L33" s="24">
        <f t="shared" si="6"/>
        <v>14.636299218583348</v>
      </c>
      <c r="M33" s="24">
        <f t="shared" si="6"/>
        <v>5.909049672795569</v>
      </c>
      <c r="N33" s="24">
        <f t="shared" si="6"/>
        <v>3.0381342114360952</v>
      </c>
      <c r="O33" s="24">
        <f t="shared" si="6"/>
        <v>1.0232953862826684</v>
      </c>
      <c r="P33" s="24">
        <f t="shared" si="6"/>
        <v>3.0912175829780142</v>
      </c>
      <c r="Q33" s="24">
        <f t="shared" si="6"/>
        <v>5.9069655681391886</v>
      </c>
    </row>
    <row r="34" spans="1:17" s="11" customFormat="1">
      <c r="A34" s="16">
        <v>2003</v>
      </c>
      <c r="B34" s="25">
        <f t="shared" ref="B34:Q34" si="7">(B13/$B13)*100</f>
        <v>100</v>
      </c>
      <c r="C34" s="24">
        <f t="shared" si="7"/>
        <v>2.6699671345811051</v>
      </c>
      <c r="D34" s="24">
        <f t="shared" si="7"/>
        <v>8.302812128639335</v>
      </c>
      <c r="E34" s="24">
        <f t="shared" si="7"/>
        <v>3.4213922311348779</v>
      </c>
      <c r="F34" s="24">
        <f t="shared" si="7"/>
        <v>7.1001838235294112</v>
      </c>
      <c r="G34" s="24">
        <f t="shared" si="7"/>
        <v>20.962961415626857</v>
      </c>
      <c r="H34" s="24">
        <f t="shared" si="7"/>
        <v>6.8308312908496731</v>
      </c>
      <c r="I34" s="24">
        <f t="shared" si="7"/>
        <v>7.3132520053475938</v>
      </c>
      <c r="J34" s="28">
        <f t="shared" si="7"/>
        <v>5.5968694295900177</v>
      </c>
      <c r="K34" s="24">
        <f t="shared" si="7"/>
        <v>4.4144338606654783</v>
      </c>
      <c r="L34" s="24">
        <f t="shared" si="7"/>
        <v>14.555945484254307</v>
      </c>
      <c r="M34" s="24">
        <f t="shared" si="7"/>
        <v>5.9452521538918601</v>
      </c>
      <c r="N34" s="24">
        <f t="shared" si="7"/>
        <v>3.0785799168152108</v>
      </c>
      <c r="O34" s="24">
        <f t="shared" si="7"/>
        <v>0.99687128639334521</v>
      </c>
      <c r="P34" s="24">
        <f t="shared" si="7"/>
        <v>2.9259738933452168</v>
      </c>
      <c r="Q34" s="24">
        <f t="shared" si="7"/>
        <v>5.8846739453357095</v>
      </c>
    </row>
    <row r="35" spans="1:17" s="11" customFormat="1">
      <c r="A35" s="16">
        <v>2004</v>
      </c>
      <c r="B35" s="25">
        <f t="shared" ref="B35:Q35" si="8">(B14/$B14)*100</f>
        <v>100</v>
      </c>
      <c r="C35" s="24">
        <f t="shared" si="8"/>
        <v>2.74629916537017</v>
      </c>
      <c r="D35" s="24">
        <f t="shared" si="8"/>
        <v>9.2445890890744575</v>
      </c>
      <c r="E35" s="24">
        <f t="shared" si="8"/>
        <v>3.1544655240173962</v>
      </c>
      <c r="F35" s="24">
        <f t="shared" si="8"/>
        <v>7.3586872850224596</v>
      </c>
      <c r="G35" s="24">
        <f t="shared" si="8"/>
        <v>20.182040030617891</v>
      </c>
      <c r="H35" s="24">
        <f t="shared" si="8"/>
        <v>6.9222632553919636</v>
      </c>
      <c r="I35" s="24">
        <f t="shared" si="8"/>
        <v>7.1876255219819774</v>
      </c>
      <c r="J35" s="28">
        <f t="shared" si="8"/>
        <v>5.489025521765444</v>
      </c>
      <c r="K35" s="24">
        <f t="shared" si="8"/>
        <v>4.4910208814444541</v>
      </c>
      <c r="L35" s="24">
        <f t="shared" si="8"/>
        <v>14.510909518071378</v>
      </c>
      <c r="M35" s="24">
        <f t="shared" si="8"/>
        <v>5.8583240494433451</v>
      </c>
      <c r="N35" s="24">
        <f t="shared" si="8"/>
        <v>3.1322708015975871</v>
      </c>
      <c r="O35" s="24">
        <f t="shared" si="8"/>
        <v>0.99724677175055731</v>
      </c>
      <c r="P35" s="24">
        <f t="shared" si="8"/>
        <v>2.8940835366045103</v>
      </c>
      <c r="Q35" s="24">
        <f t="shared" si="8"/>
        <v>5.8311490478464085</v>
      </c>
    </row>
    <row r="36" spans="1:17" s="11" customFormat="1">
      <c r="A36" s="16">
        <v>2005</v>
      </c>
      <c r="B36" s="25">
        <f t="shared" ref="B36:Q36" si="9">(B15/$B15)*100</f>
        <v>100</v>
      </c>
      <c r="C36" s="24">
        <f t="shared" si="9"/>
        <v>2.3166878617453617</v>
      </c>
      <c r="D36" s="24">
        <f t="shared" si="9"/>
        <v>11.198993967243233</v>
      </c>
      <c r="E36" s="24">
        <f t="shared" si="9"/>
        <v>3.1789582947623374</v>
      </c>
      <c r="F36" s="24">
        <f t="shared" si="9"/>
        <v>7.680206224574758</v>
      </c>
      <c r="G36" s="24">
        <f t="shared" si="9"/>
        <v>18.718441337181837</v>
      </c>
      <c r="H36" s="24">
        <f t="shared" si="9"/>
        <v>6.975963060872874</v>
      </c>
      <c r="I36" s="24">
        <f t="shared" si="9"/>
        <v>7.1030323632158652</v>
      </c>
      <c r="J36" s="28">
        <f t="shared" si="9"/>
        <v>5.658934256811512</v>
      </c>
      <c r="K36" s="24">
        <f t="shared" si="9"/>
        <v>4.4066541418421199</v>
      </c>
      <c r="L36" s="24">
        <f t="shared" si="9"/>
        <v>14.231256013281573</v>
      </c>
      <c r="M36" s="24">
        <f t="shared" si="9"/>
        <v>5.8583399852494393</v>
      </c>
      <c r="N36" s="24">
        <f t="shared" si="9"/>
        <v>3.1927173911943809</v>
      </c>
      <c r="O36" s="24">
        <f t="shared" si="9"/>
        <v>0.92287115921399143</v>
      </c>
      <c r="P36" s="24">
        <f t="shared" si="9"/>
        <v>2.8361949218817184</v>
      </c>
      <c r="Q36" s="24">
        <f t="shared" si="9"/>
        <v>5.7207490209290022</v>
      </c>
    </row>
    <row r="37" spans="1:17" s="11" customFormat="1">
      <c r="A37" s="16">
        <v>2006</v>
      </c>
      <c r="B37" s="25">
        <f t="shared" ref="B37:Q37" si="10">(B16/$B16)*100</f>
        <v>100</v>
      </c>
      <c r="C37" s="24">
        <f t="shared" si="10"/>
        <v>2.0822991158278881</v>
      </c>
      <c r="D37" s="24">
        <f t="shared" si="10"/>
        <v>11.174149130490617</v>
      </c>
      <c r="E37" s="24">
        <f t="shared" si="10"/>
        <v>2.9934966486561083</v>
      </c>
      <c r="F37" s="24">
        <f t="shared" si="10"/>
        <v>8.3878473772882955</v>
      </c>
      <c r="G37" s="24">
        <f t="shared" si="10"/>
        <v>17.679896345051375</v>
      </c>
      <c r="H37" s="24">
        <f t="shared" si="10"/>
        <v>7.146307196620481</v>
      </c>
      <c r="I37" s="24">
        <f t="shared" si="10"/>
        <v>7.1646116485315225</v>
      </c>
      <c r="J37" s="28">
        <f t="shared" si="10"/>
        <v>5.7626439678684989</v>
      </c>
      <c r="K37" s="24">
        <f t="shared" si="10"/>
        <v>4.3680555688659481</v>
      </c>
      <c r="L37" s="24">
        <f t="shared" si="10"/>
        <v>14.486104908468157</v>
      </c>
      <c r="M37" s="24">
        <f t="shared" si="10"/>
        <v>6.0137312139780841</v>
      </c>
      <c r="N37" s="24">
        <f t="shared" si="10"/>
        <v>3.2587674491260818</v>
      </c>
      <c r="O37" s="24">
        <f t="shared" si="10"/>
        <v>0.93208952506176557</v>
      </c>
      <c r="P37" s="24">
        <f t="shared" si="10"/>
        <v>2.8102604598921666</v>
      </c>
      <c r="Q37" s="24">
        <f t="shared" si="10"/>
        <v>5.7397394442730061</v>
      </c>
    </row>
    <row r="38" spans="1:17" s="11" customFormat="1">
      <c r="A38" s="16">
        <v>2007</v>
      </c>
      <c r="B38" s="25">
        <f t="shared" ref="B38:Q38" si="11">(B17/$B17)*100</f>
        <v>100</v>
      </c>
      <c r="C38" s="24">
        <f t="shared" si="11"/>
        <v>2.1211658643580531</v>
      </c>
      <c r="D38" s="24">
        <f t="shared" si="11"/>
        <v>11.084852086274982</v>
      </c>
      <c r="E38" s="24">
        <f t="shared" si="11"/>
        <v>2.981625951548919</v>
      </c>
      <c r="F38" s="24">
        <f t="shared" si="11"/>
        <v>9.0126606661614765</v>
      </c>
      <c r="G38" s="24">
        <f t="shared" si="11"/>
        <v>16.78923906979449</v>
      </c>
      <c r="H38" s="24">
        <f t="shared" si="11"/>
        <v>7.1131972952295799</v>
      </c>
      <c r="I38" s="24">
        <f t="shared" si="11"/>
        <v>7.3638846638208788</v>
      </c>
      <c r="J38" s="28">
        <f t="shared" si="11"/>
        <v>5.5862668025957367</v>
      </c>
      <c r="K38" s="24">
        <f t="shared" si="11"/>
        <v>4.3348289165471838</v>
      </c>
      <c r="L38" s="24">
        <f t="shared" si="11"/>
        <v>14.563037106091912</v>
      </c>
      <c r="M38" s="24">
        <f t="shared" si="11"/>
        <v>6.226750768235485</v>
      </c>
      <c r="N38" s="24">
        <f t="shared" si="11"/>
        <v>3.3002778550102039</v>
      </c>
      <c r="O38" s="24">
        <f t="shared" si="11"/>
        <v>0.91497709377106851</v>
      </c>
      <c r="P38" s="24">
        <f t="shared" si="11"/>
        <v>2.8277971313151138</v>
      </c>
      <c r="Q38" s="24">
        <f t="shared" si="11"/>
        <v>5.7794387292449212</v>
      </c>
    </row>
    <row r="39" spans="1:17" s="11" customFormat="1">
      <c r="A39" s="16">
        <v>2008</v>
      </c>
      <c r="B39" s="25">
        <f t="shared" ref="B39:Q39" si="12">(B18/$B18)*100</f>
        <v>100</v>
      </c>
      <c r="C39" s="24">
        <f t="shared" si="12"/>
        <v>2.4140047547006698</v>
      </c>
      <c r="D39" s="24">
        <f t="shared" si="12"/>
        <v>13.378603846985088</v>
      </c>
      <c r="E39" s="24">
        <f t="shared" si="12"/>
        <v>2.9785173978819972</v>
      </c>
      <c r="F39" s="24">
        <f t="shared" si="12"/>
        <v>9.3023557380592177</v>
      </c>
      <c r="G39" s="24">
        <f t="shared" si="12"/>
        <v>15.010244218716231</v>
      </c>
      <c r="H39" s="24">
        <f t="shared" si="12"/>
        <v>6.7562567538361789</v>
      </c>
      <c r="I39" s="24">
        <f t="shared" si="12"/>
        <v>7.2129673654635837</v>
      </c>
      <c r="J39" s="28">
        <f t="shared" si="12"/>
        <v>5.4020315539226278</v>
      </c>
      <c r="K39" s="24">
        <f t="shared" si="12"/>
        <v>4.2826021180030258</v>
      </c>
      <c r="L39" s="24">
        <f t="shared" si="12"/>
        <v>14.201167062891724</v>
      </c>
      <c r="M39" s="24">
        <f t="shared" si="12"/>
        <v>6.2942727469202504</v>
      </c>
      <c r="N39" s="24">
        <f t="shared" si="12"/>
        <v>3.239853036524746</v>
      </c>
      <c r="O39" s="24">
        <f t="shared" si="12"/>
        <v>0.91990490598660035</v>
      </c>
      <c r="P39" s="24">
        <f t="shared" si="12"/>
        <v>2.8347525394424036</v>
      </c>
      <c r="Q39" s="24">
        <f t="shared" si="12"/>
        <v>5.7724659606656585</v>
      </c>
    </row>
    <row r="40" spans="1:17" s="11" customFormat="1">
      <c r="A40" s="16">
        <v>2009</v>
      </c>
      <c r="B40" s="25">
        <f t="shared" ref="B40:Q40" si="13">(B19/$B19)*100</f>
        <v>100</v>
      </c>
      <c r="C40" s="24">
        <f t="shared" si="13"/>
        <v>2.3121820164661062</v>
      </c>
      <c r="D40" s="24">
        <f t="shared" si="13"/>
        <v>8.3886337999822125</v>
      </c>
      <c r="E40" s="24">
        <f t="shared" si="13"/>
        <v>3.2688824297569399</v>
      </c>
      <c r="F40" s="24">
        <f t="shared" si="13"/>
        <v>9.0472780375472137</v>
      </c>
      <c r="G40" s="24">
        <f t="shared" si="13"/>
        <v>14.47669329888463</v>
      </c>
      <c r="H40" s="24">
        <f t="shared" si="13"/>
        <v>7.0494404425909538</v>
      </c>
      <c r="I40" s="24">
        <f t="shared" si="13"/>
        <v>7.7513327810307464</v>
      </c>
      <c r="J40" s="28">
        <f t="shared" si="13"/>
        <v>5.8249200799434586</v>
      </c>
      <c r="K40" s="24">
        <f t="shared" si="13"/>
        <v>4.77067741316446</v>
      </c>
      <c r="L40" s="24">
        <f t="shared" si="13"/>
        <v>16.199783759495627</v>
      </c>
      <c r="M40" s="24">
        <f t="shared" si="13"/>
        <v>6.8987273637848636</v>
      </c>
      <c r="N40" s="24">
        <f t="shared" si="13"/>
        <v>3.3648333029098856</v>
      </c>
      <c r="O40" s="24">
        <f t="shared" si="13"/>
        <v>1.0277508647279909</v>
      </c>
      <c r="P40" s="24">
        <f t="shared" si="13"/>
        <v>3.0096746563320553</v>
      </c>
      <c r="Q40" s="24">
        <f t="shared" si="13"/>
        <v>6.6092833639908077</v>
      </c>
    </row>
    <row r="41" spans="1:17" s="11" customFormat="1">
      <c r="A41" s="16">
        <v>2010</v>
      </c>
      <c r="B41" s="25">
        <f t="shared" ref="B41:Q41" si="14">(B20/$B20)*100</f>
        <v>100</v>
      </c>
      <c r="C41" s="24">
        <f t="shared" si="14"/>
        <v>2.1905659137217097</v>
      </c>
      <c r="D41" s="24">
        <f t="shared" si="14"/>
        <v>9.7192559647700634</v>
      </c>
      <c r="E41" s="24">
        <f t="shared" si="14"/>
        <v>2.9630830576430118</v>
      </c>
      <c r="F41" s="24">
        <f t="shared" si="14"/>
        <v>9.3880770326227463</v>
      </c>
      <c r="G41" s="24">
        <f t="shared" si="14"/>
        <v>14.373025436540104</v>
      </c>
      <c r="H41" s="24">
        <f t="shared" si="14"/>
        <v>7.0705256008588391</v>
      </c>
      <c r="I41" s="24">
        <f t="shared" si="14"/>
        <v>7.5808338628048118</v>
      </c>
      <c r="J41" s="28">
        <f t="shared" si="14"/>
        <v>5.877264859890893</v>
      </c>
      <c r="K41" s="24">
        <f t="shared" si="14"/>
        <v>4.6647240540718187</v>
      </c>
      <c r="L41" s="24">
        <f t="shared" si="14"/>
        <v>15.785728370177246</v>
      </c>
      <c r="M41" s="24">
        <f t="shared" si="14"/>
        <v>6.7398724886620078</v>
      </c>
      <c r="N41" s="24">
        <f t="shared" si="14"/>
        <v>3.3049536621168634</v>
      </c>
      <c r="O41" s="24">
        <f t="shared" si="14"/>
        <v>0.95155883706154287</v>
      </c>
      <c r="P41" s="24">
        <f t="shared" si="14"/>
        <v>2.9464320925443115</v>
      </c>
      <c r="Q41" s="24">
        <f t="shared" si="14"/>
        <v>6.4440987665140321</v>
      </c>
    </row>
    <row r="42" spans="1:17" s="11" customFormat="1"/>
    <row r="43" spans="1:17" s="11" customFormat="1">
      <c r="I43" s="11">
        <v>3</v>
      </c>
      <c r="Q43" s="11">
        <v>4</v>
      </c>
    </row>
    <row r="44" spans="1:17">
      <c r="B44" s="33" t="s">
        <v>90</v>
      </c>
      <c r="J44" s="33" t="s">
        <v>91</v>
      </c>
    </row>
    <row r="46" spans="1:17" ht="45">
      <c r="A46" s="15"/>
      <c r="B46" s="20" t="s">
        <v>0</v>
      </c>
      <c r="C46" s="14" t="s">
        <v>1</v>
      </c>
      <c r="D46" s="14" t="s">
        <v>2</v>
      </c>
      <c r="E46" s="14" t="s">
        <v>3</v>
      </c>
      <c r="F46" s="14" t="s">
        <v>4</v>
      </c>
      <c r="G46" s="14" t="s">
        <v>5</v>
      </c>
      <c r="H46" s="14" t="s">
        <v>6</v>
      </c>
      <c r="I46" s="14" t="s">
        <v>7</v>
      </c>
      <c r="J46" s="27" t="s">
        <v>8</v>
      </c>
      <c r="K46" s="14" t="s">
        <v>9</v>
      </c>
      <c r="L46" s="14" t="s">
        <v>10</v>
      </c>
      <c r="M46" s="14" t="s">
        <v>11</v>
      </c>
      <c r="N46" s="14" t="s">
        <v>12</v>
      </c>
      <c r="O46" s="14" t="s">
        <v>13</v>
      </c>
      <c r="P46" s="14" t="s">
        <v>14</v>
      </c>
      <c r="Q46" s="14" t="s">
        <v>15</v>
      </c>
    </row>
    <row r="47" spans="1:17">
      <c r="A47" s="16"/>
      <c r="B47" s="73" t="s">
        <v>19</v>
      </c>
      <c r="C47" s="74"/>
      <c r="D47" s="74"/>
      <c r="E47" s="74"/>
      <c r="F47" s="74"/>
      <c r="G47" s="74"/>
      <c r="H47" s="74"/>
      <c r="I47" s="74"/>
      <c r="J47" s="73" t="s">
        <v>20</v>
      </c>
      <c r="K47" s="74"/>
      <c r="L47" s="74"/>
      <c r="M47" s="74"/>
      <c r="N47" s="74"/>
      <c r="O47" s="74"/>
      <c r="P47" s="74"/>
      <c r="Q47" s="74"/>
    </row>
    <row r="48" spans="1:17">
      <c r="A48" s="16">
        <v>1997</v>
      </c>
      <c r="B48" s="21">
        <v>660198</v>
      </c>
      <c r="C48" s="17">
        <v>22308</v>
      </c>
      <c r="D48" s="17">
        <v>49244</v>
      </c>
      <c r="E48" s="17">
        <v>27692</v>
      </c>
      <c r="F48" s="17">
        <v>45421</v>
      </c>
      <c r="G48" s="17">
        <v>151319</v>
      </c>
      <c r="H48" s="17">
        <v>42819</v>
      </c>
      <c r="I48" s="17">
        <v>44466</v>
      </c>
      <c r="J48" s="30">
        <v>40687</v>
      </c>
      <c r="K48" s="17">
        <v>24615</v>
      </c>
      <c r="L48" s="17">
        <v>96086</v>
      </c>
      <c r="M48" s="17">
        <v>33660</v>
      </c>
      <c r="N48" s="17">
        <v>17512</v>
      </c>
      <c r="O48" s="17">
        <v>6647</v>
      </c>
      <c r="P48" s="17">
        <v>21468</v>
      </c>
      <c r="Q48" s="17">
        <v>40568</v>
      </c>
    </row>
    <row r="49" spans="1:17">
      <c r="A49" s="16">
        <v>1998</v>
      </c>
      <c r="B49" s="21">
        <v>690279</v>
      </c>
      <c r="C49" s="17">
        <v>23725</v>
      </c>
      <c r="D49" s="17">
        <v>49991</v>
      </c>
      <c r="E49" s="17">
        <v>27175</v>
      </c>
      <c r="F49" s="17">
        <v>46929</v>
      </c>
      <c r="G49" s="17">
        <v>158808</v>
      </c>
      <c r="H49" s="17">
        <v>46216</v>
      </c>
      <c r="I49" s="17">
        <v>47176</v>
      </c>
      <c r="J49" s="30">
        <v>41626</v>
      </c>
      <c r="K49" s="17">
        <v>26518</v>
      </c>
      <c r="L49" s="17">
        <v>99428</v>
      </c>
      <c r="M49" s="17">
        <v>37860</v>
      </c>
      <c r="N49" s="17">
        <v>18716</v>
      </c>
      <c r="O49" s="17">
        <v>6826</v>
      </c>
      <c r="P49" s="17">
        <v>22726</v>
      </c>
      <c r="Q49" s="17">
        <v>41570</v>
      </c>
    </row>
    <row r="50" spans="1:17">
      <c r="A50" s="16">
        <v>1999</v>
      </c>
      <c r="B50" s="21">
        <v>736050</v>
      </c>
      <c r="C50" s="17">
        <v>25450</v>
      </c>
      <c r="D50" s="17">
        <v>50000</v>
      </c>
      <c r="E50" s="17">
        <v>27497</v>
      </c>
      <c r="F50" s="17">
        <v>49053</v>
      </c>
      <c r="G50" s="17">
        <v>171912</v>
      </c>
      <c r="H50" s="17">
        <v>49392</v>
      </c>
      <c r="I50" s="17">
        <v>49404</v>
      </c>
      <c r="J50" s="30">
        <v>44215</v>
      </c>
      <c r="K50" s="17">
        <v>29875</v>
      </c>
      <c r="L50" s="17">
        <v>104791</v>
      </c>
      <c r="M50" s="17">
        <v>41629</v>
      </c>
      <c r="N50" s="17">
        <v>20878</v>
      </c>
      <c r="O50" s="17">
        <v>7162</v>
      </c>
      <c r="P50" s="17">
        <v>23613</v>
      </c>
      <c r="Q50" s="17">
        <v>43936</v>
      </c>
    </row>
    <row r="51" spans="1:17">
      <c r="A51" s="16">
        <v>2000</v>
      </c>
      <c r="B51" s="21">
        <v>785057</v>
      </c>
      <c r="C51" s="17">
        <v>25549</v>
      </c>
      <c r="D51" s="17">
        <v>51519</v>
      </c>
      <c r="E51" s="17">
        <v>27560</v>
      </c>
      <c r="F51" s="17">
        <v>51757</v>
      </c>
      <c r="G51" s="17">
        <v>188914</v>
      </c>
      <c r="H51" s="17">
        <v>52511</v>
      </c>
      <c r="I51" s="17">
        <v>52536</v>
      </c>
      <c r="J51" s="30">
        <v>46472</v>
      </c>
      <c r="K51" s="17">
        <v>32242</v>
      </c>
      <c r="L51" s="17">
        <v>110515</v>
      </c>
      <c r="M51" s="17">
        <v>46068</v>
      </c>
      <c r="N51" s="17">
        <v>21750</v>
      </c>
      <c r="O51" s="17">
        <v>7665</v>
      </c>
      <c r="P51" s="17">
        <v>24362</v>
      </c>
      <c r="Q51" s="17">
        <v>45622</v>
      </c>
    </row>
    <row r="52" spans="1:17">
      <c r="A52" s="16">
        <v>2001</v>
      </c>
      <c r="B52" s="21">
        <v>795023</v>
      </c>
      <c r="C52" s="17">
        <v>23983</v>
      </c>
      <c r="D52" s="17">
        <v>51236</v>
      </c>
      <c r="E52" s="17">
        <v>25953</v>
      </c>
      <c r="F52" s="17">
        <v>55542</v>
      </c>
      <c r="G52" s="17">
        <v>181068</v>
      </c>
      <c r="H52" s="17">
        <v>53430</v>
      </c>
      <c r="I52" s="17">
        <v>55189</v>
      </c>
      <c r="J52" s="30">
        <v>47702</v>
      </c>
      <c r="K52" s="17">
        <v>34679</v>
      </c>
      <c r="L52" s="17">
        <v>116385</v>
      </c>
      <c r="M52" s="17">
        <v>47198</v>
      </c>
      <c r="N52" s="17">
        <v>22762</v>
      </c>
      <c r="O52" s="17">
        <v>8064</v>
      </c>
      <c r="P52" s="17">
        <v>24751</v>
      </c>
      <c r="Q52" s="17">
        <v>47004</v>
      </c>
    </row>
    <row r="53" spans="1:17">
      <c r="A53" s="16">
        <v>2002</v>
      </c>
      <c r="B53" s="21">
        <v>815695</v>
      </c>
      <c r="C53" s="17">
        <v>22643</v>
      </c>
      <c r="D53" s="17">
        <v>53488</v>
      </c>
      <c r="E53" s="17">
        <v>27314</v>
      </c>
      <c r="F53" s="17">
        <v>57775</v>
      </c>
      <c r="G53" s="17">
        <v>182719</v>
      </c>
      <c r="H53" s="17">
        <v>55216</v>
      </c>
      <c r="I53" s="17">
        <v>58438</v>
      </c>
      <c r="J53" s="30">
        <v>47673</v>
      </c>
      <c r="K53" s="17">
        <v>36316</v>
      </c>
      <c r="L53" s="17">
        <v>119388</v>
      </c>
      <c r="M53" s="17">
        <v>48200</v>
      </c>
      <c r="N53" s="17">
        <v>24782</v>
      </c>
      <c r="O53" s="17">
        <v>8347</v>
      </c>
      <c r="P53" s="17">
        <v>25215</v>
      </c>
      <c r="Q53" s="17">
        <v>48183</v>
      </c>
    </row>
    <row r="54" spans="1:17">
      <c r="A54" s="16">
        <v>2003</v>
      </c>
      <c r="B54" s="21">
        <v>832777</v>
      </c>
      <c r="C54" s="17">
        <v>24729</v>
      </c>
      <c r="D54" s="17">
        <v>54979</v>
      </c>
      <c r="E54" s="17">
        <v>27478</v>
      </c>
      <c r="F54" s="17">
        <v>59871</v>
      </c>
      <c r="G54" s="17">
        <v>181333</v>
      </c>
      <c r="H54" s="17">
        <v>57754</v>
      </c>
      <c r="I54" s="17">
        <v>60474</v>
      </c>
      <c r="J54" s="30">
        <v>47546</v>
      </c>
      <c r="K54" s="17">
        <v>36625</v>
      </c>
      <c r="L54" s="17">
        <v>122709</v>
      </c>
      <c r="M54" s="17">
        <v>50491</v>
      </c>
      <c r="N54" s="17">
        <v>25645</v>
      </c>
      <c r="O54" s="17">
        <v>8183</v>
      </c>
      <c r="P54" s="17">
        <v>24685</v>
      </c>
      <c r="Q54" s="17">
        <v>49048</v>
      </c>
    </row>
    <row r="55" spans="1:17">
      <c r="A55" s="16">
        <v>2004</v>
      </c>
      <c r="B55" s="21">
        <v>862486</v>
      </c>
      <c r="C55" s="17">
        <v>26956</v>
      </c>
      <c r="D55" s="17">
        <v>55672</v>
      </c>
      <c r="E55" s="17">
        <v>27341</v>
      </c>
      <c r="F55" s="17">
        <v>63453</v>
      </c>
      <c r="G55" s="17">
        <v>184791</v>
      </c>
      <c r="H55" s="17">
        <v>59973</v>
      </c>
      <c r="I55" s="17">
        <v>62616</v>
      </c>
      <c r="J55" s="30">
        <v>49369</v>
      </c>
      <c r="K55" s="17">
        <v>38854</v>
      </c>
      <c r="L55" s="17">
        <v>128391</v>
      </c>
      <c r="M55" s="17">
        <v>51778</v>
      </c>
      <c r="N55" s="17">
        <v>27293</v>
      </c>
      <c r="O55" s="17">
        <v>8550</v>
      </c>
      <c r="P55" s="17">
        <v>25466</v>
      </c>
      <c r="Q55" s="17">
        <v>50520</v>
      </c>
    </row>
    <row r="56" spans="1:17">
      <c r="A56" s="16">
        <v>2005</v>
      </c>
      <c r="B56" s="21">
        <v>892090</v>
      </c>
      <c r="C56" s="17">
        <v>27595</v>
      </c>
      <c r="D56" s="17">
        <v>55941</v>
      </c>
      <c r="E56" s="17">
        <v>28802</v>
      </c>
      <c r="F56" s="17">
        <v>66725</v>
      </c>
      <c r="G56" s="17">
        <v>187879</v>
      </c>
      <c r="H56" s="17">
        <v>63644</v>
      </c>
      <c r="I56" s="17">
        <v>64777</v>
      </c>
      <c r="J56" s="30">
        <v>52538</v>
      </c>
      <c r="K56" s="17">
        <v>40092</v>
      </c>
      <c r="L56" s="17">
        <v>133320</v>
      </c>
      <c r="M56" s="17">
        <v>53539</v>
      </c>
      <c r="N56" s="17">
        <v>28483</v>
      </c>
      <c r="O56" s="17">
        <v>8350</v>
      </c>
      <c r="P56" s="17">
        <v>25778</v>
      </c>
      <c r="Q56" s="17">
        <v>51703</v>
      </c>
    </row>
    <row r="57" spans="1:17">
      <c r="A57" s="16">
        <v>2006</v>
      </c>
      <c r="B57" s="21">
        <v>916328</v>
      </c>
      <c r="C57" s="17">
        <v>27007</v>
      </c>
      <c r="D57" s="17">
        <v>57271</v>
      </c>
      <c r="E57" s="17">
        <v>28322</v>
      </c>
      <c r="F57" s="17">
        <v>69462</v>
      </c>
      <c r="G57" s="17">
        <v>185505</v>
      </c>
      <c r="H57" s="17">
        <v>66822</v>
      </c>
      <c r="I57" s="17">
        <v>68759</v>
      </c>
      <c r="J57" s="30">
        <v>54086</v>
      </c>
      <c r="K57" s="17">
        <v>41465</v>
      </c>
      <c r="L57" s="17">
        <v>140017</v>
      </c>
      <c r="M57" s="17">
        <v>56706</v>
      </c>
      <c r="N57" s="17">
        <v>29464</v>
      </c>
      <c r="O57" s="17">
        <v>8499</v>
      </c>
      <c r="P57" s="17">
        <v>25936</v>
      </c>
      <c r="Q57" s="17">
        <v>52815</v>
      </c>
    </row>
    <row r="58" spans="1:17">
      <c r="A58" s="16">
        <v>2007</v>
      </c>
      <c r="B58" s="21">
        <v>935522</v>
      </c>
      <c r="C58" s="17">
        <v>26673</v>
      </c>
      <c r="D58" s="17">
        <v>57776</v>
      </c>
      <c r="E58" s="17">
        <v>29650</v>
      </c>
      <c r="F58" s="17">
        <v>72330</v>
      </c>
      <c r="G58" s="17">
        <v>181327</v>
      </c>
      <c r="H58" s="17">
        <v>70088</v>
      </c>
      <c r="I58" s="17">
        <v>71668</v>
      </c>
      <c r="J58" s="30">
        <v>54833</v>
      </c>
      <c r="K58" s="17">
        <v>42464</v>
      </c>
      <c r="L58" s="17">
        <v>144601</v>
      </c>
      <c r="M58" s="17">
        <v>58916</v>
      </c>
      <c r="N58" s="17">
        <v>30718</v>
      </c>
      <c r="O58" s="17">
        <v>8648</v>
      </c>
      <c r="P58" s="17">
        <v>26314</v>
      </c>
      <c r="Q58" s="17">
        <v>53770</v>
      </c>
    </row>
    <row r="59" spans="1:17">
      <c r="A59" s="16">
        <v>2008</v>
      </c>
      <c r="B59" s="21">
        <v>937848</v>
      </c>
      <c r="C59" s="17">
        <v>29120</v>
      </c>
      <c r="D59" s="17">
        <v>56538</v>
      </c>
      <c r="E59" s="17">
        <v>30974</v>
      </c>
      <c r="F59" s="17">
        <v>74875</v>
      </c>
      <c r="G59" s="17">
        <v>171763</v>
      </c>
      <c r="H59" s="17">
        <v>69607</v>
      </c>
      <c r="I59" s="17">
        <v>73224</v>
      </c>
      <c r="J59" s="30">
        <v>54855</v>
      </c>
      <c r="K59" s="17">
        <v>42789</v>
      </c>
      <c r="L59" s="17">
        <v>145415</v>
      </c>
      <c r="M59" s="17">
        <v>59868</v>
      </c>
      <c r="N59" s="17">
        <v>30940</v>
      </c>
      <c r="O59" s="17">
        <v>8736</v>
      </c>
      <c r="P59" s="17">
        <v>26628</v>
      </c>
      <c r="Q59" s="17">
        <v>54213</v>
      </c>
    </row>
    <row r="60" spans="1:17">
      <c r="A60" s="16">
        <v>2009</v>
      </c>
      <c r="B60" s="21">
        <v>891588</v>
      </c>
      <c r="C60" s="17">
        <v>27182</v>
      </c>
      <c r="D60" s="17">
        <v>52125</v>
      </c>
      <c r="E60" s="17">
        <v>30207</v>
      </c>
      <c r="F60" s="17">
        <v>68011</v>
      </c>
      <c r="G60" s="17">
        <v>150413</v>
      </c>
      <c r="H60" s="17">
        <v>65250</v>
      </c>
      <c r="I60" s="17">
        <v>72707</v>
      </c>
      <c r="J60" s="30">
        <v>52563</v>
      </c>
      <c r="K60" s="17">
        <v>42701</v>
      </c>
      <c r="L60" s="17">
        <v>150345</v>
      </c>
      <c r="M60" s="17">
        <v>59287</v>
      </c>
      <c r="N60" s="17">
        <v>29781</v>
      </c>
      <c r="O60" s="17">
        <v>8807</v>
      </c>
      <c r="P60" s="17">
        <v>25885</v>
      </c>
      <c r="Q60" s="17">
        <v>55825</v>
      </c>
    </row>
    <row r="61" spans="1:17">
      <c r="A61" s="16">
        <v>2010</v>
      </c>
      <c r="B61" s="21">
        <v>926103</v>
      </c>
      <c r="C61" s="17">
        <v>27593</v>
      </c>
      <c r="D61" s="17">
        <v>54967</v>
      </c>
      <c r="E61" s="17">
        <v>30602</v>
      </c>
      <c r="F61" s="17">
        <v>73467</v>
      </c>
      <c r="G61" s="17">
        <v>158307</v>
      </c>
      <c r="H61" s="17">
        <v>68802</v>
      </c>
      <c r="I61" s="17">
        <v>75564</v>
      </c>
      <c r="J61" s="30">
        <v>54647</v>
      </c>
      <c r="K61" s="17">
        <v>43084</v>
      </c>
      <c r="L61" s="17">
        <v>153801</v>
      </c>
      <c r="M61" s="17">
        <v>59612</v>
      </c>
      <c r="N61" s="17">
        <v>30248</v>
      </c>
      <c r="O61" s="17">
        <v>8861</v>
      </c>
      <c r="P61" s="17">
        <v>26395</v>
      </c>
      <c r="Q61" s="17">
        <v>56654</v>
      </c>
    </row>
    <row r="62" spans="1:17">
      <c r="A62" s="11"/>
      <c r="B62" s="11"/>
      <c r="C62" s="11"/>
      <c r="D62" s="11"/>
      <c r="E62" s="11"/>
      <c r="F62" s="11"/>
      <c r="G62" s="11"/>
      <c r="H62" s="11"/>
      <c r="I62" s="11"/>
      <c r="J62" s="11"/>
      <c r="K62" s="11"/>
      <c r="L62" s="11"/>
      <c r="M62" s="11"/>
      <c r="N62" s="11"/>
      <c r="O62" s="11"/>
      <c r="P62" s="11"/>
      <c r="Q62" s="11"/>
    </row>
    <row r="63" spans="1:17">
      <c r="A63" s="15"/>
      <c r="B63" s="22" t="s">
        <v>87</v>
      </c>
      <c r="C63" s="13"/>
      <c r="D63" s="13"/>
      <c r="E63" s="13"/>
      <c r="F63" s="13"/>
      <c r="G63" s="13"/>
      <c r="H63" s="13"/>
      <c r="I63" s="13"/>
      <c r="J63" s="9" t="s">
        <v>87</v>
      </c>
      <c r="K63" s="13"/>
      <c r="L63" s="13"/>
      <c r="M63" s="13"/>
      <c r="N63" s="13"/>
      <c r="O63" s="13"/>
      <c r="P63" s="13"/>
      <c r="Q63" s="13"/>
    </row>
    <row r="64" spans="1:17">
      <c r="A64" s="19" t="str">
        <f>'LP Decompositions'!$N$5</f>
        <v>2009-2010</v>
      </c>
      <c r="B64" s="23">
        <f>IF(ISERROR((POWER(VLOOKUP(VALUE(RIGHT($A64,4)),$A$46:$Q$62,COLUMN(B62),)/VLOOKUP(VALUE(LEFT($A64,4)),$A$46:$Q$62,COLUMN(B62),),1/(VALUE(RIGHT($A64,4))-VALUE(LEFT($A64,4))))-1)*100),"n.a.",(POWER(VLOOKUP(VALUE(RIGHT($A64,4)),$A$46:$Q$62,COLUMN(B62),)/VLOOKUP(VALUE(LEFT($A64,4)),$A$46:$Q$62,COLUMN(B62),),1/(VALUE(RIGHT($A64,4))-VALUE(LEFT($A64,4))))-1)*100)</f>
        <v>3.8711826538715188</v>
      </c>
      <c r="C64" s="18">
        <f t="shared" ref="C64:Q64" si="15">IF(ISERROR((POWER(VLOOKUP(VALUE(RIGHT($A64,4)),$A$46:$Q$62,COLUMN(C62),)/VLOOKUP(VALUE(LEFT($A64,4)),$A$46:$Q$62,COLUMN(C62),),1/(VALUE(RIGHT($A64,4))-VALUE(LEFT($A64,4))))-1)*100),"n.a.",(POWER(VLOOKUP(VALUE(RIGHT($A64,4)),$A$46:$Q$62,COLUMN(C62),)/VLOOKUP(VALUE(LEFT($A64,4)),$A$46:$Q$62,COLUMN(C62),),1/(VALUE(RIGHT($A64,4))-VALUE(LEFT($A64,4))))-1)*100)</f>
        <v>1.5120300198660841</v>
      </c>
      <c r="D64" s="18">
        <f t="shared" si="15"/>
        <v>5.4522781774580364</v>
      </c>
      <c r="E64" s="18">
        <f t="shared" si="15"/>
        <v>1.3076439235938597</v>
      </c>
      <c r="F64" s="18">
        <f t="shared" si="15"/>
        <v>8.0222316978135986</v>
      </c>
      <c r="G64" s="18">
        <f t="shared" si="15"/>
        <v>5.2482165770245892</v>
      </c>
      <c r="H64" s="18">
        <f t="shared" si="15"/>
        <v>5.4436781609195295</v>
      </c>
      <c r="I64" s="18">
        <f t="shared" si="15"/>
        <v>3.9294703398572439</v>
      </c>
      <c r="J64" s="31">
        <f t="shared" si="15"/>
        <v>3.9647660902155435</v>
      </c>
      <c r="K64" s="18">
        <f t="shared" si="15"/>
        <v>0.89693449802112912</v>
      </c>
      <c r="L64" s="18">
        <f t="shared" si="15"/>
        <v>2.2987129601915512</v>
      </c>
      <c r="M64" s="18">
        <f t="shared" si="15"/>
        <v>0.54818088282422295</v>
      </c>
      <c r="N64" s="18">
        <f t="shared" si="15"/>
        <v>1.5681138981229692</v>
      </c>
      <c r="O64" s="18">
        <f t="shared" si="15"/>
        <v>0.61314863177017731</v>
      </c>
      <c r="P64" s="18">
        <f t="shared" si="15"/>
        <v>1.9702530423024944</v>
      </c>
      <c r="Q64" s="18">
        <f t="shared" si="15"/>
        <v>1.4849977608598408</v>
      </c>
    </row>
    <row r="66" spans="1:17">
      <c r="I66" s="1">
        <v>5</v>
      </c>
      <c r="Q66" s="1">
        <v>6</v>
      </c>
    </row>
    <row r="67" spans="1:17">
      <c r="B67" s="33" t="s">
        <v>92</v>
      </c>
      <c r="J67" s="33" t="s">
        <v>93</v>
      </c>
    </row>
    <row r="69" spans="1:17" ht="45">
      <c r="A69" s="15"/>
      <c r="B69" s="20" t="s">
        <v>0</v>
      </c>
      <c r="C69" s="14" t="s">
        <v>1</v>
      </c>
      <c r="D69" s="14" t="s">
        <v>2</v>
      </c>
      <c r="E69" s="14" t="s">
        <v>3</v>
      </c>
      <c r="F69" s="14" t="s">
        <v>4</v>
      </c>
      <c r="G69" s="14" t="s">
        <v>5</v>
      </c>
      <c r="H69" s="14" t="s">
        <v>6</v>
      </c>
      <c r="I69" s="14" t="s">
        <v>7</v>
      </c>
      <c r="J69" s="27" t="s">
        <v>8</v>
      </c>
      <c r="K69" s="14" t="s">
        <v>9</v>
      </c>
      <c r="L69" s="14" t="s">
        <v>10</v>
      </c>
      <c r="M69" s="14" t="s">
        <v>11</v>
      </c>
      <c r="N69" s="14" t="s">
        <v>12</v>
      </c>
      <c r="O69" s="14" t="s">
        <v>13</v>
      </c>
      <c r="P69" s="14" t="s">
        <v>14</v>
      </c>
      <c r="Q69" s="14" t="s">
        <v>15</v>
      </c>
    </row>
    <row r="70" spans="1:17">
      <c r="A70" s="16"/>
      <c r="B70" s="73" t="s">
        <v>21</v>
      </c>
      <c r="C70" s="74"/>
      <c r="D70" s="74"/>
      <c r="E70" s="74"/>
      <c r="F70" s="74"/>
      <c r="G70" s="74"/>
      <c r="H70" s="74"/>
      <c r="I70" s="74"/>
      <c r="J70" s="73" t="s">
        <v>21</v>
      </c>
      <c r="K70" s="74"/>
      <c r="L70" s="74"/>
      <c r="M70" s="74"/>
      <c r="N70" s="74"/>
      <c r="O70" s="74"/>
      <c r="P70" s="74"/>
      <c r="Q70" s="74"/>
    </row>
    <row r="71" spans="1:17">
      <c r="A71" s="16">
        <v>1997</v>
      </c>
      <c r="B71" s="25">
        <f t="shared" ref="B71:Q71" si="16">(B7/B48)*100</f>
        <v>92.716427495993628</v>
      </c>
      <c r="C71" s="24">
        <f t="shared" si="16"/>
        <v>88.864981172673481</v>
      </c>
      <c r="D71" s="24">
        <f t="shared" si="16"/>
        <v>68.913979368044835</v>
      </c>
      <c r="E71" s="24">
        <f t="shared" si="16"/>
        <v>91.874909721219126</v>
      </c>
      <c r="F71" s="24">
        <f t="shared" si="16"/>
        <v>94.658858237379178</v>
      </c>
      <c r="G71" s="24">
        <f t="shared" si="16"/>
        <v>94.015953052822184</v>
      </c>
      <c r="H71" s="24">
        <f t="shared" si="16"/>
        <v>102.03414372124524</v>
      </c>
      <c r="I71" s="24">
        <f t="shared" si="16"/>
        <v>94.951198668645702</v>
      </c>
      <c r="J71" s="28">
        <f t="shared" si="16"/>
        <v>93.698232850787718</v>
      </c>
      <c r="K71" s="24">
        <f t="shared" si="16"/>
        <v>105.97603087548242</v>
      </c>
      <c r="L71" s="24">
        <f t="shared" si="16"/>
        <v>95.567512436775388</v>
      </c>
      <c r="M71" s="24">
        <f t="shared" si="16"/>
        <v>89.459298871063581</v>
      </c>
      <c r="N71" s="24">
        <f t="shared" si="16"/>
        <v>87.511420740063954</v>
      </c>
      <c r="O71" s="24">
        <f t="shared" si="16"/>
        <v>85.42199488491049</v>
      </c>
      <c r="P71" s="24">
        <f t="shared" si="16"/>
        <v>90.697782746413267</v>
      </c>
      <c r="Q71" s="24">
        <f t="shared" si="16"/>
        <v>86.565766121080657</v>
      </c>
    </row>
    <row r="72" spans="1:17">
      <c r="A72" s="16">
        <v>1998</v>
      </c>
      <c r="B72" s="25">
        <f t="shared" ref="B72:Q72" si="17">(B8/B49)*100</f>
        <v>92.24646845695726</v>
      </c>
      <c r="C72" s="24">
        <f t="shared" si="17"/>
        <v>89.121180189673339</v>
      </c>
      <c r="D72" s="24">
        <f t="shared" si="17"/>
        <v>54.877878018043248</v>
      </c>
      <c r="E72" s="24">
        <f t="shared" si="17"/>
        <v>91.79392824287028</v>
      </c>
      <c r="F72" s="24">
        <f t="shared" si="17"/>
        <v>94.095335506829471</v>
      </c>
      <c r="G72" s="24">
        <f t="shared" si="17"/>
        <v>94.501536446526629</v>
      </c>
      <c r="H72" s="24">
        <f t="shared" si="17"/>
        <v>98.336074086896303</v>
      </c>
      <c r="I72" s="24">
        <f t="shared" si="17"/>
        <v>96.576649143632352</v>
      </c>
      <c r="J72" s="28">
        <f t="shared" si="17"/>
        <v>95.476384951712873</v>
      </c>
      <c r="K72" s="24">
        <f t="shared" si="17"/>
        <v>106.59929104759031</v>
      </c>
      <c r="L72" s="24">
        <f t="shared" si="17"/>
        <v>96.43862895763769</v>
      </c>
      <c r="M72" s="24">
        <f t="shared" si="17"/>
        <v>91.048600105652397</v>
      </c>
      <c r="N72" s="24">
        <f t="shared" si="17"/>
        <v>89.062833938875826</v>
      </c>
      <c r="O72" s="24">
        <f t="shared" si="17"/>
        <v>84.163492528567247</v>
      </c>
      <c r="P72" s="24">
        <f t="shared" si="17"/>
        <v>90.438264542814395</v>
      </c>
      <c r="Q72" s="24">
        <f t="shared" si="17"/>
        <v>88.181380803464037</v>
      </c>
    </row>
    <row r="73" spans="1:17">
      <c r="A73" s="16">
        <v>1999</v>
      </c>
      <c r="B73" s="25">
        <f t="shared" ref="B73:Q73" si="18">(B9/B50)*100</f>
        <v>93.980028530670467</v>
      </c>
      <c r="C73" s="24">
        <f t="shared" si="18"/>
        <v>86.247544204322196</v>
      </c>
      <c r="D73" s="24">
        <f t="shared" si="18"/>
        <v>68.935999999999993</v>
      </c>
      <c r="E73" s="24">
        <f t="shared" si="18"/>
        <v>91.755464232461719</v>
      </c>
      <c r="F73" s="24">
        <f t="shared" si="18"/>
        <v>94.234807249301781</v>
      </c>
      <c r="G73" s="24">
        <f t="shared" si="18"/>
        <v>99.065801107543393</v>
      </c>
      <c r="H73" s="24">
        <f t="shared" si="18"/>
        <v>97.702057013281504</v>
      </c>
      <c r="I73" s="24">
        <f t="shared" si="18"/>
        <v>96.783661242004698</v>
      </c>
      <c r="J73" s="28">
        <f t="shared" si="18"/>
        <v>94.488295827207963</v>
      </c>
      <c r="K73" s="24">
        <f t="shared" si="18"/>
        <v>101.48953974895399</v>
      </c>
      <c r="L73" s="24">
        <f t="shared" si="18"/>
        <v>96.619938735196726</v>
      </c>
      <c r="M73" s="24">
        <f t="shared" si="18"/>
        <v>90.621922217684798</v>
      </c>
      <c r="N73" s="24">
        <f t="shared" si="18"/>
        <v>89.649391704186215</v>
      </c>
      <c r="O73" s="24">
        <f t="shared" si="18"/>
        <v>87.573303546495396</v>
      </c>
      <c r="P73" s="24">
        <f t="shared" si="18"/>
        <v>92.864100283742005</v>
      </c>
      <c r="Q73" s="24">
        <f t="shared" si="18"/>
        <v>89.90349599417334</v>
      </c>
    </row>
    <row r="74" spans="1:17">
      <c r="A74" s="16">
        <v>2000</v>
      </c>
      <c r="B74" s="25">
        <f t="shared" ref="B74:Q74" si="19">(B10/B51)*100</f>
        <v>98.041543480282328</v>
      </c>
      <c r="C74" s="24">
        <f t="shared" si="19"/>
        <v>86.645269873576268</v>
      </c>
      <c r="D74" s="24">
        <f t="shared" si="19"/>
        <v>118.22046235369474</v>
      </c>
      <c r="E74" s="24">
        <f t="shared" si="19"/>
        <v>95.217706821480405</v>
      </c>
      <c r="F74" s="24">
        <f t="shared" si="19"/>
        <v>95.925188863342157</v>
      </c>
      <c r="G74" s="24">
        <f t="shared" si="19"/>
        <v>99.23139629672761</v>
      </c>
      <c r="H74" s="24">
        <f t="shared" si="19"/>
        <v>96.991106625278505</v>
      </c>
      <c r="I74" s="24">
        <f t="shared" si="19"/>
        <v>97.668265570275622</v>
      </c>
      <c r="J74" s="28">
        <f t="shared" si="19"/>
        <v>94.456877259425028</v>
      </c>
      <c r="K74" s="24">
        <f t="shared" si="19"/>
        <v>99.71465789963402</v>
      </c>
      <c r="L74" s="24">
        <f t="shared" si="19"/>
        <v>97.970411256390534</v>
      </c>
      <c r="M74" s="24">
        <f t="shared" si="19"/>
        <v>94.568898150560045</v>
      </c>
      <c r="N74" s="24">
        <f t="shared" si="19"/>
        <v>93.641379310344831</v>
      </c>
      <c r="O74" s="24">
        <f t="shared" si="19"/>
        <v>91.441617742987603</v>
      </c>
      <c r="P74" s="24">
        <f t="shared" si="19"/>
        <v>95.488876118545278</v>
      </c>
      <c r="Q74" s="24">
        <f t="shared" si="19"/>
        <v>93.205032659681734</v>
      </c>
    </row>
    <row r="75" spans="1:17">
      <c r="A75" s="16">
        <v>2001</v>
      </c>
      <c r="B75" s="25">
        <f t="shared" ref="B75:Q75" si="20">(B11/B52)*100</f>
        <v>99.694977378012965</v>
      </c>
      <c r="C75" s="24">
        <f t="shared" si="20"/>
        <v>93.616311554017429</v>
      </c>
      <c r="D75" s="24">
        <f t="shared" si="20"/>
        <v>116.01608244203294</v>
      </c>
      <c r="E75" s="24">
        <f t="shared" si="20"/>
        <v>104.18063422340384</v>
      </c>
      <c r="F75" s="24">
        <f t="shared" si="20"/>
        <v>97.601814842821639</v>
      </c>
      <c r="G75" s="24">
        <f t="shared" si="20"/>
        <v>99.374268230719949</v>
      </c>
      <c r="H75" s="24">
        <f t="shared" si="20"/>
        <v>99.852142990829122</v>
      </c>
      <c r="I75" s="24">
        <f t="shared" si="20"/>
        <v>98.619290075920929</v>
      </c>
      <c r="J75" s="28">
        <f t="shared" si="20"/>
        <v>97.209760597039946</v>
      </c>
      <c r="K75" s="24">
        <f t="shared" si="20"/>
        <v>98.630294991205048</v>
      </c>
      <c r="L75" s="24">
        <f t="shared" si="20"/>
        <v>99.139923529664472</v>
      </c>
      <c r="M75" s="24">
        <f t="shared" si="20"/>
        <v>97.618543158608418</v>
      </c>
      <c r="N75" s="24">
        <f t="shared" si="20"/>
        <v>98.879711800369037</v>
      </c>
      <c r="O75" s="24">
        <f t="shared" si="20"/>
        <v>95.027281746031747</v>
      </c>
      <c r="P75" s="24">
        <f t="shared" si="20"/>
        <v>96.9617389196396</v>
      </c>
      <c r="Q75" s="24">
        <f t="shared" si="20"/>
        <v>96.887498936260741</v>
      </c>
    </row>
    <row r="76" spans="1:17">
      <c r="A76" s="16">
        <v>2002</v>
      </c>
      <c r="B76" s="25">
        <f t="shared" ref="B76:Q76" si="21">(B12/B53)*100</f>
        <v>100.0003677845273</v>
      </c>
      <c r="C76" s="24">
        <f t="shared" si="21"/>
        <v>100.00441637592192</v>
      </c>
      <c r="D76" s="24">
        <f t="shared" si="21"/>
        <v>100</v>
      </c>
      <c r="E76" s="24">
        <f t="shared" si="21"/>
        <v>100</v>
      </c>
      <c r="F76" s="24">
        <f t="shared" si="21"/>
        <v>100</v>
      </c>
      <c r="G76" s="24">
        <f t="shared" si="21"/>
        <v>100</v>
      </c>
      <c r="H76" s="24">
        <f t="shared" si="21"/>
        <v>100</v>
      </c>
      <c r="I76" s="24">
        <f t="shared" si="21"/>
        <v>100</v>
      </c>
      <c r="J76" s="28">
        <f t="shared" si="21"/>
        <v>100</v>
      </c>
      <c r="K76" s="24">
        <f t="shared" si="21"/>
        <v>100</v>
      </c>
      <c r="L76" s="24">
        <f t="shared" si="21"/>
        <v>100</v>
      </c>
      <c r="M76" s="24">
        <f t="shared" si="21"/>
        <v>100</v>
      </c>
      <c r="N76" s="24">
        <f t="shared" si="21"/>
        <v>100</v>
      </c>
      <c r="O76" s="24">
        <f t="shared" si="21"/>
        <v>100</v>
      </c>
      <c r="P76" s="24">
        <f t="shared" si="21"/>
        <v>100</v>
      </c>
      <c r="Q76" s="24">
        <f t="shared" si="21"/>
        <v>100</v>
      </c>
    </row>
    <row r="77" spans="1:17">
      <c r="A77" s="16">
        <v>2003</v>
      </c>
      <c r="B77" s="25">
        <f t="shared" ref="B77:Q77" si="22">(B13/B54)*100</f>
        <v>103.47259830662952</v>
      </c>
      <c r="C77" s="24">
        <f t="shared" si="22"/>
        <v>93.036515831614707</v>
      </c>
      <c r="D77" s="24">
        <f t="shared" si="22"/>
        <v>130.13150475636152</v>
      </c>
      <c r="E77" s="24">
        <f t="shared" si="22"/>
        <v>107.29310721304317</v>
      </c>
      <c r="F77" s="24">
        <f t="shared" si="22"/>
        <v>102.18970787192463</v>
      </c>
      <c r="G77" s="24">
        <f t="shared" si="22"/>
        <v>99.616175765028984</v>
      </c>
      <c r="H77" s="24">
        <f t="shared" si="22"/>
        <v>101.91675035495378</v>
      </c>
      <c r="I77" s="24">
        <f t="shared" si="22"/>
        <v>104.20676654430004</v>
      </c>
      <c r="J77" s="28">
        <f t="shared" si="22"/>
        <v>101.43440037016785</v>
      </c>
      <c r="K77" s="24">
        <f t="shared" si="22"/>
        <v>103.86075085324231</v>
      </c>
      <c r="L77" s="24">
        <f t="shared" si="22"/>
        <v>102.2158113911775</v>
      </c>
      <c r="M77" s="24">
        <f t="shared" si="22"/>
        <v>101.46362718108178</v>
      </c>
      <c r="N77" s="24">
        <f t="shared" si="22"/>
        <v>103.44316630922208</v>
      </c>
      <c r="O77" s="24">
        <f t="shared" si="22"/>
        <v>104.97372601735304</v>
      </c>
      <c r="P77" s="24">
        <f t="shared" si="22"/>
        <v>102.13895077982581</v>
      </c>
      <c r="Q77" s="24">
        <f t="shared" si="22"/>
        <v>103.38443973250693</v>
      </c>
    </row>
    <row r="78" spans="1:17">
      <c r="A78" s="16">
        <v>2004</v>
      </c>
      <c r="B78" s="25">
        <f t="shared" ref="B78:Q78" si="23">(B14/B55)*100</f>
        <v>107.09078176341413</v>
      </c>
      <c r="C78" s="24">
        <f t="shared" si="23"/>
        <v>94.101498738685265</v>
      </c>
      <c r="D78" s="24">
        <f t="shared" si="23"/>
        <v>153.3751257364564</v>
      </c>
      <c r="E78" s="24">
        <f t="shared" si="23"/>
        <v>106.56523170330274</v>
      </c>
      <c r="F78" s="24">
        <f t="shared" si="23"/>
        <v>107.11550281310576</v>
      </c>
      <c r="G78" s="24">
        <f t="shared" si="23"/>
        <v>100.87612491950367</v>
      </c>
      <c r="H78" s="24">
        <f t="shared" si="23"/>
        <v>106.60964100511896</v>
      </c>
      <c r="I78" s="24">
        <f t="shared" si="23"/>
        <v>106.02401941995656</v>
      </c>
      <c r="J78" s="28">
        <f t="shared" si="23"/>
        <v>102.69399825801617</v>
      </c>
      <c r="K78" s="24">
        <f t="shared" si="23"/>
        <v>106.76120862716839</v>
      </c>
      <c r="L78" s="24">
        <f t="shared" si="23"/>
        <v>104.39127353163384</v>
      </c>
      <c r="M78" s="24">
        <f t="shared" si="23"/>
        <v>104.50384333114451</v>
      </c>
      <c r="N78" s="24">
        <f t="shared" si="23"/>
        <v>106.00153885611697</v>
      </c>
      <c r="O78" s="24">
        <f t="shared" si="23"/>
        <v>107.73099415204679</v>
      </c>
      <c r="P78" s="24">
        <f t="shared" si="23"/>
        <v>104.96740752375717</v>
      </c>
      <c r="Q78" s="24">
        <f t="shared" si="23"/>
        <v>106.60926365795724</v>
      </c>
    </row>
    <row r="79" spans="1:17">
      <c r="A79" s="16">
        <v>2005</v>
      </c>
      <c r="B79" s="25">
        <f t="shared" ref="B79:Q79" si="24">(B15/B56)*100</f>
        <v>110.80014348328085</v>
      </c>
      <c r="C79" s="24">
        <f t="shared" si="24"/>
        <v>82.982424352237729</v>
      </c>
      <c r="D79" s="24">
        <f t="shared" si="24"/>
        <v>197.87812159239198</v>
      </c>
      <c r="E79" s="24">
        <f t="shared" si="24"/>
        <v>109.09659051454761</v>
      </c>
      <c r="F79" s="24">
        <f t="shared" si="24"/>
        <v>113.77144998126639</v>
      </c>
      <c r="G79" s="24">
        <f t="shared" si="24"/>
        <v>98.478275911623967</v>
      </c>
      <c r="H79" s="24">
        <f t="shared" si="24"/>
        <v>108.34171328012067</v>
      </c>
      <c r="I79" s="24">
        <f t="shared" si="24"/>
        <v>108.38569245256804</v>
      </c>
      <c r="J79" s="28">
        <f t="shared" si="24"/>
        <v>106.46579618561802</v>
      </c>
      <c r="K79" s="24">
        <f t="shared" si="24"/>
        <v>108.64262196947021</v>
      </c>
      <c r="L79" s="24">
        <f t="shared" si="24"/>
        <v>105.51080108010802</v>
      </c>
      <c r="M79" s="24">
        <f t="shared" si="24"/>
        <v>108.15667083808064</v>
      </c>
      <c r="N79" s="24">
        <f t="shared" si="24"/>
        <v>110.7959133518239</v>
      </c>
      <c r="O79" s="24">
        <f t="shared" si="24"/>
        <v>109.24550898203593</v>
      </c>
      <c r="P79" s="24">
        <f t="shared" si="24"/>
        <v>108.75164869268367</v>
      </c>
      <c r="Q79" s="24">
        <f t="shared" si="24"/>
        <v>109.36696129818387</v>
      </c>
    </row>
    <row r="80" spans="1:17">
      <c r="A80" s="16">
        <v>2006</v>
      </c>
      <c r="B80" s="25">
        <f t="shared" ref="B80:Q80" si="25">(B16/B57)*100</f>
        <v>113.87428955570496</v>
      </c>
      <c r="C80" s="24">
        <f t="shared" si="25"/>
        <v>80.453215832932202</v>
      </c>
      <c r="D80" s="24">
        <f t="shared" si="25"/>
        <v>203.58994953816065</v>
      </c>
      <c r="E80" s="24">
        <f t="shared" si="25"/>
        <v>110.28882141091731</v>
      </c>
      <c r="F80" s="24">
        <f t="shared" si="25"/>
        <v>126.00270651579282</v>
      </c>
      <c r="G80" s="24">
        <f t="shared" si="25"/>
        <v>99.449071453599629</v>
      </c>
      <c r="H80" s="24">
        <f t="shared" si="25"/>
        <v>111.59348717488254</v>
      </c>
      <c r="I80" s="24">
        <f t="shared" si="25"/>
        <v>108.72758475254149</v>
      </c>
      <c r="J80" s="28">
        <f t="shared" si="25"/>
        <v>111.17664460303959</v>
      </c>
      <c r="K80" s="24">
        <f t="shared" si="25"/>
        <v>109.92162064391655</v>
      </c>
      <c r="L80" s="24">
        <f t="shared" si="25"/>
        <v>107.95617674996608</v>
      </c>
      <c r="M80" s="24">
        <f t="shared" si="25"/>
        <v>110.66024759284731</v>
      </c>
      <c r="N80" s="24">
        <f t="shared" si="25"/>
        <v>115.40863426554439</v>
      </c>
      <c r="O80" s="24">
        <f t="shared" si="25"/>
        <v>114.43699258736322</v>
      </c>
      <c r="P80" s="24">
        <f t="shared" si="25"/>
        <v>113.06292412091301</v>
      </c>
      <c r="Q80" s="24">
        <f t="shared" si="25"/>
        <v>113.3996023856859</v>
      </c>
    </row>
    <row r="81" spans="1:17">
      <c r="A81" s="16">
        <v>2007</v>
      </c>
      <c r="B81" s="25">
        <f t="shared" ref="B81:Q81" si="26">(B17/B58)*100</f>
        <v>117.64277056017924</v>
      </c>
      <c r="C81" s="24">
        <f t="shared" si="26"/>
        <v>87.522963296217142</v>
      </c>
      <c r="D81" s="24">
        <f t="shared" si="26"/>
        <v>211.15515092772083</v>
      </c>
      <c r="E81" s="24">
        <f t="shared" si="26"/>
        <v>110.67453625632378</v>
      </c>
      <c r="F81" s="24">
        <f t="shared" si="26"/>
        <v>137.13673441172403</v>
      </c>
      <c r="G81" s="24">
        <f t="shared" si="26"/>
        <v>101.90319147176096</v>
      </c>
      <c r="H81" s="24">
        <f t="shared" si="26"/>
        <v>111.69672411825134</v>
      </c>
      <c r="I81" s="24">
        <f t="shared" si="26"/>
        <v>113.08394262432327</v>
      </c>
      <c r="J81" s="28">
        <f t="shared" si="26"/>
        <v>112.12408586070433</v>
      </c>
      <c r="K81" s="24">
        <f t="shared" si="26"/>
        <v>112.34928409947248</v>
      </c>
      <c r="L81" s="24">
        <f t="shared" si="26"/>
        <v>110.84086555418011</v>
      </c>
      <c r="M81" s="24">
        <f t="shared" si="26"/>
        <v>116.31814787154593</v>
      </c>
      <c r="N81" s="24">
        <f t="shared" si="26"/>
        <v>118.24337521974087</v>
      </c>
      <c r="O81" s="24">
        <f t="shared" si="26"/>
        <v>116.44310823311747</v>
      </c>
      <c r="P81" s="24">
        <f t="shared" si="26"/>
        <v>118.27164247168807</v>
      </c>
      <c r="Q81" s="24">
        <f t="shared" si="26"/>
        <v>118.29458806025666</v>
      </c>
    </row>
    <row r="82" spans="1:17">
      <c r="A82" s="16">
        <v>2008</v>
      </c>
      <c r="B82" s="25">
        <f t="shared" ref="B82:Q82" si="27">(B18/B59)*100</f>
        <v>123.34088253107114</v>
      </c>
      <c r="C82" s="24">
        <f t="shared" si="27"/>
        <v>95.892857142857153</v>
      </c>
      <c r="D82" s="24">
        <f t="shared" si="27"/>
        <v>273.72209841168768</v>
      </c>
      <c r="E82" s="24">
        <f t="shared" si="27"/>
        <v>111.23522954736231</v>
      </c>
      <c r="F82" s="24">
        <f t="shared" si="27"/>
        <v>143.71285475792988</v>
      </c>
      <c r="G82" s="24">
        <f t="shared" si="27"/>
        <v>101.08754504753644</v>
      </c>
      <c r="H82" s="24">
        <f t="shared" si="27"/>
        <v>112.27750082606633</v>
      </c>
      <c r="I82" s="24">
        <f t="shared" si="27"/>
        <v>113.94624713208783</v>
      </c>
      <c r="J82" s="28">
        <f t="shared" si="27"/>
        <v>113.91486646613799</v>
      </c>
      <c r="K82" s="24">
        <f t="shared" si="27"/>
        <v>115.77508238098576</v>
      </c>
      <c r="L82" s="24">
        <f t="shared" si="27"/>
        <v>112.96771309699824</v>
      </c>
      <c r="M82" s="24">
        <f t="shared" si="27"/>
        <v>121.61588828756598</v>
      </c>
      <c r="N82" s="24">
        <f t="shared" si="27"/>
        <v>121.12798965740141</v>
      </c>
      <c r="O82" s="24">
        <f t="shared" si="27"/>
        <v>121.80631868131869</v>
      </c>
      <c r="P82" s="24">
        <f t="shared" si="27"/>
        <v>123.14480997446297</v>
      </c>
      <c r="Q82" s="24">
        <f t="shared" si="27"/>
        <v>123.16787486396252</v>
      </c>
    </row>
    <row r="83" spans="1:17">
      <c r="A83" s="16">
        <v>2009</v>
      </c>
      <c r="B83" s="25">
        <f t="shared" ref="B83:Q83" si="28">(B19/B60)*100</f>
        <v>119.81486964831289</v>
      </c>
      <c r="C83" s="24">
        <f t="shared" si="28"/>
        <v>90.868957398278269</v>
      </c>
      <c r="D83" s="24">
        <f t="shared" si="28"/>
        <v>171.91750599520384</v>
      </c>
      <c r="E83" s="24">
        <f t="shared" si="28"/>
        <v>115.60234382758962</v>
      </c>
      <c r="F83" s="24">
        <f t="shared" si="28"/>
        <v>142.10642396082986</v>
      </c>
      <c r="G83" s="24">
        <f t="shared" si="28"/>
        <v>102.8155811000379</v>
      </c>
      <c r="H83" s="24">
        <f t="shared" si="28"/>
        <v>115.41149425287355</v>
      </c>
      <c r="I83" s="24">
        <f t="shared" si="28"/>
        <v>113.88724606984198</v>
      </c>
      <c r="J83" s="28">
        <f t="shared" si="28"/>
        <v>118.38175142210301</v>
      </c>
      <c r="K83" s="24">
        <f t="shared" si="28"/>
        <v>119.34849300953138</v>
      </c>
      <c r="L83" s="24">
        <f t="shared" si="28"/>
        <v>115.10525790681432</v>
      </c>
      <c r="M83" s="24">
        <f t="shared" si="28"/>
        <v>124.30381027881323</v>
      </c>
      <c r="N83" s="24">
        <f t="shared" si="28"/>
        <v>120.69776031698063</v>
      </c>
      <c r="O83" s="24">
        <f t="shared" si="28"/>
        <v>124.66220052231181</v>
      </c>
      <c r="P83" s="24">
        <f t="shared" si="28"/>
        <v>124.20706973150473</v>
      </c>
      <c r="Q83" s="24">
        <f t="shared" si="28"/>
        <v>126.47380206000895</v>
      </c>
    </row>
    <row r="84" spans="1:17">
      <c r="A84" s="16">
        <v>2010</v>
      </c>
      <c r="B84" s="25">
        <f t="shared" ref="B84:Q84" si="29">(B20/B61)*100</f>
        <v>123.21253683445579</v>
      </c>
      <c r="C84" s="24">
        <f t="shared" si="29"/>
        <v>90.588192657558082</v>
      </c>
      <c r="D84" s="24">
        <f t="shared" si="29"/>
        <v>201.76469518074481</v>
      </c>
      <c r="E84" s="24">
        <f t="shared" si="29"/>
        <v>110.48624272923337</v>
      </c>
      <c r="F84" s="24">
        <f t="shared" si="29"/>
        <v>145.81376672519636</v>
      </c>
      <c r="G84" s="24">
        <f t="shared" si="29"/>
        <v>103.60059883643807</v>
      </c>
      <c r="H84" s="24">
        <f t="shared" si="29"/>
        <v>117.26403302229586</v>
      </c>
      <c r="I84" s="24">
        <f t="shared" si="29"/>
        <v>114.47647027685142</v>
      </c>
      <c r="J84" s="28">
        <f t="shared" si="29"/>
        <v>122.72219883982652</v>
      </c>
      <c r="K84" s="24">
        <f t="shared" si="29"/>
        <v>123.54470337016062</v>
      </c>
      <c r="L84" s="24">
        <f t="shared" si="29"/>
        <v>117.11692381714033</v>
      </c>
      <c r="M84" s="24">
        <f t="shared" si="29"/>
        <v>129.01261490974971</v>
      </c>
      <c r="N84" s="24">
        <f t="shared" si="29"/>
        <v>124.67601163713304</v>
      </c>
      <c r="O84" s="24">
        <f t="shared" si="29"/>
        <v>122.53695971109354</v>
      </c>
      <c r="P84" s="24">
        <f t="shared" si="29"/>
        <v>127.37639704489487</v>
      </c>
      <c r="Q84" s="24">
        <f t="shared" si="29"/>
        <v>129.79136512867581</v>
      </c>
    </row>
    <row r="85" spans="1:17">
      <c r="A85" s="11"/>
      <c r="B85" s="11"/>
      <c r="C85" s="11"/>
      <c r="D85" s="11"/>
      <c r="E85" s="11"/>
      <c r="F85" s="11"/>
      <c r="G85" s="11"/>
      <c r="H85" s="11"/>
      <c r="I85" s="11"/>
      <c r="J85" s="11"/>
      <c r="K85" s="11"/>
      <c r="L85" s="11"/>
      <c r="M85" s="11"/>
      <c r="N85" s="11"/>
      <c r="O85" s="11"/>
      <c r="P85" s="11"/>
      <c r="Q85" s="11"/>
    </row>
    <row r="86" spans="1:17">
      <c r="A86" s="15"/>
      <c r="B86" s="22" t="s">
        <v>87</v>
      </c>
      <c r="C86" s="13"/>
      <c r="D86" s="13"/>
      <c r="E86" s="13"/>
      <c r="F86" s="13"/>
      <c r="G86" s="13"/>
      <c r="H86" s="13"/>
      <c r="I86" s="13"/>
      <c r="J86" s="9" t="s">
        <v>87</v>
      </c>
      <c r="K86" s="13"/>
      <c r="L86" s="13"/>
      <c r="M86" s="13"/>
      <c r="N86" s="13"/>
      <c r="O86" s="13"/>
      <c r="P86" s="13"/>
      <c r="Q86" s="13"/>
    </row>
    <row r="87" spans="1:17">
      <c r="A87" s="19" t="str">
        <f>'LP Decompositions'!$N$5</f>
        <v>2009-2010</v>
      </c>
      <c r="B87" s="23">
        <f>IF(ISERROR((POWER(VLOOKUP(VALUE(RIGHT($A87,4)),$A$69:$Q$85,COLUMN(B85),)/VLOOKUP(VALUE(LEFT($A87,4)),$A$69:$Q$85,COLUMN(B85),),1/(VALUE(RIGHT($A87,4))-VALUE(LEFT($A87,4))))-1)*100),"n.a.",(POWER(VLOOKUP(VALUE(RIGHT($A87,4)),$A$69:$Q$85,COLUMN(B85),)/VLOOKUP(VALUE(LEFT($A87,4)),$A$69:$Q$85,COLUMN(B85),),1/(VALUE(RIGHT($A87,4))-VALUE(LEFT($A87,4))))-1)*100)</f>
        <v>2.8357642053243648</v>
      </c>
      <c r="C87" s="18">
        <f t="shared" ref="C87:Q87" si="30">IF(ISERROR((POWER(VLOOKUP(VALUE(RIGHT($A87,4)),$A$69:$Q$85,COLUMN(C85),)/VLOOKUP(VALUE(LEFT($A87,4)),$A$69:$Q$85,COLUMN(C85),),1/(VALUE(RIGHT($A87,4))-VALUE(LEFT($A87,4))))-1)*100),"n.a.",(POWER(VLOOKUP(VALUE(RIGHT($A87,4)),$A$69:$Q$85,COLUMN(C85),)/VLOOKUP(VALUE(LEFT($A87,4)),$A$69:$Q$85,COLUMN(C85),),1/(VALUE(RIGHT($A87,4))-VALUE(LEFT($A87,4))))-1)*100)</f>
        <v>-0.30897761871482299</v>
      </c>
      <c r="D87" s="18">
        <f t="shared" si="30"/>
        <v>17.361343751911829</v>
      </c>
      <c r="E87" s="18">
        <f t="shared" si="30"/>
        <v>-4.4256032611124656</v>
      </c>
      <c r="F87" s="18">
        <f t="shared" si="30"/>
        <v>2.6088495235010667</v>
      </c>
      <c r="G87" s="18">
        <f t="shared" si="30"/>
        <v>0.76352020579093516</v>
      </c>
      <c r="H87" s="18">
        <f t="shared" si="30"/>
        <v>1.6051596779115274</v>
      </c>
      <c r="I87" s="18">
        <f t="shared" si="30"/>
        <v>0.51737505940576689</v>
      </c>
      <c r="J87" s="31">
        <f t="shared" si="30"/>
        <v>3.6664835294142328</v>
      </c>
      <c r="K87" s="18">
        <f t="shared" si="30"/>
        <v>3.5159307460163047</v>
      </c>
      <c r="L87" s="18">
        <f t="shared" si="30"/>
        <v>1.7476750818408382</v>
      </c>
      <c r="M87" s="18">
        <f t="shared" si="30"/>
        <v>3.7881418279734458</v>
      </c>
      <c r="N87" s="18">
        <f t="shared" si="30"/>
        <v>3.2960440274157454</v>
      </c>
      <c r="O87" s="18">
        <f t="shared" si="30"/>
        <v>-1.7047996925402376</v>
      </c>
      <c r="P87" s="18">
        <f t="shared" si="30"/>
        <v>2.5516480827067145</v>
      </c>
      <c r="Q87" s="18">
        <f t="shared" si="30"/>
        <v>2.6231227452881978</v>
      </c>
    </row>
    <row r="90" spans="1:17" s="11" customFormat="1">
      <c r="B90" s="33" t="s">
        <v>94</v>
      </c>
      <c r="J90" s="33" t="s">
        <v>95</v>
      </c>
    </row>
    <row r="91" spans="1:17" s="11" customFormat="1"/>
    <row r="92" spans="1:17" s="11" customFormat="1" ht="45">
      <c r="A92" s="15"/>
      <c r="B92" s="20" t="s">
        <v>0</v>
      </c>
      <c r="C92" s="14" t="s">
        <v>1</v>
      </c>
      <c r="D92" s="14" t="s">
        <v>2</v>
      </c>
      <c r="E92" s="14" t="s">
        <v>3</v>
      </c>
      <c r="F92" s="14" t="s">
        <v>4</v>
      </c>
      <c r="G92" s="14" t="s">
        <v>5</v>
      </c>
      <c r="H92" s="14" t="s">
        <v>6</v>
      </c>
      <c r="I92" s="14" t="s">
        <v>7</v>
      </c>
      <c r="J92" s="27" t="s">
        <v>8</v>
      </c>
      <c r="K92" s="14" t="s">
        <v>9</v>
      </c>
      <c r="L92" s="14" t="s">
        <v>10</v>
      </c>
      <c r="M92" s="14" t="s">
        <v>11</v>
      </c>
      <c r="N92" s="14" t="s">
        <v>12</v>
      </c>
      <c r="O92" s="14" t="s">
        <v>13</v>
      </c>
      <c r="P92" s="14" t="s">
        <v>14</v>
      </c>
      <c r="Q92" s="14" t="s">
        <v>15</v>
      </c>
    </row>
    <row r="93" spans="1:17" s="11" customFormat="1">
      <c r="A93" s="16"/>
      <c r="B93" s="73" t="s">
        <v>29</v>
      </c>
      <c r="C93" s="74"/>
      <c r="D93" s="74"/>
      <c r="E93" s="74"/>
      <c r="F93" s="74"/>
      <c r="G93" s="74"/>
      <c r="H93" s="74"/>
      <c r="I93" s="74"/>
      <c r="J93" s="73" t="s">
        <v>29</v>
      </c>
      <c r="K93" s="74"/>
      <c r="L93" s="74"/>
      <c r="M93" s="74"/>
      <c r="N93" s="74"/>
      <c r="O93" s="74"/>
      <c r="P93" s="74"/>
      <c r="Q93" s="74"/>
    </row>
    <row r="94" spans="1:17" s="11" customFormat="1">
      <c r="A94" s="16">
        <v>1997</v>
      </c>
      <c r="B94" s="25">
        <f>(B71/$B71)*100</f>
        <v>100</v>
      </c>
      <c r="C94" s="24">
        <f t="shared" ref="C94:Q94" si="31">(C71/$B71)*100</f>
        <v>95.8459936093994</v>
      </c>
      <c r="D94" s="24">
        <f t="shared" si="31"/>
        <v>74.327690603720342</v>
      </c>
      <c r="E94" s="24">
        <f t="shared" si="31"/>
        <v>99.09237467674123</v>
      </c>
      <c r="F94" s="24">
        <f t="shared" si="31"/>
        <v>102.09502328103559</v>
      </c>
      <c r="G94" s="24">
        <f t="shared" si="31"/>
        <v>101.40161306030122</v>
      </c>
      <c r="H94" s="24">
        <f t="shared" si="31"/>
        <v>110.04969289358593</v>
      </c>
      <c r="I94" s="24">
        <f t="shared" si="31"/>
        <v>102.41032925125231</v>
      </c>
      <c r="J94" s="28">
        <f t="shared" si="31"/>
        <v>101.05893354749516</v>
      </c>
      <c r="K94" s="24">
        <f t="shared" si="31"/>
        <v>114.30124492238633</v>
      </c>
      <c r="L94" s="24">
        <f t="shared" si="31"/>
        <v>103.07505909986119</v>
      </c>
      <c r="M94" s="24">
        <f t="shared" si="31"/>
        <v>96.48699943160473</v>
      </c>
      <c r="N94" s="24">
        <f t="shared" si="31"/>
        <v>94.386100827542577</v>
      </c>
      <c r="O94" s="24">
        <f t="shared" si="31"/>
        <v>92.132534861313189</v>
      </c>
      <c r="P94" s="24">
        <f t="shared" si="31"/>
        <v>97.822775527381495</v>
      </c>
      <c r="Q94" s="24">
        <f t="shared" si="31"/>
        <v>93.366157927969411</v>
      </c>
    </row>
    <row r="95" spans="1:17" s="11" customFormat="1">
      <c r="A95" s="16">
        <v>1998</v>
      </c>
      <c r="B95" s="25">
        <f t="shared" ref="B95:Q95" si="32">(B72/$B72)*100</f>
        <v>100</v>
      </c>
      <c r="C95" s="24">
        <f t="shared" si="32"/>
        <v>96.61202394025284</v>
      </c>
      <c r="D95" s="24">
        <f t="shared" si="32"/>
        <v>59.490492087130228</v>
      </c>
      <c r="E95" s="24">
        <f t="shared" si="32"/>
        <v>99.50942272191358</v>
      </c>
      <c r="F95" s="24">
        <f t="shared" si="32"/>
        <v>102.00426865201339</v>
      </c>
      <c r="G95" s="24">
        <f t="shared" si="32"/>
        <v>102.44461173125734</v>
      </c>
      <c r="H95" s="24">
        <f t="shared" si="32"/>
        <v>106.60145123363773</v>
      </c>
      <c r="I95" s="24">
        <f t="shared" si="32"/>
        <v>104.69414250659968</v>
      </c>
      <c r="J95" s="28">
        <f t="shared" si="32"/>
        <v>103.50139853458207</v>
      </c>
      <c r="K95" s="24">
        <f t="shared" si="32"/>
        <v>115.55921091692542</v>
      </c>
      <c r="L95" s="24">
        <f t="shared" si="32"/>
        <v>104.54452140098623</v>
      </c>
      <c r="M95" s="24">
        <f t="shared" si="32"/>
        <v>98.701448010593722</v>
      </c>
      <c r="N95" s="24">
        <f t="shared" si="32"/>
        <v>96.548773550537675</v>
      </c>
      <c r="O95" s="24">
        <f t="shared" si="32"/>
        <v>91.237631029569897</v>
      </c>
      <c r="P95" s="24">
        <f t="shared" si="32"/>
        <v>98.039812315431263</v>
      </c>
      <c r="Q95" s="24">
        <f t="shared" si="32"/>
        <v>95.593232216374744</v>
      </c>
    </row>
    <row r="96" spans="1:17" s="11" customFormat="1">
      <c r="A96" s="16">
        <v>1999</v>
      </c>
      <c r="B96" s="25">
        <f t="shared" ref="B96:Q96" si="33">(B73/$B73)*100</f>
        <v>100</v>
      </c>
      <c r="C96" s="24">
        <f t="shared" si="33"/>
        <v>91.77220474685771</v>
      </c>
      <c r="D96" s="24">
        <f t="shared" si="33"/>
        <v>73.351754705525195</v>
      </c>
      <c r="E96" s="24">
        <f t="shared" si="33"/>
        <v>97.632939324462157</v>
      </c>
      <c r="F96" s="24">
        <f t="shared" si="33"/>
        <v>100.27109878834328</v>
      </c>
      <c r="G96" s="24">
        <f t="shared" si="33"/>
        <v>105.41154610866413</v>
      </c>
      <c r="H96" s="24">
        <f t="shared" si="33"/>
        <v>103.96044621480014</v>
      </c>
      <c r="I96" s="24">
        <f t="shared" si="33"/>
        <v>102.98322181336566</v>
      </c>
      <c r="J96" s="28">
        <f t="shared" si="33"/>
        <v>100.54082479488886</v>
      </c>
      <c r="K96" s="24">
        <f t="shared" si="33"/>
        <v>107.99053941107582</v>
      </c>
      <c r="L96" s="24">
        <f t="shared" si="33"/>
        <v>102.80901192072392</v>
      </c>
      <c r="M96" s="24">
        <f t="shared" si="33"/>
        <v>96.426787302059878</v>
      </c>
      <c r="N96" s="24">
        <f t="shared" si="33"/>
        <v>95.391960510981392</v>
      </c>
      <c r="O96" s="24">
        <f t="shared" si="33"/>
        <v>93.182886742703815</v>
      </c>
      <c r="P96" s="24">
        <f t="shared" si="33"/>
        <v>98.81259001047836</v>
      </c>
      <c r="Q96" s="24">
        <f t="shared" si="33"/>
        <v>95.662341669574246</v>
      </c>
    </row>
    <row r="97" spans="1:17" s="11" customFormat="1">
      <c r="A97" s="16">
        <v>2000</v>
      </c>
      <c r="B97" s="25">
        <f t="shared" ref="B97:Q97" si="34">(B74/$B74)*100</f>
        <v>100</v>
      </c>
      <c r="C97" s="24">
        <f t="shared" si="34"/>
        <v>88.376076913764592</v>
      </c>
      <c r="D97" s="24">
        <f t="shared" si="34"/>
        <v>120.58200856198343</v>
      </c>
      <c r="E97" s="24">
        <f t="shared" si="34"/>
        <v>97.119754995116082</v>
      </c>
      <c r="F97" s="24">
        <f t="shared" si="34"/>
        <v>97.841369544160841</v>
      </c>
      <c r="G97" s="24">
        <f t="shared" si="34"/>
        <v>101.21362105716398</v>
      </c>
      <c r="H97" s="24">
        <f t="shared" si="34"/>
        <v>98.928579847159298</v>
      </c>
      <c r="I97" s="24">
        <f t="shared" si="34"/>
        <v>99.619265571760636</v>
      </c>
      <c r="J97" s="28">
        <f t="shared" si="34"/>
        <v>96.343727267433081</v>
      </c>
      <c r="K97" s="24">
        <f t="shared" si="34"/>
        <v>101.70653618859863</v>
      </c>
      <c r="L97" s="24">
        <f t="shared" si="34"/>
        <v>99.927446854295894</v>
      </c>
      <c r="M97" s="24">
        <f t="shared" si="34"/>
        <v>96.457985863491956</v>
      </c>
      <c r="N97" s="24">
        <f t="shared" si="34"/>
        <v>95.511939108932495</v>
      </c>
      <c r="O97" s="24">
        <f t="shared" si="34"/>
        <v>93.268235583600259</v>
      </c>
      <c r="P97" s="24">
        <f t="shared" si="34"/>
        <v>97.396341111000112</v>
      </c>
      <c r="Q97" s="24">
        <f t="shared" si="34"/>
        <v>95.066876092609363</v>
      </c>
    </row>
    <row r="98" spans="1:17" s="11" customFormat="1">
      <c r="A98" s="16">
        <v>2001</v>
      </c>
      <c r="B98" s="25">
        <f t="shared" ref="B98:Q98" si="35">(B75/$B75)*100</f>
        <v>100</v>
      </c>
      <c r="C98" s="24">
        <f t="shared" si="35"/>
        <v>93.902736141915071</v>
      </c>
      <c r="D98" s="24">
        <f t="shared" si="35"/>
        <v>116.37104044081912</v>
      </c>
      <c r="E98" s="24">
        <f t="shared" si="35"/>
        <v>104.49938097521468</v>
      </c>
      <c r="F98" s="24">
        <f t="shared" si="35"/>
        <v>97.900433311444885</v>
      </c>
      <c r="G98" s="24">
        <f t="shared" si="35"/>
        <v>99.678309624288303</v>
      </c>
      <c r="H98" s="24">
        <f t="shared" si="35"/>
        <v>100.15764647021308</v>
      </c>
      <c r="I98" s="24">
        <f t="shared" si="35"/>
        <v>98.921021569608911</v>
      </c>
      <c r="J98" s="28">
        <f t="shared" si="35"/>
        <v>97.507179552737313</v>
      </c>
      <c r="K98" s="24">
        <f t="shared" si="35"/>
        <v>98.932060155075845</v>
      </c>
      <c r="L98" s="24">
        <f t="shared" si="35"/>
        <v>99.443247931895399</v>
      </c>
      <c r="M98" s="24">
        <f t="shared" si="35"/>
        <v>97.917212808493517</v>
      </c>
      <c r="N98" s="24">
        <f t="shared" si="35"/>
        <v>99.182240069574732</v>
      </c>
      <c r="O98" s="24">
        <f t="shared" si="35"/>
        <v>95.31802327986621</v>
      </c>
      <c r="P98" s="24">
        <f t="shared" si="35"/>
        <v>97.258399038489415</v>
      </c>
      <c r="Q98" s="24">
        <f t="shared" si="35"/>
        <v>97.183931913533499</v>
      </c>
    </row>
    <row r="99" spans="1:17" s="11" customFormat="1">
      <c r="A99" s="16">
        <v>2002</v>
      </c>
      <c r="B99" s="25">
        <f t="shared" ref="B99:Q99" si="36">(B76/$B76)*100</f>
        <v>100</v>
      </c>
      <c r="C99" s="24">
        <f t="shared" si="36"/>
        <v>100.00404857650457</v>
      </c>
      <c r="D99" s="24">
        <f t="shared" si="36"/>
        <v>99.999632216825347</v>
      </c>
      <c r="E99" s="24">
        <f t="shared" si="36"/>
        <v>99.999632216825347</v>
      </c>
      <c r="F99" s="24">
        <f t="shared" si="36"/>
        <v>99.999632216825347</v>
      </c>
      <c r="G99" s="24">
        <f t="shared" si="36"/>
        <v>99.999632216825347</v>
      </c>
      <c r="H99" s="24">
        <f t="shared" si="36"/>
        <v>99.999632216825347</v>
      </c>
      <c r="I99" s="24">
        <f t="shared" si="36"/>
        <v>99.999632216825347</v>
      </c>
      <c r="J99" s="28">
        <f t="shared" si="36"/>
        <v>99.999632216825347</v>
      </c>
      <c r="K99" s="24">
        <f t="shared" si="36"/>
        <v>99.999632216825347</v>
      </c>
      <c r="L99" s="24">
        <f t="shared" si="36"/>
        <v>99.999632216825347</v>
      </c>
      <c r="M99" s="24">
        <f t="shared" si="36"/>
        <v>99.999632216825347</v>
      </c>
      <c r="N99" s="24">
        <f t="shared" si="36"/>
        <v>99.999632216825347</v>
      </c>
      <c r="O99" s="24">
        <f t="shared" si="36"/>
        <v>99.999632216825347</v>
      </c>
      <c r="P99" s="24">
        <f t="shared" si="36"/>
        <v>99.999632216825347</v>
      </c>
      <c r="Q99" s="24">
        <f t="shared" si="36"/>
        <v>99.999632216825347</v>
      </c>
    </row>
    <row r="100" spans="1:17" s="11" customFormat="1">
      <c r="A100" s="16">
        <v>2003</v>
      </c>
      <c r="B100" s="25">
        <f t="shared" ref="B100:Q100" si="37">(B77/$B77)*100</f>
        <v>100</v>
      </c>
      <c r="C100" s="24">
        <f t="shared" si="37"/>
        <v>89.914158293301341</v>
      </c>
      <c r="D100" s="24">
        <f t="shared" si="37"/>
        <v>125.76421862987463</v>
      </c>
      <c r="E100" s="24">
        <f t="shared" si="37"/>
        <v>103.69229048940281</v>
      </c>
      <c r="F100" s="24">
        <f t="shared" si="37"/>
        <v>98.760164086241275</v>
      </c>
      <c r="G100" s="24">
        <f t="shared" si="37"/>
        <v>96.273001157105909</v>
      </c>
      <c r="H100" s="24">
        <f t="shared" si="37"/>
        <v>98.496367176298051</v>
      </c>
      <c r="I100" s="24">
        <f t="shared" si="37"/>
        <v>100.709529140744</v>
      </c>
      <c r="J100" s="28">
        <f t="shared" si="37"/>
        <v>98.030205126944139</v>
      </c>
      <c r="K100" s="24">
        <f t="shared" si="37"/>
        <v>100.37512592992258</v>
      </c>
      <c r="L100" s="24">
        <f t="shared" si="37"/>
        <v>98.78539155677943</v>
      </c>
      <c r="M100" s="24">
        <f t="shared" si="37"/>
        <v>98.058451069727298</v>
      </c>
      <c r="N100" s="24">
        <f t="shared" si="37"/>
        <v>99.97155575689689</v>
      </c>
      <c r="O100" s="24">
        <f t="shared" si="37"/>
        <v>101.45074902465974</v>
      </c>
      <c r="P100" s="24">
        <f t="shared" si="37"/>
        <v>98.711110430559017</v>
      </c>
      <c r="Q100" s="24">
        <f t="shared" si="37"/>
        <v>99.914800076962081</v>
      </c>
    </row>
    <row r="101" spans="1:17" s="11" customFormat="1">
      <c r="A101" s="16">
        <v>2004</v>
      </c>
      <c r="B101" s="25">
        <f t="shared" ref="B101:Q101" si="38">(B78/$B78)*100</f>
        <v>100</v>
      </c>
      <c r="C101" s="24">
        <f t="shared" si="38"/>
        <v>87.870773925784846</v>
      </c>
      <c r="D101" s="24">
        <f t="shared" si="38"/>
        <v>143.21972742275244</v>
      </c>
      <c r="E101" s="24">
        <f t="shared" si="38"/>
        <v>99.509248087036624</v>
      </c>
      <c r="F101" s="24">
        <f t="shared" si="38"/>
        <v>100.02308419948436</v>
      </c>
      <c r="G101" s="24">
        <f t="shared" si="38"/>
        <v>94.196833059226392</v>
      </c>
      <c r="H101" s="24">
        <f t="shared" si="38"/>
        <v>99.550716924115733</v>
      </c>
      <c r="I101" s="24">
        <f t="shared" si="38"/>
        <v>99.003870990675679</v>
      </c>
      <c r="J101" s="28">
        <f t="shared" si="38"/>
        <v>95.894339892754374</v>
      </c>
      <c r="K101" s="24">
        <f t="shared" si="38"/>
        <v>99.692248827752664</v>
      </c>
      <c r="L101" s="24">
        <f t="shared" si="38"/>
        <v>97.479233798344978</v>
      </c>
      <c r="M101" s="24">
        <f t="shared" si="38"/>
        <v>97.584350034922053</v>
      </c>
      <c r="N101" s="24">
        <f t="shared" si="38"/>
        <v>98.982878928175595</v>
      </c>
      <c r="O101" s="24">
        <f t="shared" si="38"/>
        <v>100.59782212632177</v>
      </c>
      <c r="P101" s="24">
        <f t="shared" si="38"/>
        <v>98.017220338956975</v>
      </c>
      <c r="Q101" s="24">
        <f t="shared" si="38"/>
        <v>99.550364562170572</v>
      </c>
    </row>
    <row r="102" spans="1:17" s="11" customFormat="1">
      <c r="A102" s="16">
        <v>2005</v>
      </c>
      <c r="B102" s="25">
        <f t="shared" ref="B102:Q102" si="39">(B79/$B79)*100</f>
        <v>100</v>
      </c>
      <c r="C102" s="24">
        <f t="shared" si="39"/>
        <v>74.893787808821145</v>
      </c>
      <c r="D102" s="24">
        <f t="shared" si="39"/>
        <v>178.59013117817011</v>
      </c>
      <c r="E102" s="24">
        <f t="shared" si="39"/>
        <v>98.462499311663535</v>
      </c>
      <c r="F102" s="24">
        <f t="shared" si="39"/>
        <v>102.6816810922577</v>
      </c>
      <c r="G102" s="24">
        <f t="shared" si="39"/>
        <v>88.879195293175599</v>
      </c>
      <c r="H102" s="24">
        <f t="shared" si="39"/>
        <v>97.781203050940874</v>
      </c>
      <c r="I102" s="24">
        <f t="shared" si="39"/>
        <v>97.820895393445824</v>
      </c>
      <c r="J102" s="28">
        <f t="shared" si="39"/>
        <v>96.088139273649176</v>
      </c>
      <c r="K102" s="24">
        <f t="shared" si="39"/>
        <v>98.052780938739318</v>
      </c>
      <c r="L102" s="24">
        <f t="shared" si="39"/>
        <v>95.226231449807685</v>
      </c>
      <c r="M102" s="24">
        <f t="shared" si="39"/>
        <v>97.614197453093468</v>
      </c>
      <c r="N102" s="24">
        <f t="shared" si="39"/>
        <v>99.996182196769823</v>
      </c>
      <c r="O102" s="24">
        <f t="shared" si="39"/>
        <v>98.596902086611919</v>
      </c>
      <c r="P102" s="24">
        <f t="shared" si="39"/>
        <v>98.151180381001694</v>
      </c>
      <c r="Q102" s="24">
        <f t="shared" si="39"/>
        <v>98.706515948408281</v>
      </c>
    </row>
    <row r="103" spans="1:17" s="11" customFormat="1">
      <c r="A103" s="16">
        <v>2006</v>
      </c>
      <c r="B103" s="25">
        <f t="shared" ref="B103:Q103" si="40">(B80/$B80)*100</f>
        <v>100</v>
      </c>
      <c r="C103" s="24">
        <f t="shared" si="40"/>
        <v>70.650904736117923</v>
      </c>
      <c r="D103" s="24">
        <f t="shared" si="40"/>
        <v>178.78482520724631</v>
      </c>
      <c r="E103" s="24">
        <f t="shared" si="40"/>
        <v>96.851380448759045</v>
      </c>
      <c r="F103" s="24">
        <f t="shared" si="40"/>
        <v>110.65070702737943</v>
      </c>
      <c r="G103" s="24">
        <f t="shared" si="40"/>
        <v>87.332330977969519</v>
      </c>
      <c r="H103" s="24">
        <f t="shared" si="40"/>
        <v>97.997087499099877</v>
      </c>
      <c r="I103" s="24">
        <f t="shared" si="40"/>
        <v>95.480362755066139</v>
      </c>
      <c r="J103" s="28">
        <f t="shared" si="40"/>
        <v>97.631032462911008</v>
      </c>
      <c r="K103" s="24">
        <f t="shared" si="40"/>
        <v>96.52891892699374</v>
      </c>
      <c r="L103" s="24">
        <f t="shared" si="40"/>
        <v>94.802942061084067</v>
      </c>
      <c r="M103" s="24">
        <f t="shared" si="40"/>
        <v>97.177552566608625</v>
      </c>
      <c r="N103" s="24">
        <f t="shared" si="40"/>
        <v>101.34740222382584</v>
      </c>
      <c r="O103" s="24">
        <f t="shared" si="40"/>
        <v>100.49414405468849</v>
      </c>
      <c r="P103" s="24">
        <f t="shared" si="40"/>
        <v>99.287490233346261</v>
      </c>
      <c r="Q103" s="24">
        <f t="shared" si="40"/>
        <v>99.583148073308621</v>
      </c>
    </row>
    <row r="104" spans="1:17" s="11" customFormat="1">
      <c r="A104" s="16">
        <v>2007</v>
      </c>
      <c r="B104" s="25">
        <f t="shared" ref="B104:Q104" si="41">(B81/$B81)*100</f>
        <v>100</v>
      </c>
      <c r="C104" s="24">
        <f t="shared" si="41"/>
        <v>74.397230598581871</v>
      </c>
      <c r="D104" s="24">
        <f t="shared" si="41"/>
        <v>179.48842068430039</v>
      </c>
      <c r="E104" s="24">
        <f t="shared" si="41"/>
        <v>94.076784939121339</v>
      </c>
      <c r="F104" s="24">
        <f t="shared" si="41"/>
        <v>116.57047327151548</v>
      </c>
      <c r="G104" s="24">
        <f t="shared" si="41"/>
        <v>86.620870102369082</v>
      </c>
      <c r="H104" s="24">
        <f t="shared" si="41"/>
        <v>94.94567629305682</v>
      </c>
      <c r="I104" s="24">
        <f t="shared" si="41"/>
        <v>96.124855004563202</v>
      </c>
      <c r="J104" s="28">
        <f t="shared" si="41"/>
        <v>95.308947015446336</v>
      </c>
      <c r="K104" s="24">
        <f t="shared" si="41"/>
        <v>95.500372495903676</v>
      </c>
      <c r="L104" s="24">
        <f t="shared" si="41"/>
        <v>94.218169995818258</v>
      </c>
      <c r="M104" s="24">
        <f t="shared" si="41"/>
        <v>98.874029672774739</v>
      </c>
      <c r="N104" s="24">
        <f t="shared" si="41"/>
        <v>100.51053256966129</v>
      </c>
      <c r="O104" s="24">
        <f t="shared" si="41"/>
        <v>98.980249851861402</v>
      </c>
      <c r="P104" s="24">
        <f t="shared" si="41"/>
        <v>100.5345606096442</v>
      </c>
      <c r="Q104" s="24">
        <f t="shared" si="41"/>
        <v>100.55406507086977</v>
      </c>
    </row>
    <row r="105" spans="1:17" s="11" customFormat="1">
      <c r="A105" s="16">
        <v>2008</v>
      </c>
      <c r="B105" s="25">
        <f t="shared" ref="B105:Q105" si="42">(B82/$B82)*100</f>
        <v>100</v>
      </c>
      <c r="C105" s="24">
        <f t="shared" si="42"/>
        <v>77.746206428108309</v>
      </c>
      <c r="D105" s="24">
        <f t="shared" si="42"/>
        <v>221.92325269176956</v>
      </c>
      <c r="E105" s="24">
        <f t="shared" si="42"/>
        <v>90.185206449565285</v>
      </c>
      <c r="F105" s="24">
        <f t="shared" si="42"/>
        <v>116.51680433024853</v>
      </c>
      <c r="G105" s="24">
        <f t="shared" si="42"/>
        <v>81.957857746048788</v>
      </c>
      <c r="H105" s="24">
        <f t="shared" si="42"/>
        <v>91.030239545904166</v>
      </c>
      <c r="I105" s="24">
        <f t="shared" si="42"/>
        <v>92.383194277358371</v>
      </c>
      <c r="J105" s="28">
        <f t="shared" si="42"/>
        <v>92.357752051467102</v>
      </c>
      <c r="K105" s="24">
        <f t="shared" si="42"/>
        <v>93.865942909740852</v>
      </c>
      <c r="L105" s="24">
        <f t="shared" si="42"/>
        <v>91.589836864139698</v>
      </c>
      <c r="M105" s="24">
        <f t="shared" si="42"/>
        <v>98.601441624134139</v>
      </c>
      <c r="N105" s="24">
        <f t="shared" si="42"/>
        <v>98.205872352897856</v>
      </c>
      <c r="O105" s="24">
        <f t="shared" si="42"/>
        <v>98.755835195709835</v>
      </c>
      <c r="P105" s="24">
        <f t="shared" si="42"/>
        <v>99.841031981785292</v>
      </c>
      <c r="Q105" s="24">
        <f t="shared" si="42"/>
        <v>99.859732098912914</v>
      </c>
    </row>
    <row r="106" spans="1:17" s="11" customFormat="1">
      <c r="A106" s="16">
        <v>2009</v>
      </c>
      <c r="B106" s="25">
        <f t="shared" ref="B106:Q106" si="43">(B83/$B83)*100</f>
        <v>100</v>
      </c>
      <c r="C106" s="24">
        <f t="shared" si="43"/>
        <v>75.841135298983971</v>
      </c>
      <c r="D106" s="24">
        <f t="shared" si="43"/>
        <v>143.48595170184254</v>
      </c>
      <c r="E106" s="24">
        <f t="shared" si="43"/>
        <v>96.484137709210799</v>
      </c>
      <c r="F106" s="24">
        <f t="shared" si="43"/>
        <v>118.6049981758928</v>
      </c>
      <c r="G106" s="24">
        <f t="shared" si="43"/>
        <v>85.812037689335028</v>
      </c>
      <c r="H106" s="24">
        <f t="shared" si="43"/>
        <v>96.324850656379823</v>
      </c>
      <c r="I106" s="24">
        <f t="shared" si="43"/>
        <v>95.052681194020423</v>
      </c>
      <c r="J106" s="28">
        <f t="shared" si="43"/>
        <v>98.803889508525572</v>
      </c>
      <c r="K106" s="24">
        <f t="shared" si="43"/>
        <v>99.610752287966889</v>
      </c>
      <c r="L106" s="24">
        <f t="shared" si="43"/>
        <v>96.06925938715078</v>
      </c>
      <c r="M106" s="24">
        <f t="shared" si="43"/>
        <v>103.74656388115808</v>
      </c>
      <c r="N106" s="24">
        <f t="shared" si="43"/>
        <v>100.7368790461979</v>
      </c>
      <c r="O106" s="24">
        <f t="shared" si="43"/>
        <v>104.0456838856705</v>
      </c>
      <c r="P106" s="24">
        <f t="shared" si="43"/>
        <v>103.66582219392639</v>
      </c>
      <c r="Q106" s="24">
        <f t="shared" si="43"/>
        <v>105.55768447709512</v>
      </c>
    </row>
    <row r="107" spans="1:17" s="11" customFormat="1">
      <c r="A107" s="16">
        <v>2010</v>
      </c>
      <c r="B107" s="25">
        <f t="shared" ref="B107:Q107" si="44">(B84/$B84)*100</f>
        <v>100</v>
      </c>
      <c r="C107" s="24">
        <f t="shared" si="44"/>
        <v>73.521895567550345</v>
      </c>
      <c r="D107" s="24">
        <f t="shared" si="44"/>
        <v>163.75338124222623</v>
      </c>
      <c r="E107" s="24">
        <f t="shared" si="44"/>
        <v>89.671266875771707</v>
      </c>
      <c r="F107" s="24">
        <f t="shared" si="44"/>
        <v>118.34328751879106</v>
      </c>
      <c r="G107" s="24">
        <f t="shared" si="44"/>
        <v>84.082838888085178</v>
      </c>
      <c r="H107" s="24">
        <f t="shared" si="44"/>
        <v>95.172160264704118</v>
      </c>
      <c r="I107" s="24">
        <f t="shared" si="44"/>
        <v>92.909758388189132</v>
      </c>
      <c r="J107" s="28">
        <f t="shared" si="44"/>
        <v>99.602038877514488</v>
      </c>
      <c r="K107" s="24">
        <f t="shared" si="44"/>
        <v>100.26958826125876</v>
      </c>
      <c r="L107" s="24">
        <f t="shared" si="44"/>
        <v>95.052765591941906</v>
      </c>
      <c r="M107" s="24">
        <f t="shared" si="44"/>
        <v>104.70737655786336</v>
      </c>
      <c r="N107" s="24">
        <f t="shared" si="44"/>
        <v>101.18776452484177</v>
      </c>
      <c r="O107" s="24">
        <f t="shared" si="44"/>
        <v>99.451697740571703</v>
      </c>
      <c r="P107" s="24">
        <f t="shared" si="44"/>
        <v>103.37941277520606</v>
      </c>
      <c r="Q107" s="24">
        <f t="shared" si="44"/>
        <v>105.33941469207724</v>
      </c>
    </row>
    <row r="108" spans="1:17" s="11" customFormat="1">
      <c r="A108" s="29"/>
      <c r="B108" s="26"/>
      <c r="C108" s="24"/>
      <c r="D108" s="24"/>
      <c r="E108" s="24"/>
      <c r="F108" s="24"/>
      <c r="G108" s="24"/>
      <c r="H108" s="24"/>
      <c r="I108" s="24"/>
      <c r="J108" s="26"/>
      <c r="K108" s="24"/>
      <c r="L108" s="24"/>
      <c r="M108" s="24"/>
      <c r="N108" s="24"/>
      <c r="O108" s="24"/>
      <c r="P108" s="24"/>
      <c r="Q108" s="24"/>
    </row>
    <row r="109" spans="1:17" s="11" customFormat="1">
      <c r="A109" s="29"/>
      <c r="B109" s="26"/>
      <c r="C109" s="24"/>
      <c r="D109" s="24"/>
      <c r="E109" s="24"/>
      <c r="F109" s="24"/>
      <c r="G109" s="24"/>
      <c r="H109" s="24"/>
      <c r="I109" s="55">
        <v>7</v>
      </c>
      <c r="J109" s="56"/>
      <c r="K109" s="55"/>
      <c r="L109" s="55"/>
      <c r="M109" s="55"/>
      <c r="N109" s="55"/>
      <c r="O109" s="55"/>
      <c r="P109" s="55"/>
      <c r="Q109" s="55">
        <v>8</v>
      </c>
    </row>
    <row r="110" spans="1:17">
      <c r="B110" s="33" t="s">
        <v>96</v>
      </c>
      <c r="J110" s="33" t="s">
        <v>97</v>
      </c>
    </row>
    <row r="112" spans="1:17" ht="45">
      <c r="A112" s="15"/>
      <c r="B112" s="20" t="s">
        <v>0</v>
      </c>
      <c r="C112" s="14" t="s">
        <v>1</v>
      </c>
      <c r="D112" s="14" t="s">
        <v>2</v>
      </c>
      <c r="E112" s="14" t="s">
        <v>3</v>
      </c>
      <c r="F112" s="14" t="s">
        <v>4</v>
      </c>
      <c r="G112" s="14" t="s">
        <v>5</v>
      </c>
      <c r="H112" s="14" t="s">
        <v>6</v>
      </c>
      <c r="I112" s="14" t="s">
        <v>7</v>
      </c>
      <c r="J112" s="27" t="s">
        <v>8</v>
      </c>
      <c r="K112" s="14" t="s">
        <v>9</v>
      </c>
      <c r="L112" s="14" t="s">
        <v>10</v>
      </c>
      <c r="M112" s="14" t="s">
        <v>11</v>
      </c>
      <c r="N112" s="14" t="s">
        <v>12</v>
      </c>
      <c r="O112" s="14" t="s">
        <v>13</v>
      </c>
      <c r="P112" s="14" t="s">
        <v>14</v>
      </c>
      <c r="Q112" s="14" t="s">
        <v>15</v>
      </c>
    </row>
    <row r="113" spans="1:17">
      <c r="A113" s="16"/>
      <c r="B113" s="73" t="s">
        <v>83</v>
      </c>
      <c r="C113" s="74"/>
      <c r="D113" s="74"/>
      <c r="E113" s="74"/>
      <c r="F113" s="74"/>
      <c r="G113" s="74"/>
      <c r="H113" s="74"/>
      <c r="I113" s="74"/>
      <c r="J113" s="73" t="s">
        <v>83</v>
      </c>
      <c r="K113" s="74"/>
      <c r="L113" s="74"/>
      <c r="M113" s="74"/>
      <c r="N113" s="74"/>
      <c r="O113" s="74"/>
      <c r="P113" s="74"/>
      <c r="Q113" s="74"/>
    </row>
    <row r="114" spans="1:17">
      <c r="A114" s="16">
        <v>1997</v>
      </c>
      <c r="B114" s="21">
        <v>20417</v>
      </c>
      <c r="C114" s="17">
        <v>1113</v>
      </c>
      <c r="D114" s="17">
        <v>348</v>
      </c>
      <c r="E114" s="17">
        <v>170</v>
      </c>
      <c r="F114" s="17">
        <v>1794</v>
      </c>
      <c r="G114" s="17">
        <v>3750</v>
      </c>
      <c r="H114" s="17">
        <v>1501</v>
      </c>
      <c r="I114" s="17">
        <v>2632</v>
      </c>
      <c r="J114" s="30">
        <v>1287</v>
      </c>
      <c r="K114" s="17">
        <v>488</v>
      </c>
      <c r="L114" s="17">
        <v>1515</v>
      </c>
      <c r="M114" s="17">
        <v>1255</v>
      </c>
      <c r="N114" s="17">
        <v>814</v>
      </c>
      <c r="O114" s="17">
        <v>316</v>
      </c>
      <c r="P114" s="17">
        <v>1512</v>
      </c>
      <c r="Q114" s="17">
        <v>1921</v>
      </c>
    </row>
    <row r="115" spans="1:17">
      <c r="A115" s="16">
        <v>1998</v>
      </c>
      <c r="B115" s="21">
        <v>20960</v>
      </c>
      <c r="C115" s="17">
        <v>1099</v>
      </c>
      <c r="D115" s="17">
        <v>312</v>
      </c>
      <c r="E115" s="17">
        <v>175</v>
      </c>
      <c r="F115" s="17">
        <v>1774</v>
      </c>
      <c r="G115" s="17">
        <v>3742</v>
      </c>
      <c r="H115" s="17">
        <v>1482</v>
      </c>
      <c r="I115" s="17">
        <v>2738</v>
      </c>
      <c r="J115" s="30">
        <v>1334</v>
      </c>
      <c r="K115" s="17">
        <v>543</v>
      </c>
      <c r="L115" s="17">
        <v>1507</v>
      </c>
      <c r="M115" s="17">
        <v>1403</v>
      </c>
      <c r="N115" s="17">
        <v>885</v>
      </c>
      <c r="O115" s="17">
        <v>338</v>
      </c>
      <c r="P115" s="17">
        <v>1644</v>
      </c>
      <c r="Q115" s="17">
        <v>1985</v>
      </c>
    </row>
    <row r="116" spans="1:17">
      <c r="A116" s="16">
        <v>1999</v>
      </c>
      <c r="B116" s="21">
        <v>21568</v>
      </c>
      <c r="C116" s="17">
        <v>1061</v>
      </c>
      <c r="D116" s="17">
        <v>292</v>
      </c>
      <c r="E116" s="17">
        <v>166</v>
      </c>
      <c r="F116" s="17">
        <v>1797</v>
      </c>
      <c r="G116" s="17">
        <v>3879</v>
      </c>
      <c r="H116" s="17">
        <v>1535</v>
      </c>
      <c r="I116" s="17">
        <v>2734</v>
      </c>
      <c r="J116" s="30">
        <v>1391</v>
      </c>
      <c r="K116" s="17">
        <v>604</v>
      </c>
      <c r="L116" s="17">
        <v>1558</v>
      </c>
      <c r="M116" s="17">
        <v>1474</v>
      </c>
      <c r="N116" s="17">
        <v>989</v>
      </c>
      <c r="O116" s="17">
        <v>355</v>
      </c>
      <c r="P116" s="17">
        <v>1673</v>
      </c>
      <c r="Q116" s="17">
        <v>2060</v>
      </c>
    </row>
    <row r="117" spans="1:17">
      <c r="A117" s="16">
        <v>2000</v>
      </c>
      <c r="B117" s="21">
        <v>22083</v>
      </c>
      <c r="C117" s="17">
        <v>997</v>
      </c>
      <c r="D117" s="17">
        <v>324</v>
      </c>
      <c r="E117" s="17">
        <v>167</v>
      </c>
      <c r="F117" s="17">
        <v>1833</v>
      </c>
      <c r="G117" s="17">
        <v>4037</v>
      </c>
      <c r="H117" s="17">
        <v>1597</v>
      </c>
      <c r="I117" s="17">
        <v>2754</v>
      </c>
      <c r="J117" s="30">
        <v>1412</v>
      </c>
      <c r="K117" s="17">
        <v>631</v>
      </c>
      <c r="L117" s="17">
        <v>1644</v>
      </c>
      <c r="M117" s="17">
        <v>1566</v>
      </c>
      <c r="N117" s="17">
        <v>1014</v>
      </c>
      <c r="O117" s="17">
        <v>370</v>
      </c>
      <c r="P117" s="17">
        <v>1660</v>
      </c>
      <c r="Q117" s="17">
        <v>2076</v>
      </c>
    </row>
    <row r="118" spans="1:17">
      <c r="A118" s="16">
        <v>2001</v>
      </c>
      <c r="B118" s="21">
        <v>22152</v>
      </c>
      <c r="C118" s="17">
        <v>898</v>
      </c>
      <c r="D118" s="17">
        <v>342</v>
      </c>
      <c r="E118" s="17">
        <v>170</v>
      </c>
      <c r="F118" s="17">
        <v>1868</v>
      </c>
      <c r="G118" s="17">
        <v>3960</v>
      </c>
      <c r="H118" s="17">
        <v>1630</v>
      </c>
      <c r="I118" s="17">
        <v>2800</v>
      </c>
      <c r="J118" s="30">
        <v>1421</v>
      </c>
      <c r="K118" s="17">
        <v>650</v>
      </c>
      <c r="L118" s="17">
        <v>1627</v>
      </c>
      <c r="M118" s="17">
        <v>1566</v>
      </c>
      <c r="N118" s="17">
        <v>1055</v>
      </c>
      <c r="O118" s="17">
        <v>385</v>
      </c>
      <c r="P118" s="17">
        <v>1687</v>
      </c>
      <c r="Q118" s="17">
        <v>2091</v>
      </c>
    </row>
    <row r="119" spans="1:17">
      <c r="A119" s="16">
        <v>2002</v>
      </c>
      <c r="B119" s="21">
        <v>22397</v>
      </c>
      <c r="C119" s="17">
        <v>910</v>
      </c>
      <c r="D119" s="17">
        <v>330</v>
      </c>
      <c r="E119" s="17">
        <v>166</v>
      </c>
      <c r="F119" s="17">
        <v>1917</v>
      </c>
      <c r="G119" s="17">
        <v>3910</v>
      </c>
      <c r="H119" s="17">
        <v>1635</v>
      </c>
      <c r="I119" s="17">
        <v>2915</v>
      </c>
      <c r="J119" s="30">
        <v>1431</v>
      </c>
      <c r="K119" s="17">
        <v>620</v>
      </c>
      <c r="L119" s="17">
        <v>1656</v>
      </c>
      <c r="M119" s="17">
        <v>1561</v>
      </c>
      <c r="N119" s="17">
        <v>1118</v>
      </c>
      <c r="O119" s="17">
        <v>415</v>
      </c>
      <c r="P119" s="17">
        <v>1696</v>
      </c>
      <c r="Q119" s="17">
        <v>2117</v>
      </c>
    </row>
    <row r="120" spans="1:17">
      <c r="A120" s="16">
        <v>2003</v>
      </c>
      <c r="B120" s="21">
        <v>22694</v>
      </c>
      <c r="C120" s="17">
        <v>906</v>
      </c>
      <c r="D120" s="17">
        <v>345</v>
      </c>
      <c r="E120" s="17">
        <v>181</v>
      </c>
      <c r="F120" s="17">
        <v>1971</v>
      </c>
      <c r="G120" s="17">
        <v>3894</v>
      </c>
      <c r="H120" s="17">
        <v>1606</v>
      </c>
      <c r="I120" s="17">
        <v>2952</v>
      </c>
      <c r="J120" s="30">
        <v>1430</v>
      </c>
      <c r="K120" s="17">
        <v>624</v>
      </c>
      <c r="L120" s="17">
        <v>1689</v>
      </c>
      <c r="M120" s="17">
        <v>1609</v>
      </c>
      <c r="N120" s="17">
        <v>1219</v>
      </c>
      <c r="O120" s="17">
        <v>429</v>
      </c>
      <c r="P120" s="17">
        <v>1707</v>
      </c>
      <c r="Q120" s="17">
        <v>2131</v>
      </c>
    </row>
    <row r="121" spans="1:17">
      <c r="A121" s="16">
        <v>2004</v>
      </c>
      <c r="B121" s="21">
        <v>23363</v>
      </c>
      <c r="C121" s="17">
        <v>898</v>
      </c>
      <c r="D121" s="17">
        <v>374</v>
      </c>
      <c r="E121" s="17">
        <v>193</v>
      </c>
      <c r="F121" s="17">
        <v>2086</v>
      </c>
      <c r="G121" s="17">
        <v>3937</v>
      </c>
      <c r="H121" s="17">
        <v>1667</v>
      </c>
      <c r="I121" s="17">
        <v>3050</v>
      </c>
      <c r="J121" s="30">
        <v>1487</v>
      </c>
      <c r="K121" s="17">
        <v>637</v>
      </c>
      <c r="L121" s="17">
        <v>1737</v>
      </c>
      <c r="M121" s="17">
        <v>1660</v>
      </c>
      <c r="N121" s="17">
        <v>1285</v>
      </c>
      <c r="O121" s="17">
        <v>464</v>
      </c>
      <c r="P121" s="17">
        <v>1723</v>
      </c>
      <c r="Q121" s="17">
        <v>2165</v>
      </c>
    </row>
    <row r="122" spans="1:17">
      <c r="A122" s="16">
        <v>2005</v>
      </c>
      <c r="B122" s="21">
        <v>23502</v>
      </c>
      <c r="C122" s="17">
        <v>891</v>
      </c>
      <c r="D122" s="17">
        <v>426</v>
      </c>
      <c r="E122" s="17">
        <v>201</v>
      </c>
      <c r="F122" s="17">
        <v>2194</v>
      </c>
      <c r="G122" s="17">
        <v>3856</v>
      </c>
      <c r="H122" s="17">
        <v>1683</v>
      </c>
      <c r="I122" s="17">
        <v>3052</v>
      </c>
      <c r="J122" s="30">
        <v>1462</v>
      </c>
      <c r="K122" s="17">
        <v>630</v>
      </c>
      <c r="L122" s="17">
        <v>1807</v>
      </c>
      <c r="M122" s="17">
        <v>1691</v>
      </c>
      <c r="N122" s="17">
        <v>1318</v>
      </c>
      <c r="O122" s="17">
        <v>426</v>
      </c>
      <c r="P122" s="17">
        <v>1722</v>
      </c>
      <c r="Q122" s="17">
        <v>2141</v>
      </c>
    </row>
    <row r="123" spans="1:17">
      <c r="A123" s="16">
        <v>2006</v>
      </c>
      <c r="B123" s="21">
        <v>23832</v>
      </c>
      <c r="C123" s="17">
        <v>860</v>
      </c>
      <c r="D123" s="17">
        <v>478</v>
      </c>
      <c r="E123" s="17">
        <v>192</v>
      </c>
      <c r="F123" s="17">
        <v>2340</v>
      </c>
      <c r="G123" s="17">
        <v>3708</v>
      </c>
      <c r="H123" s="17">
        <v>1666</v>
      </c>
      <c r="I123" s="17">
        <v>3052</v>
      </c>
      <c r="J123" s="30">
        <v>1531</v>
      </c>
      <c r="K123" s="17">
        <v>635</v>
      </c>
      <c r="L123" s="17">
        <v>1870</v>
      </c>
      <c r="M123" s="17">
        <v>1751</v>
      </c>
      <c r="N123" s="17">
        <v>1383</v>
      </c>
      <c r="O123" s="17">
        <v>433</v>
      </c>
      <c r="P123" s="17">
        <v>1735</v>
      </c>
      <c r="Q123" s="17">
        <v>2198</v>
      </c>
    </row>
    <row r="124" spans="1:17">
      <c r="A124" s="16">
        <v>2007</v>
      </c>
      <c r="B124" s="21">
        <v>24333</v>
      </c>
      <c r="C124" s="17">
        <v>849</v>
      </c>
      <c r="D124" s="17">
        <v>484</v>
      </c>
      <c r="E124" s="17">
        <v>182</v>
      </c>
      <c r="F124" s="17">
        <v>2510</v>
      </c>
      <c r="G124" s="17">
        <v>3607</v>
      </c>
      <c r="H124" s="17">
        <v>1680</v>
      </c>
      <c r="I124" s="17">
        <v>3151</v>
      </c>
      <c r="J124" s="30">
        <v>1557</v>
      </c>
      <c r="K124" s="17">
        <v>654</v>
      </c>
      <c r="L124" s="17">
        <v>1895</v>
      </c>
      <c r="M124" s="17">
        <v>1837</v>
      </c>
      <c r="N124" s="17">
        <v>1426</v>
      </c>
      <c r="O124" s="17">
        <v>446</v>
      </c>
      <c r="P124" s="17">
        <v>1778</v>
      </c>
      <c r="Q124" s="17">
        <v>2277</v>
      </c>
    </row>
    <row r="125" spans="1:17">
      <c r="A125" s="16">
        <v>2008</v>
      </c>
      <c r="B125" s="21">
        <v>24458</v>
      </c>
      <c r="C125" s="17">
        <v>778</v>
      </c>
      <c r="D125" s="17">
        <v>508</v>
      </c>
      <c r="E125" s="17">
        <v>188</v>
      </c>
      <c r="F125" s="17">
        <v>2631</v>
      </c>
      <c r="G125" s="17">
        <v>3456</v>
      </c>
      <c r="H125" s="17">
        <v>1711</v>
      </c>
      <c r="I125" s="17">
        <v>3133</v>
      </c>
      <c r="J125" s="30">
        <v>1561</v>
      </c>
      <c r="K125" s="17">
        <v>684</v>
      </c>
      <c r="L125" s="17">
        <v>1931</v>
      </c>
      <c r="M125" s="17">
        <v>1896</v>
      </c>
      <c r="N125" s="17">
        <v>1427</v>
      </c>
      <c r="O125" s="17">
        <v>459</v>
      </c>
      <c r="P125" s="17">
        <v>1800</v>
      </c>
      <c r="Q125" s="17">
        <v>2295</v>
      </c>
    </row>
    <row r="126" spans="1:17">
      <c r="A126" s="16">
        <v>2009</v>
      </c>
      <c r="B126" s="21">
        <v>23366</v>
      </c>
      <c r="C126" s="17">
        <v>769</v>
      </c>
      <c r="D126" s="17">
        <v>431</v>
      </c>
      <c r="E126" s="17">
        <v>197</v>
      </c>
      <c r="F126" s="17">
        <v>2487</v>
      </c>
      <c r="G126" s="17">
        <v>3068</v>
      </c>
      <c r="H126" s="17">
        <v>1577</v>
      </c>
      <c r="I126" s="17">
        <v>3060</v>
      </c>
      <c r="J126" s="30">
        <v>1459</v>
      </c>
      <c r="K126" s="17">
        <v>674</v>
      </c>
      <c r="L126" s="17">
        <v>1932</v>
      </c>
      <c r="M126" s="17">
        <v>1878</v>
      </c>
      <c r="N126" s="17">
        <v>1377</v>
      </c>
      <c r="O126" s="17">
        <v>461</v>
      </c>
      <c r="P126" s="17">
        <v>1701</v>
      </c>
      <c r="Q126" s="17">
        <v>2295</v>
      </c>
    </row>
    <row r="127" spans="1:17">
      <c r="A127" s="16">
        <v>2010</v>
      </c>
      <c r="B127" s="21">
        <v>23812</v>
      </c>
      <c r="C127" s="17">
        <v>737</v>
      </c>
      <c r="D127" s="17">
        <v>461</v>
      </c>
      <c r="E127" s="17">
        <v>202</v>
      </c>
      <c r="F127" s="17">
        <v>2610</v>
      </c>
      <c r="G127" s="17">
        <v>3114</v>
      </c>
      <c r="H127" s="17">
        <v>1584</v>
      </c>
      <c r="I127" s="17">
        <v>3145</v>
      </c>
      <c r="J127" s="30">
        <v>1479</v>
      </c>
      <c r="K127" s="17">
        <v>691</v>
      </c>
      <c r="L127" s="17">
        <v>1937</v>
      </c>
      <c r="M127" s="17">
        <v>1926</v>
      </c>
      <c r="N127" s="17">
        <v>1406</v>
      </c>
      <c r="O127" s="17">
        <v>459</v>
      </c>
      <c r="P127" s="17">
        <v>1713</v>
      </c>
      <c r="Q127" s="17">
        <v>2348</v>
      </c>
    </row>
    <row r="128" spans="1:17">
      <c r="A128" s="11"/>
      <c r="B128" s="11"/>
      <c r="C128" s="11"/>
      <c r="D128" s="11"/>
      <c r="E128" s="11"/>
      <c r="F128" s="11"/>
      <c r="G128" s="11"/>
      <c r="H128" s="11"/>
      <c r="I128" s="11"/>
      <c r="J128" s="11"/>
      <c r="K128" s="11"/>
      <c r="L128" s="11"/>
      <c r="M128" s="11"/>
      <c r="N128" s="11"/>
      <c r="O128" s="11"/>
      <c r="P128" s="11"/>
      <c r="Q128" s="11"/>
    </row>
    <row r="129" spans="1:17">
      <c r="A129" s="15"/>
      <c r="B129" s="22" t="s">
        <v>87</v>
      </c>
      <c r="C129" s="13"/>
      <c r="D129" s="13"/>
      <c r="E129" s="13"/>
      <c r="F129" s="13"/>
      <c r="G129" s="13"/>
      <c r="H129" s="13"/>
      <c r="I129" s="13"/>
      <c r="J129" s="9" t="s">
        <v>87</v>
      </c>
      <c r="K129" s="13"/>
      <c r="L129" s="13"/>
      <c r="M129" s="13"/>
      <c r="N129" s="13"/>
      <c r="O129" s="13"/>
      <c r="P129" s="13"/>
      <c r="Q129" s="13"/>
    </row>
    <row r="130" spans="1:17">
      <c r="A130" s="19" t="str">
        <f>'LP Decompositions'!$N$5</f>
        <v>2009-2010</v>
      </c>
      <c r="B130" s="23">
        <f>IF(ISERROR((POWER(VLOOKUP(VALUE(RIGHT($A130,4)),$A$112:$Q$128,COLUMN(B128),)/VLOOKUP(VALUE(LEFT($A130,4)),$A$112:$Q$128,COLUMN(B128),),1/(VALUE(RIGHT($A130,4))-VALUE(LEFT($A130,4))))-1)*100),"n.a.",(POWER(VLOOKUP(VALUE(RIGHT($A130,4)),$A$112:$Q$128,COLUMN(B128),)/VLOOKUP(VALUE(LEFT($A130,4)),$A$112:$Q$128,COLUMN(B128),),1/(VALUE(RIGHT($A130,4))-VALUE(LEFT($A130,4))))-1)*100)</f>
        <v>1.9087563125909535</v>
      </c>
      <c r="C130" s="18">
        <f t="shared" ref="C130:Q130" si="45">IF(ISERROR((POWER(VLOOKUP(VALUE(RIGHT($A130,4)),$A$112:$Q$128,COLUMN(C128),)/VLOOKUP(VALUE(LEFT($A130,4)),$A$112:$Q$128,COLUMN(C128),),1/(VALUE(RIGHT($A130,4))-VALUE(LEFT($A130,4))))-1)*100),"n.a.",(POWER(VLOOKUP(VALUE(RIGHT($A130,4)),$A$112:$Q$128,COLUMN(C128),)/VLOOKUP(VALUE(LEFT($A130,4)),$A$112:$Q$128,COLUMN(C128),),1/(VALUE(RIGHT($A130,4))-VALUE(LEFT($A130,4))))-1)*100)</f>
        <v>-4.1612483745123496</v>
      </c>
      <c r="D130" s="18">
        <f t="shared" si="45"/>
        <v>6.9605568445475718</v>
      </c>
      <c r="E130" s="18">
        <f t="shared" si="45"/>
        <v>2.5380710659898442</v>
      </c>
      <c r="F130" s="18">
        <f t="shared" si="45"/>
        <v>4.9457177322074886</v>
      </c>
      <c r="G130" s="18">
        <f t="shared" si="45"/>
        <v>1.4993481095175953</v>
      </c>
      <c r="H130" s="18">
        <f t="shared" si="45"/>
        <v>0.44388078630310801</v>
      </c>
      <c r="I130" s="18">
        <f t="shared" si="45"/>
        <v>2.7777777777777679</v>
      </c>
      <c r="J130" s="31">
        <f t="shared" si="45"/>
        <v>1.3708019191226883</v>
      </c>
      <c r="K130" s="18">
        <f t="shared" si="45"/>
        <v>2.5222551928783421</v>
      </c>
      <c r="L130" s="18">
        <f t="shared" si="45"/>
        <v>0.25879917184266077</v>
      </c>
      <c r="M130" s="18">
        <f t="shared" si="45"/>
        <v>2.5559105431310014</v>
      </c>
      <c r="N130" s="18">
        <f t="shared" si="45"/>
        <v>2.1060275962236696</v>
      </c>
      <c r="O130" s="18">
        <f t="shared" si="45"/>
        <v>-0.43383947939262812</v>
      </c>
      <c r="P130" s="18">
        <f t="shared" si="45"/>
        <v>0.70546737213403876</v>
      </c>
      <c r="Q130" s="18">
        <f t="shared" si="45"/>
        <v>2.3093681917211395</v>
      </c>
    </row>
    <row r="133" spans="1:17" ht="45">
      <c r="A133" s="15"/>
      <c r="B133" s="20" t="s">
        <v>0</v>
      </c>
      <c r="C133" s="14" t="s">
        <v>1</v>
      </c>
      <c r="D133" s="14" t="s">
        <v>2</v>
      </c>
      <c r="E133" s="14" t="s">
        <v>3</v>
      </c>
      <c r="F133" s="14" t="s">
        <v>4</v>
      </c>
      <c r="G133" s="14" t="s">
        <v>5</v>
      </c>
      <c r="H133" s="14" t="s">
        <v>6</v>
      </c>
      <c r="I133" s="14" t="s">
        <v>7</v>
      </c>
      <c r="J133" s="27" t="s">
        <v>8</v>
      </c>
      <c r="K133" s="14" t="s">
        <v>9</v>
      </c>
      <c r="L133" s="14" t="s">
        <v>10</v>
      </c>
      <c r="M133" s="14" t="s">
        <v>11</v>
      </c>
      <c r="N133" s="14" t="s">
        <v>12</v>
      </c>
      <c r="O133" s="14" t="s">
        <v>13</v>
      </c>
      <c r="P133" s="14" t="s">
        <v>14</v>
      </c>
      <c r="Q133" s="14" t="s">
        <v>15</v>
      </c>
    </row>
    <row r="134" spans="1:17">
      <c r="A134" s="16"/>
      <c r="B134" s="73" t="s">
        <v>22</v>
      </c>
      <c r="C134" s="74"/>
      <c r="D134" s="74"/>
      <c r="E134" s="74"/>
      <c r="F134" s="74"/>
      <c r="G134" s="74"/>
      <c r="H134" s="74"/>
      <c r="I134" s="74"/>
      <c r="J134" s="73" t="s">
        <v>22</v>
      </c>
      <c r="K134" s="74"/>
      <c r="L134" s="74"/>
      <c r="M134" s="74"/>
      <c r="N134" s="74"/>
      <c r="O134" s="74"/>
      <c r="P134" s="74"/>
      <c r="Q134" s="74"/>
    </row>
    <row r="135" spans="1:17">
      <c r="A135" s="16">
        <v>1997</v>
      </c>
      <c r="B135" s="25">
        <f>(B114/$B114)*100</f>
        <v>100</v>
      </c>
      <c r="C135" s="24">
        <f t="shared" ref="C135:Q135" si="46">(C114/$B114)*100</f>
        <v>5.4513395699662048</v>
      </c>
      <c r="D135" s="24">
        <f t="shared" si="46"/>
        <v>1.7044619679678699</v>
      </c>
      <c r="E135" s="24">
        <f t="shared" si="46"/>
        <v>0.83263946711074099</v>
      </c>
      <c r="F135" s="24">
        <f t="shared" si="46"/>
        <v>8.7867953176274671</v>
      </c>
      <c r="G135" s="24">
        <f t="shared" si="46"/>
        <v>18.367047068619289</v>
      </c>
      <c r="H135" s="24">
        <f t="shared" si="46"/>
        <v>7.3517167066660134</v>
      </c>
      <c r="I135" s="24">
        <f t="shared" si="46"/>
        <v>12.891218102561592</v>
      </c>
      <c r="J135" s="28">
        <f t="shared" si="46"/>
        <v>6.3035705539501397</v>
      </c>
      <c r="K135" s="24">
        <f t="shared" si="46"/>
        <v>2.3901650585296568</v>
      </c>
      <c r="L135" s="24">
        <f t="shared" si="46"/>
        <v>7.4202870157221916</v>
      </c>
      <c r="M135" s="24">
        <f t="shared" si="46"/>
        <v>6.1468384189645882</v>
      </c>
      <c r="N135" s="24">
        <f t="shared" si="46"/>
        <v>3.9868736836949603</v>
      </c>
      <c r="O135" s="24">
        <f t="shared" si="46"/>
        <v>1.5477298329823186</v>
      </c>
      <c r="P135" s="24">
        <f t="shared" si="46"/>
        <v>7.4055933780672971</v>
      </c>
      <c r="Q135" s="24">
        <f t="shared" si="46"/>
        <v>9.4088259783513735</v>
      </c>
    </row>
    <row r="136" spans="1:17">
      <c r="A136" s="16">
        <v>1998</v>
      </c>
      <c r="B136" s="25">
        <f t="shared" ref="B136:Q136" si="47">(B115/$B115)*100</f>
        <v>100</v>
      </c>
      <c r="C136" s="24">
        <f t="shared" si="47"/>
        <v>5.2433206106870234</v>
      </c>
      <c r="D136" s="24">
        <f t="shared" si="47"/>
        <v>1.4885496183206106</v>
      </c>
      <c r="E136" s="24">
        <f t="shared" si="47"/>
        <v>0.83492366412213737</v>
      </c>
      <c r="F136" s="24">
        <f t="shared" si="47"/>
        <v>8.463740458015268</v>
      </c>
      <c r="G136" s="24">
        <f t="shared" si="47"/>
        <v>17.853053435114504</v>
      </c>
      <c r="H136" s="24">
        <f t="shared" si="47"/>
        <v>7.0706106870229002</v>
      </c>
      <c r="I136" s="24">
        <f t="shared" si="47"/>
        <v>13.062977099236642</v>
      </c>
      <c r="J136" s="28">
        <f t="shared" si="47"/>
        <v>6.364503816793893</v>
      </c>
      <c r="K136" s="24">
        <f t="shared" si="47"/>
        <v>2.5906488549618323</v>
      </c>
      <c r="L136" s="24">
        <f t="shared" si="47"/>
        <v>7.1898854961832059</v>
      </c>
      <c r="M136" s="24">
        <f t="shared" si="47"/>
        <v>6.6937022900763363</v>
      </c>
      <c r="N136" s="24">
        <f t="shared" si="47"/>
        <v>4.2223282442748094</v>
      </c>
      <c r="O136" s="24">
        <f t="shared" si="47"/>
        <v>1.612595419847328</v>
      </c>
      <c r="P136" s="24">
        <f t="shared" si="47"/>
        <v>7.8435114503816799</v>
      </c>
      <c r="Q136" s="24">
        <f t="shared" si="47"/>
        <v>9.4704198473282446</v>
      </c>
    </row>
    <row r="137" spans="1:17">
      <c r="A137" s="16">
        <v>1999</v>
      </c>
      <c r="B137" s="25">
        <f t="shared" ref="B137:Q137" si="48">(B116/$B116)*100</f>
        <v>100</v>
      </c>
      <c r="C137" s="24">
        <f t="shared" si="48"/>
        <v>4.9193249258160234</v>
      </c>
      <c r="D137" s="24">
        <f t="shared" si="48"/>
        <v>1.3538575667655788</v>
      </c>
      <c r="E137" s="24">
        <f t="shared" si="48"/>
        <v>0.7696587537091989</v>
      </c>
      <c r="F137" s="24">
        <f t="shared" si="48"/>
        <v>8.3317878338278923</v>
      </c>
      <c r="G137" s="24">
        <f t="shared" si="48"/>
        <v>17.984977744807122</v>
      </c>
      <c r="H137" s="24">
        <f t="shared" si="48"/>
        <v>7.1170252225519288</v>
      </c>
      <c r="I137" s="24">
        <f t="shared" si="48"/>
        <v>12.676186943620177</v>
      </c>
      <c r="J137" s="28">
        <f t="shared" si="48"/>
        <v>6.4493694362017813</v>
      </c>
      <c r="K137" s="24">
        <f t="shared" si="48"/>
        <v>2.8004451038575668</v>
      </c>
      <c r="L137" s="24">
        <f t="shared" si="48"/>
        <v>7.2236646884273004</v>
      </c>
      <c r="M137" s="24">
        <f t="shared" si="48"/>
        <v>6.8341988130563802</v>
      </c>
      <c r="N137" s="24">
        <f t="shared" si="48"/>
        <v>4.5854970326409497</v>
      </c>
      <c r="O137" s="24">
        <f t="shared" si="48"/>
        <v>1.6459569732937687</v>
      </c>
      <c r="P137" s="24">
        <f t="shared" si="48"/>
        <v>7.7568620178041545</v>
      </c>
      <c r="Q137" s="24">
        <f t="shared" si="48"/>
        <v>9.5511869436201788</v>
      </c>
    </row>
    <row r="138" spans="1:17">
      <c r="A138" s="16">
        <v>2000</v>
      </c>
      <c r="B138" s="25">
        <f t="shared" ref="B138:Q138" si="49">(B117/$B117)*100</f>
        <v>100</v>
      </c>
      <c r="C138" s="24">
        <f t="shared" si="49"/>
        <v>4.5147851288321332</v>
      </c>
      <c r="D138" s="24">
        <f t="shared" si="49"/>
        <v>1.4671919576144545</v>
      </c>
      <c r="E138" s="24">
        <f t="shared" si="49"/>
        <v>0.75623783000498124</v>
      </c>
      <c r="F138" s="24">
        <f t="shared" si="49"/>
        <v>8.3005026490965896</v>
      </c>
      <c r="G138" s="24">
        <f t="shared" si="49"/>
        <v>18.281030657066523</v>
      </c>
      <c r="H138" s="24">
        <f t="shared" si="49"/>
        <v>7.2318072725626044</v>
      </c>
      <c r="I138" s="24">
        <f t="shared" si="49"/>
        <v>12.471131639722865</v>
      </c>
      <c r="J138" s="28">
        <f t="shared" si="49"/>
        <v>6.394058778245709</v>
      </c>
      <c r="K138" s="24">
        <f t="shared" si="49"/>
        <v>2.8574016211565456</v>
      </c>
      <c r="L138" s="24">
        <f t="shared" si="49"/>
        <v>7.4446406738214916</v>
      </c>
      <c r="M138" s="24">
        <f t="shared" si="49"/>
        <v>7.0914277951365303</v>
      </c>
      <c r="N138" s="24">
        <f t="shared" si="49"/>
        <v>4.5917674229044971</v>
      </c>
      <c r="O138" s="24">
        <f t="shared" si="49"/>
        <v>1.6754969886337907</v>
      </c>
      <c r="P138" s="24">
        <f t="shared" si="49"/>
        <v>7.517094597654304</v>
      </c>
      <c r="Q138" s="24">
        <f t="shared" si="49"/>
        <v>9.4008966173074313</v>
      </c>
    </row>
    <row r="139" spans="1:17">
      <c r="A139" s="16">
        <v>2001</v>
      </c>
      <c r="B139" s="25">
        <f t="shared" ref="B139:Q139" si="50">(B118/$B118)*100</f>
        <v>100</v>
      </c>
      <c r="C139" s="24">
        <f t="shared" si="50"/>
        <v>4.0538100397255326</v>
      </c>
      <c r="D139" s="24">
        <f t="shared" si="50"/>
        <v>1.5438786565547129</v>
      </c>
      <c r="E139" s="24">
        <f t="shared" si="50"/>
        <v>0.76742506319971104</v>
      </c>
      <c r="F139" s="24">
        <f t="shared" si="50"/>
        <v>8.4326471650415318</v>
      </c>
      <c r="G139" s="24">
        <f t="shared" si="50"/>
        <v>17.876489707475624</v>
      </c>
      <c r="H139" s="24">
        <f t="shared" si="50"/>
        <v>7.3582520765619357</v>
      </c>
      <c r="I139" s="24">
        <f t="shared" si="50"/>
        <v>12.639942217407008</v>
      </c>
      <c r="J139" s="28">
        <f t="shared" si="50"/>
        <v>6.4147706753340552</v>
      </c>
      <c r="K139" s="24">
        <f t="shared" si="50"/>
        <v>2.9342723004694835</v>
      </c>
      <c r="L139" s="24">
        <f t="shared" si="50"/>
        <v>7.344709281329</v>
      </c>
      <c r="M139" s="24">
        <f t="shared" si="50"/>
        <v>7.0693391115926332</v>
      </c>
      <c r="N139" s="24">
        <f t="shared" si="50"/>
        <v>4.7625496569158541</v>
      </c>
      <c r="O139" s="24">
        <f t="shared" si="50"/>
        <v>1.7379920548934633</v>
      </c>
      <c r="P139" s="24">
        <f t="shared" si="50"/>
        <v>7.6155651859877214</v>
      </c>
      <c r="Q139" s="24">
        <f t="shared" si="50"/>
        <v>9.4393282773564451</v>
      </c>
    </row>
    <row r="140" spans="1:17">
      <c r="A140" s="16">
        <v>2002</v>
      </c>
      <c r="B140" s="25">
        <f t="shared" ref="B140:Q140" si="51">(B119/$B119)*100</f>
        <v>100</v>
      </c>
      <c r="C140" s="24">
        <f t="shared" si="51"/>
        <v>4.0630441576996921</v>
      </c>
      <c r="D140" s="24">
        <f t="shared" si="51"/>
        <v>1.4734116176273608</v>
      </c>
      <c r="E140" s="24">
        <f t="shared" si="51"/>
        <v>0.74117069250346035</v>
      </c>
      <c r="F140" s="24">
        <f t="shared" si="51"/>
        <v>8.5591820333080335</v>
      </c>
      <c r="G140" s="24">
        <f t="shared" si="51"/>
        <v>17.457695227039334</v>
      </c>
      <c r="H140" s="24">
        <f t="shared" si="51"/>
        <v>7.3000848327901062</v>
      </c>
      <c r="I140" s="24">
        <f t="shared" si="51"/>
        <v>13.015135955708354</v>
      </c>
      <c r="J140" s="28">
        <f t="shared" si="51"/>
        <v>6.3892485600750097</v>
      </c>
      <c r="K140" s="24">
        <f t="shared" si="51"/>
        <v>2.7682278876635262</v>
      </c>
      <c r="L140" s="24">
        <f t="shared" si="51"/>
        <v>7.3938473902754831</v>
      </c>
      <c r="M140" s="24">
        <f t="shared" si="51"/>
        <v>6.9696834397463947</v>
      </c>
      <c r="N140" s="24">
        <f t="shared" si="51"/>
        <v>4.9917399651739069</v>
      </c>
      <c r="O140" s="24">
        <f t="shared" si="51"/>
        <v>1.8529267312586508</v>
      </c>
      <c r="P140" s="24">
        <f t="shared" si="51"/>
        <v>7.5724427378666785</v>
      </c>
      <c r="Q140" s="24">
        <f t="shared" si="51"/>
        <v>9.4521587712640098</v>
      </c>
    </row>
    <row r="141" spans="1:17">
      <c r="A141" s="16">
        <v>2003</v>
      </c>
      <c r="B141" s="25">
        <f t="shared" ref="B141:Q141" si="52">(B120/$B120)*100</f>
        <v>100</v>
      </c>
      <c r="C141" s="24">
        <f t="shared" si="52"/>
        <v>3.9922446461619812</v>
      </c>
      <c r="D141" s="24">
        <f t="shared" si="52"/>
        <v>1.5202256102934697</v>
      </c>
      <c r="E141" s="24">
        <f t="shared" si="52"/>
        <v>0.79756763902353056</v>
      </c>
      <c r="F141" s="24">
        <f t="shared" si="52"/>
        <v>8.6851150083722573</v>
      </c>
      <c r="G141" s="24">
        <f t="shared" si="52"/>
        <v>17.158720366616727</v>
      </c>
      <c r="H141" s="24">
        <f t="shared" si="52"/>
        <v>7.0767603771922092</v>
      </c>
      <c r="I141" s="24">
        <f t="shared" si="52"/>
        <v>13.007843482858906</v>
      </c>
      <c r="J141" s="28">
        <f t="shared" si="52"/>
        <v>6.3012249933903242</v>
      </c>
      <c r="K141" s="24">
        <f t="shared" si="52"/>
        <v>2.749625451661232</v>
      </c>
      <c r="L141" s="24">
        <f t="shared" si="52"/>
        <v>7.442495813871508</v>
      </c>
      <c r="M141" s="24">
        <f t="shared" si="52"/>
        <v>7.0899797303251963</v>
      </c>
      <c r="N141" s="24">
        <f t="shared" si="52"/>
        <v>5.371463823036926</v>
      </c>
      <c r="O141" s="24">
        <f t="shared" si="52"/>
        <v>1.890367498017097</v>
      </c>
      <c r="P141" s="24">
        <f t="shared" si="52"/>
        <v>7.5218119326694284</v>
      </c>
      <c r="Q141" s="24">
        <f t="shared" si="52"/>
        <v>9.3901471754648806</v>
      </c>
    </row>
    <row r="142" spans="1:17">
      <c r="A142" s="16">
        <v>2004</v>
      </c>
      <c r="B142" s="25">
        <f t="shared" ref="B142:Q142" si="53">(B121/$B121)*100</f>
        <v>100</v>
      </c>
      <c r="C142" s="24">
        <f t="shared" si="53"/>
        <v>3.8436844583315497</v>
      </c>
      <c r="D142" s="24">
        <f t="shared" si="53"/>
        <v>1.6008218122672602</v>
      </c>
      <c r="E142" s="24">
        <f t="shared" si="53"/>
        <v>0.82609253948551131</v>
      </c>
      <c r="F142" s="24">
        <f t="shared" si="53"/>
        <v>8.9286478620040235</v>
      </c>
      <c r="G142" s="24">
        <f t="shared" si="53"/>
        <v>16.851431751059369</v>
      </c>
      <c r="H142" s="24">
        <f t="shared" si="53"/>
        <v>7.135213799597655</v>
      </c>
      <c r="I142" s="24">
        <f t="shared" si="53"/>
        <v>13.054830287206268</v>
      </c>
      <c r="J142" s="28">
        <f t="shared" si="53"/>
        <v>6.3647647990412182</v>
      </c>
      <c r="K142" s="24">
        <f t="shared" si="53"/>
        <v>2.7265334075247187</v>
      </c>
      <c r="L142" s="24">
        <f t="shared" si="53"/>
        <v>7.434832855369601</v>
      </c>
      <c r="M142" s="24">
        <f t="shared" si="53"/>
        <v>7.1052518940204603</v>
      </c>
      <c r="N142" s="24">
        <f t="shared" si="53"/>
        <v>5.500149809527886</v>
      </c>
      <c r="O142" s="24">
        <f t="shared" si="53"/>
        <v>1.9860463125454779</v>
      </c>
      <c r="P142" s="24">
        <f t="shared" si="53"/>
        <v>7.3749090442152125</v>
      </c>
      <c r="Q142" s="24">
        <f t="shared" si="53"/>
        <v>9.266789367803792</v>
      </c>
    </row>
    <row r="143" spans="1:17">
      <c r="A143" s="16">
        <v>2005</v>
      </c>
      <c r="B143" s="25">
        <f t="shared" ref="B143:Q143" si="54">(B122/$B122)*100</f>
        <v>100</v>
      </c>
      <c r="C143" s="24">
        <f t="shared" si="54"/>
        <v>3.7911667092162373</v>
      </c>
      <c r="D143" s="24">
        <f t="shared" si="54"/>
        <v>1.8126116926219042</v>
      </c>
      <c r="E143" s="24">
        <f t="shared" si="54"/>
        <v>0.85524636201174364</v>
      </c>
      <c r="F143" s="24">
        <f t="shared" si="54"/>
        <v>9.3353757127053019</v>
      </c>
      <c r="G143" s="24">
        <f t="shared" si="54"/>
        <v>16.407114288145692</v>
      </c>
      <c r="H143" s="24">
        <f t="shared" si="54"/>
        <v>7.1610926729640036</v>
      </c>
      <c r="I143" s="24">
        <f t="shared" si="54"/>
        <v>12.986128840098715</v>
      </c>
      <c r="J143" s="28">
        <f t="shared" si="54"/>
        <v>6.2207471704535786</v>
      </c>
      <c r="K143" s="24">
        <f t="shared" si="54"/>
        <v>2.6806229257084504</v>
      </c>
      <c r="L143" s="24">
        <f t="shared" si="54"/>
        <v>7.6887073440558256</v>
      </c>
      <c r="M143" s="24">
        <f t="shared" si="54"/>
        <v>7.1951323291634752</v>
      </c>
      <c r="N143" s="24">
        <f t="shared" si="54"/>
        <v>5.608033358863076</v>
      </c>
      <c r="O143" s="24">
        <f t="shared" si="54"/>
        <v>1.8126116926219042</v>
      </c>
      <c r="P143" s="24">
        <f t="shared" si="54"/>
        <v>7.3270359969364307</v>
      </c>
      <c r="Q143" s="24">
        <f t="shared" si="54"/>
        <v>9.1098629903837978</v>
      </c>
    </row>
    <row r="144" spans="1:17">
      <c r="A144" s="16">
        <v>2006</v>
      </c>
      <c r="B144" s="25">
        <f t="shared" ref="B144:Q144" si="55">(B123/$B123)*100</f>
        <v>100</v>
      </c>
      <c r="C144" s="24">
        <f t="shared" si="55"/>
        <v>3.6085934877475663</v>
      </c>
      <c r="D144" s="24">
        <f t="shared" si="55"/>
        <v>2.0057066129573684</v>
      </c>
      <c r="E144" s="24">
        <f t="shared" si="55"/>
        <v>0.80563947633434041</v>
      </c>
      <c r="F144" s="24">
        <f t="shared" si="55"/>
        <v>9.8187311178247736</v>
      </c>
      <c r="G144" s="24">
        <f t="shared" si="55"/>
        <v>15.55891238670695</v>
      </c>
      <c r="H144" s="24">
        <f t="shared" si="55"/>
        <v>6.9906008727761</v>
      </c>
      <c r="I144" s="24">
        <f t="shared" si="55"/>
        <v>12.806310842564619</v>
      </c>
      <c r="J144" s="28">
        <f t="shared" si="55"/>
        <v>6.4241356159785159</v>
      </c>
      <c r="K144" s="24">
        <f t="shared" si="55"/>
        <v>2.6644847264182614</v>
      </c>
      <c r="L144" s="24">
        <f t="shared" si="55"/>
        <v>7.8465928163813352</v>
      </c>
      <c r="M144" s="24">
        <f t="shared" si="55"/>
        <v>7.3472641826116156</v>
      </c>
      <c r="N144" s="24">
        <f t="shared" si="55"/>
        <v>5.8031218529707953</v>
      </c>
      <c r="O144" s="24">
        <f t="shared" si="55"/>
        <v>1.8168848606915071</v>
      </c>
      <c r="P144" s="24">
        <f t="shared" si="55"/>
        <v>7.2801275595837529</v>
      </c>
      <c r="Q144" s="24">
        <f t="shared" si="55"/>
        <v>9.2228935884525001</v>
      </c>
    </row>
    <row r="145" spans="1:17">
      <c r="A145" s="16">
        <v>2007</v>
      </c>
      <c r="B145" s="25">
        <f t="shared" ref="B145:Q145" si="56">(B124/$B124)*100</f>
        <v>100</v>
      </c>
      <c r="C145" s="24">
        <f t="shared" si="56"/>
        <v>3.4890888916286529</v>
      </c>
      <c r="D145" s="24">
        <f t="shared" si="56"/>
        <v>1.9890683434019643</v>
      </c>
      <c r="E145" s="24">
        <f t="shared" si="56"/>
        <v>0.74795545144454034</v>
      </c>
      <c r="F145" s="24">
        <f t="shared" si="56"/>
        <v>10.315209797394486</v>
      </c>
      <c r="G145" s="24">
        <f t="shared" si="56"/>
        <v>14.823490732749764</v>
      </c>
      <c r="H145" s="24">
        <f t="shared" si="56"/>
        <v>6.9042041671803727</v>
      </c>
      <c r="I145" s="24">
        <f t="shared" si="56"/>
        <v>12.949492458800805</v>
      </c>
      <c r="J145" s="28">
        <f t="shared" si="56"/>
        <v>6.3987177906546666</v>
      </c>
      <c r="K145" s="24">
        <f t="shared" si="56"/>
        <v>2.6877080507952162</v>
      </c>
      <c r="L145" s="24">
        <f t="shared" si="56"/>
        <v>7.7877779147659556</v>
      </c>
      <c r="M145" s="24">
        <f t="shared" si="56"/>
        <v>7.5494184851847281</v>
      </c>
      <c r="N145" s="24">
        <f t="shared" si="56"/>
        <v>5.8603542514281015</v>
      </c>
      <c r="O145" s="24">
        <f t="shared" si="56"/>
        <v>1.8329018205728846</v>
      </c>
      <c r="P145" s="24">
        <f t="shared" si="56"/>
        <v>7.3069494102658936</v>
      </c>
      <c r="Q145" s="24">
        <f t="shared" si="56"/>
        <v>9.3576624337319689</v>
      </c>
    </row>
    <row r="146" spans="1:17">
      <c r="A146" s="16">
        <v>2008</v>
      </c>
      <c r="B146" s="25">
        <f t="shared" ref="B146:Q146" si="57">(B125/$B125)*100</f>
        <v>100</v>
      </c>
      <c r="C146" s="24">
        <f t="shared" si="57"/>
        <v>3.1809632839970563</v>
      </c>
      <c r="D146" s="24">
        <f t="shared" si="57"/>
        <v>2.0770300106304687</v>
      </c>
      <c r="E146" s="24">
        <f t="shared" si="57"/>
        <v>0.76866464960340175</v>
      </c>
      <c r="F146" s="24">
        <f t="shared" si="57"/>
        <v>10.757216452694415</v>
      </c>
      <c r="G146" s="24">
        <f t="shared" si="57"/>
        <v>14.130345899092323</v>
      </c>
      <c r="H146" s="24">
        <f t="shared" si="57"/>
        <v>6.9956660397415975</v>
      </c>
      <c r="I146" s="24">
        <f t="shared" si="57"/>
        <v>12.809714612805626</v>
      </c>
      <c r="J146" s="28">
        <f t="shared" si="57"/>
        <v>6.3823697767601608</v>
      </c>
      <c r="K146" s="24">
        <f t="shared" si="57"/>
        <v>2.7966309591953555</v>
      </c>
      <c r="L146" s="24">
        <f t="shared" si="57"/>
        <v>7.8951672254477065</v>
      </c>
      <c r="M146" s="24">
        <f t="shared" si="57"/>
        <v>7.7520647640853699</v>
      </c>
      <c r="N146" s="24">
        <f t="shared" si="57"/>
        <v>5.8344917818300761</v>
      </c>
      <c r="O146" s="24">
        <f t="shared" si="57"/>
        <v>1.8766865647231992</v>
      </c>
      <c r="P146" s="24">
        <f t="shared" si="57"/>
        <v>7.3595551557772501</v>
      </c>
      <c r="Q146" s="24">
        <f t="shared" si="57"/>
        <v>9.3834328236159941</v>
      </c>
    </row>
    <row r="147" spans="1:17">
      <c r="A147" s="16">
        <v>2009</v>
      </c>
      <c r="B147" s="25">
        <f t="shared" ref="B147:Q147" si="58">(B126/$B126)*100</f>
        <v>100</v>
      </c>
      <c r="C147" s="24">
        <f t="shared" si="58"/>
        <v>3.2911067362834889</v>
      </c>
      <c r="D147" s="24">
        <f t="shared" si="58"/>
        <v>1.8445604724813831</v>
      </c>
      <c r="E147" s="24">
        <f t="shared" si="58"/>
        <v>0.84310536677223313</v>
      </c>
      <c r="F147" s="24">
        <f t="shared" si="58"/>
        <v>10.643670290165197</v>
      </c>
      <c r="G147" s="24">
        <f t="shared" si="58"/>
        <v>13.130189163742189</v>
      </c>
      <c r="H147" s="24">
        <f t="shared" si="58"/>
        <v>6.7491226568518359</v>
      </c>
      <c r="I147" s="24">
        <f t="shared" si="58"/>
        <v>13.095951382350425</v>
      </c>
      <c r="J147" s="28">
        <f t="shared" si="58"/>
        <v>6.2441153813232901</v>
      </c>
      <c r="K147" s="24">
        <f t="shared" si="58"/>
        <v>2.8845330822562696</v>
      </c>
      <c r="L147" s="24">
        <f t="shared" si="58"/>
        <v>8.2684242061114439</v>
      </c>
      <c r="M147" s="24">
        <f t="shared" si="58"/>
        <v>8.0373191817170238</v>
      </c>
      <c r="N147" s="24">
        <f t="shared" si="58"/>
        <v>5.8931781220576909</v>
      </c>
      <c r="O147" s="24">
        <f t="shared" si="58"/>
        <v>1.9729521527005049</v>
      </c>
      <c r="P147" s="24">
        <f t="shared" si="58"/>
        <v>7.2798082684242065</v>
      </c>
      <c r="Q147" s="24">
        <f t="shared" si="58"/>
        <v>9.8219635367628175</v>
      </c>
    </row>
    <row r="148" spans="1:17">
      <c r="A148" s="16">
        <v>2010</v>
      </c>
      <c r="B148" s="25">
        <f t="shared" ref="B148:Q148" si="59">(B127/$B127)*100</f>
        <v>100</v>
      </c>
      <c r="C148" s="24">
        <f t="shared" si="59"/>
        <v>3.0950781118763651</v>
      </c>
      <c r="D148" s="24">
        <f t="shared" si="59"/>
        <v>1.9359986561397615</v>
      </c>
      <c r="E148" s="24">
        <f t="shared" si="59"/>
        <v>0.8483117755753401</v>
      </c>
      <c r="F148" s="24">
        <f t="shared" si="59"/>
        <v>10.960860070552663</v>
      </c>
      <c r="G148" s="24">
        <f t="shared" si="59"/>
        <v>13.077439946245589</v>
      </c>
      <c r="H148" s="24">
        <f t="shared" si="59"/>
        <v>6.6521081807492024</v>
      </c>
      <c r="I148" s="24">
        <f t="shared" si="59"/>
        <v>13.207626406853686</v>
      </c>
      <c r="J148" s="28">
        <f t="shared" si="59"/>
        <v>6.2111540399798422</v>
      </c>
      <c r="K148" s="24">
        <f t="shared" si="59"/>
        <v>2.9018982025869309</v>
      </c>
      <c r="L148" s="24">
        <f t="shared" si="59"/>
        <v>8.1345540063833361</v>
      </c>
      <c r="M148" s="24">
        <f t="shared" si="59"/>
        <v>8.0883588106836886</v>
      </c>
      <c r="N148" s="24">
        <f t="shared" si="59"/>
        <v>5.9045859230640012</v>
      </c>
      <c r="O148" s="24">
        <f t="shared" si="59"/>
        <v>1.9275995296489163</v>
      </c>
      <c r="P148" s="24">
        <f t="shared" si="59"/>
        <v>7.1938518394087021</v>
      </c>
      <c r="Q148" s="24">
        <f t="shared" si="59"/>
        <v>9.8605745002519747</v>
      </c>
    </row>
    <row r="150" spans="1:17">
      <c r="I150" s="1">
        <v>9</v>
      </c>
      <c r="Q150" s="1">
        <v>10</v>
      </c>
    </row>
    <row r="151" spans="1:17">
      <c r="A151" s="11"/>
      <c r="B151" s="33" t="s">
        <v>98</v>
      </c>
      <c r="C151" s="11"/>
      <c r="D151" s="11"/>
      <c r="E151" s="11"/>
      <c r="F151" s="11"/>
      <c r="G151" s="11"/>
      <c r="H151" s="11"/>
      <c r="I151" s="11"/>
      <c r="J151" s="33" t="s">
        <v>99</v>
      </c>
      <c r="K151" s="11"/>
      <c r="L151" s="11"/>
      <c r="M151" s="11"/>
      <c r="N151" s="11"/>
      <c r="O151" s="11"/>
      <c r="P151" s="11"/>
      <c r="Q151" s="11"/>
    </row>
    <row r="152" spans="1:17">
      <c r="A152" s="11"/>
      <c r="B152" s="11"/>
      <c r="C152" s="11"/>
      <c r="D152" s="11"/>
      <c r="E152" s="11"/>
      <c r="F152" s="11"/>
      <c r="G152" s="11"/>
      <c r="H152" s="11"/>
      <c r="I152" s="11"/>
      <c r="J152" s="11"/>
      <c r="K152" s="11"/>
      <c r="L152" s="11"/>
      <c r="M152" s="11"/>
      <c r="N152" s="11"/>
      <c r="O152" s="11"/>
      <c r="P152" s="11"/>
      <c r="Q152" s="11"/>
    </row>
    <row r="153" spans="1:17" ht="45">
      <c r="A153" s="15"/>
      <c r="B153" s="20" t="s">
        <v>0</v>
      </c>
      <c r="C153" s="14" t="s">
        <v>1</v>
      </c>
      <c r="D153" s="14" t="s">
        <v>2</v>
      </c>
      <c r="E153" s="14" t="s">
        <v>3</v>
      </c>
      <c r="F153" s="14" t="s">
        <v>4</v>
      </c>
      <c r="G153" s="14" t="s">
        <v>5</v>
      </c>
      <c r="H153" s="14" t="s">
        <v>6</v>
      </c>
      <c r="I153" s="14" t="s">
        <v>7</v>
      </c>
      <c r="J153" s="27" t="s">
        <v>8</v>
      </c>
      <c r="K153" s="14" t="s">
        <v>9</v>
      </c>
      <c r="L153" s="14" t="s">
        <v>10</v>
      </c>
      <c r="M153" s="14" t="s">
        <v>11</v>
      </c>
      <c r="N153" s="14" t="s">
        <v>12</v>
      </c>
      <c r="O153" s="14" t="s">
        <v>13</v>
      </c>
      <c r="P153" s="14" t="s">
        <v>14</v>
      </c>
      <c r="Q153" s="14" t="s">
        <v>15</v>
      </c>
    </row>
    <row r="154" spans="1:17">
      <c r="A154" s="16"/>
      <c r="B154" s="73" t="s">
        <v>23</v>
      </c>
      <c r="C154" s="74"/>
      <c r="D154" s="74"/>
      <c r="E154" s="74"/>
      <c r="F154" s="74"/>
      <c r="G154" s="74"/>
      <c r="H154" s="74"/>
      <c r="I154" s="74"/>
      <c r="J154" s="73" t="s">
        <v>23</v>
      </c>
      <c r="K154" s="74"/>
      <c r="L154" s="74"/>
      <c r="M154" s="74"/>
      <c r="N154" s="74"/>
      <c r="O154" s="74"/>
      <c r="P154" s="74"/>
      <c r="Q154" s="74"/>
    </row>
    <row r="155" spans="1:17">
      <c r="A155" s="16">
        <v>1997</v>
      </c>
      <c r="B155" s="23">
        <f>B48/B114</f>
        <v>32.335700641622175</v>
      </c>
      <c r="C155" s="18">
        <f t="shared" ref="C155:Q155" si="60">C48/C114</f>
        <v>20.043126684636118</v>
      </c>
      <c r="D155" s="18">
        <f t="shared" si="60"/>
        <v>141.50574712643677</v>
      </c>
      <c r="E155" s="18">
        <f t="shared" si="60"/>
        <v>162.89411764705883</v>
      </c>
      <c r="F155" s="18">
        <f t="shared" si="60"/>
        <v>25.318283166109254</v>
      </c>
      <c r="G155" s="18">
        <f t="shared" si="60"/>
        <v>40.351733333333335</v>
      </c>
      <c r="H155" s="18">
        <f t="shared" si="60"/>
        <v>28.526982011992004</v>
      </c>
      <c r="I155" s="18">
        <f t="shared" si="60"/>
        <v>16.894376899696049</v>
      </c>
      <c r="J155" s="31">
        <f t="shared" si="60"/>
        <v>31.613830613830615</v>
      </c>
      <c r="K155" s="18">
        <f t="shared" si="60"/>
        <v>50.440573770491802</v>
      </c>
      <c r="L155" s="18">
        <f t="shared" si="60"/>
        <v>63.423102310231023</v>
      </c>
      <c r="M155" s="18">
        <f t="shared" si="60"/>
        <v>26.820717131474105</v>
      </c>
      <c r="N155" s="18">
        <f t="shared" si="60"/>
        <v>21.513513513513512</v>
      </c>
      <c r="O155" s="18">
        <f t="shared" si="60"/>
        <v>21.034810126582279</v>
      </c>
      <c r="P155" s="18">
        <f t="shared" si="60"/>
        <v>14.198412698412698</v>
      </c>
      <c r="Q155" s="18">
        <f t="shared" si="60"/>
        <v>21.118167621030715</v>
      </c>
    </row>
    <row r="156" spans="1:17">
      <c r="A156" s="16">
        <v>1998</v>
      </c>
      <c r="B156" s="23">
        <f t="shared" ref="B156:Q156" si="61">B49/B115</f>
        <v>32.933158396946567</v>
      </c>
      <c r="C156" s="18">
        <f t="shared" si="61"/>
        <v>21.587807097361239</v>
      </c>
      <c r="D156" s="18">
        <f t="shared" si="61"/>
        <v>160.22756410256412</v>
      </c>
      <c r="E156" s="18">
        <f t="shared" si="61"/>
        <v>155.28571428571428</v>
      </c>
      <c r="F156" s="18">
        <f t="shared" si="61"/>
        <v>26.453776775648251</v>
      </c>
      <c r="G156" s="18">
        <f t="shared" si="61"/>
        <v>42.439337252805984</v>
      </c>
      <c r="H156" s="18">
        <f t="shared" si="61"/>
        <v>31.184885290148447</v>
      </c>
      <c r="I156" s="18">
        <f t="shared" si="61"/>
        <v>17.23009495982469</v>
      </c>
      <c r="J156" s="31">
        <f t="shared" si="61"/>
        <v>31.203898050974512</v>
      </c>
      <c r="K156" s="18">
        <f t="shared" si="61"/>
        <v>48.836095764272557</v>
      </c>
      <c r="L156" s="18">
        <f t="shared" si="61"/>
        <v>65.977438619774389</v>
      </c>
      <c r="M156" s="18">
        <f t="shared" si="61"/>
        <v>26.98503207412687</v>
      </c>
      <c r="N156" s="18">
        <f t="shared" si="61"/>
        <v>21.148022598870057</v>
      </c>
      <c r="O156" s="18">
        <f t="shared" si="61"/>
        <v>20.19526627218935</v>
      </c>
      <c r="P156" s="18">
        <f t="shared" si="61"/>
        <v>13.82360097323601</v>
      </c>
      <c r="Q156" s="18">
        <f t="shared" si="61"/>
        <v>20.942065491183879</v>
      </c>
    </row>
    <row r="157" spans="1:17">
      <c r="A157" s="16">
        <v>1999</v>
      </c>
      <c r="B157" s="23">
        <f t="shared" ref="B157:Q157" si="62">B50/B116</f>
        <v>34.126947329376854</v>
      </c>
      <c r="C157" s="18">
        <f t="shared" si="62"/>
        <v>23.986804901036759</v>
      </c>
      <c r="D157" s="18">
        <f t="shared" si="62"/>
        <v>171.23287671232876</v>
      </c>
      <c r="E157" s="18">
        <f t="shared" si="62"/>
        <v>165.64457831325302</v>
      </c>
      <c r="F157" s="18">
        <f t="shared" si="62"/>
        <v>27.297161936560936</v>
      </c>
      <c r="G157" s="18">
        <f t="shared" si="62"/>
        <v>44.31863882443929</v>
      </c>
      <c r="H157" s="18">
        <f t="shared" si="62"/>
        <v>32.177198697068405</v>
      </c>
      <c r="I157" s="18">
        <f t="shared" si="62"/>
        <v>18.070226773957572</v>
      </c>
      <c r="J157" s="31">
        <f t="shared" si="62"/>
        <v>31.786484543493888</v>
      </c>
      <c r="K157" s="18">
        <f t="shared" si="62"/>
        <v>49.461920529801326</v>
      </c>
      <c r="L157" s="18">
        <f t="shared" si="62"/>
        <v>67.259948652118098</v>
      </c>
      <c r="M157" s="18">
        <f t="shared" si="62"/>
        <v>28.242198100407055</v>
      </c>
      <c r="N157" s="18">
        <f t="shared" si="62"/>
        <v>21.110212335692619</v>
      </c>
      <c r="O157" s="18">
        <f t="shared" si="62"/>
        <v>20.174647887323943</v>
      </c>
      <c r="P157" s="18">
        <f t="shared" si="62"/>
        <v>14.114166168559475</v>
      </c>
      <c r="Q157" s="18">
        <f t="shared" si="62"/>
        <v>21.328155339805825</v>
      </c>
    </row>
    <row r="158" spans="1:17">
      <c r="A158" s="16">
        <v>2000</v>
      </c>
      <c r="B158" s="23">
        <f t="shared" ref="B158:Q158" si="63">B51/B117</f>
        <v>35.550287551510209</v>
      </c>
      <c r="C158" s="18">
        <f t="shared" si="63"/>
        <v>25.625877632898696</v>
      </c>
      <c r="D158" s="18">
        <f t="shared" si="63"/>
        <v>159.00925925925927</v>
      </c>
      <c r="E158" s="18">
        <f t="shared" si="63"/>
        <v>165.02994011976048</v>
      </c>
      <c r="F158" s="18">
        <f t="shared" si="63"/>
        <v>28.23622476813966</v>
      </c>
      <c r="G158" s="18">
        <f t="shared" si="63"/>
        <v>46.79564032697548</v>
      </c>
      <c r="H158" s="18">
        <f t="shared" si="63"/>
        <v>32.881026925485287</v>
      </c>
      <c r="I158" s="18">
        <f t="shared" si="63"/>
        <v>19.076252723311548</v>
      </c>
      <c r="J158" s="31">
        <f t="shared" si="63"/>
        <v>32.912181303116149</v>
      </c>
      <c r="K158" s="18">
        <f t="shared" si="63"/>
        <v>51.096671949286844</v>
      </c>
      <c r="L158" s="18">
        <f t="shared" si="63"/>
        <v>67.223236009732361</v>
      </c>
      <c r="M158" s="18">
        <f t="shared" si="63"/>
        <v>29.417624521072796</v>
      </c>
      <c r="N158" s="18">
        <f t="shared" si="63"/>
        <v>21.449704142011836</v>
      </c>
      <c r="O158" s="18">
        <f t="shared" si="63"/>
        <v>20.716216216216218</v>
      </c>
      <c r="P158" s="18">
        <f t="shared" si="63"/>
        <v>14.675903614457832</v>
      </c>
      <c r="Q158" s="18">
        <f t="shared" si="63"/>
        <v>21.97591522157996</v>
      </c>
    </row>
    <row r="159" spans="1:17">
      <c r="A159" s="16">
        <v>2001</v>
      </c>
      <c r="B159" s="23">
        <f t="shared" ref="B159:Q159" si="64">B52/B118</f>
        <v>35.889445648248469</v>
      </c>
      <c r="C159" s="18">
        <f t="shared" si="64"/>
        <v>26.707126948775056</v>
      </c>
      <c r="D159" s="18">
        <f t="shared" si="64"/>
        <v>149.81286549707602</v>
      </c>
      <c r="E159" s="18">
        <f t="shared" si="64"/>
        <v>152.66470588235293</v>
      </c>
      <c r="F159" s="18">
        <f t="shared" si="64"/>
        <v>29.73340471092077</v>
      </c>
      <c r="G159" s="18">
        <f t="shared" si="64"/>
        <v>45.724242424242426</v>
      </c>
      <c r="H159" s="18">
        <f t="shared" si="64"/>
        <v>32.779141104294482</v>
      </c>
      <c r="I159" s="18">
        <f t="shared" si="64"/>
        <v>19.710357142857141</v>
      </c>
      <c r="J159" s="31">
        <f t="shared" si="64"/>
        <v>33.569317382125263</v>
      </c>
      <c r="K159" s="18">
        <f t="shared" si="64"/>
        <v>53.35230769230769</v>
      </c>
      <c r="L159" s="18">
        <f t="shared" si="64"/>
        <v>71.533497234173325</v>
      </c>
      <c r="M159" s="18">
        <f t="shared" si="64"/>
        <v>30.139208173690932</v>
      </c>
      <c r="N159" s="18">
        <f t="shared" si="64"/>
        <v>21.575355450236966</v>
      </c>
      <c r="O159" s="18">
        <f t="shared" si="64"/>
        <v>20.945454545454545</v>
      </c>
      <c r="P159" s="18">
        <f t="shared" si="64"/>
        <v>14.671606401896858</v>
      </c>
      <c r="Q159" s="18">
        <f t="shared" si="64"/>
        <v>22.47919655667145</v>
      </c>
    </row>
    <row r="160" spans="1:17">
      <c r="A160" s="16">
        <v>2002</v>
      </c>
      <c r="B160" s="23">
        <f t="shared" ref="B160:Q160" si="65">B53/B119</f>
        <v>36.419833013350001</v>
      </c>
      <c r="C160" s="18">
        <f t="shared" si="65"/>
        <v>24.882417582417581</v>
      </c>
      <c r="D160" s="18">
        <f t="shared" si="65"/>
        <v>162.08484848484849</v>
      </c>
      <c r="E160" s="18">
        <f t="shared" si="65"/>
        <v>164.54216867469879</v>
      </c>
      <c r="F160" s="18">
        <f t="shared" si="65"/>
        <v>30.138236828377675</v>
      </c>
      <c r="G160" s="18">
        <f t="shared" si="65"/>
        <v>46.731202046035804</v>
      </c>
      <c r="H160" s="18">
        <f t="shared" si="65"/>
        <v>33.771253822629973</v>
      </c>
      <c r="I160" s="18">
        <f t="shared" si="65"/>
        <v>20.047341337907376</v>
      </c>
      <c r="J160" s="31">
        <f t="shared" si="65"/>
        <v>33.314465408805034</v>
      </c>
      <c r="K160" s="18">
        <f t="shared" si="65"/>
        <v>58.574193548387093</v>
      </c>
      <c r="L160" s="18">
        <f t="shared" si="65"/>
        <v>72.094202898550719</v>
      </c>
      <c r="M160" s="18">
        <f t="shared" si="65"/>
        <v>30.877642536835364</v>
      </c>
      <c r="N160" s="18">
        <f t="shared" si="65"/>
        <v>22.166368515205725</v>
      </c>
      <c r="O160" s="18">
        <f t="shared" si="65"/>
        <v>20.113253012048194</v>
      </c>
      <c r="P160" s="18">
        <f t="shared" si="65"/>
        <v>14.867334905660377</v>
      </c>
      <c r="Q160" s="18">
        <f t="shared" si="65"/>
        <v>22.760037789324517</v>
      </c>
    </row>
    <row r="161" spans="1:17">
      <c r="A161" s="16">
        <v>2003</v>
      </c>
      <c r="B161" s="23">
        <f t="shared" ref="B161:Q161" si="66">B54/B120</f>
        <v>36.695910813430864</v>
      </c>
      <c r="C161" s="18">
        <f t="shared" si="66"/>
        <v>27.294701986754966</v>
      </c>
      <c r="D161" s="18">
        <f t="shared" si="66"/>
        <v>159.35942028985508</v>
      </c>
      <c r="E161" s="18">
        <f t="shared" si="66"/>
        <v>151.81215469613261</v>
      </c>
      <c r="F161" s="18">
        <f t="shared" si="66"/>
        <v>30.375951293759513</v>
      </c>
      <c r="G161" s="18">
        <f t="shared" si="66"/>
        <v>46.567282999486387</v>
      </c>
      <c r="H161" s="18">
        <f t="shared" si="66"/>
        <v>35.961394769613946</v>
      </c>
      <c r="I161" s="18">
        <f t="shared" si="66"/>
        <v>20.485772357723576</v>
      </c>
      <c r="J161" s="31">
        <f t="shared" si="66"/>
        <v>33.248951048951049</v>
      </c>
      <c r="K161" s="18">
        <f t="shared" si="66"/>
        <v>58.693910256410255</v>
      </c>
      <c r="L161" s="18">
        <f t="shared" si="66"/>
        <v>72.651865008880989</v>
      </c>
      <c r="M161" s="18">
        <f t="shared" si="66"/>
        <v>31.380360472343071</v>
      </c>
      <c r="N161" s="18">
        <f t="shared" si="66"/>
        <v>21.037735849056602</v>
      </c>
      <c r="O161" s="18">
        <f t="shared" si="66"/>
        <v>19.074592074592076</v>
      </c>
      <c r="P161" s="18">
        <f t="shared" si="66"/>
        <v>14.461042765084944</v>
      </c>
      <c r="Q161" s="18">
        <f t="shared" si="66"/>
        <v>23.016424213984045</v>
      </c>
    </row>
    <row r="162" spans="1:17">
      <c r="A162" s="16">
        <v>2004</v>
      </c>
      <c r="B162" s="23">
        <f t="shared" ref="B162:Q162" si="67">B55/B121</f>
        <v>36.91674870521765</v>
      </c>
      <c r="C162" s="18">
        <f t="shared" si="67"/>
        <v>30.017817371937639</v>
      </c>
      <c r="D162" s="18">
        <f t="shared" si="67"/>
        <v>148.85561497326202</v>
      </c>
      <c r="E162" s="18">
        <f t="shared" si="67"/>
        <v>141.66321243523316</v>
      </c>
      <c r="F162" s="18">
        <f t="shared" si="67"/>
        <v>30.41850431447747</v>
      </c>
      <c r="G162" s="18">
        <f t="shared" si="67"/>
        <v>46.937007874015748</v>
      </c>
      <c r="H162" s="18">
        <f t="shared" si="67"/>
        <v>35.976604679064188</v>
      </c>
      <c r="I162" s="18">
        <f t="shared" si="67"/>
        <v>20.529836065573772</v>
      </c>
      <c r="J162" s="31">
        <f t="shared" si="67"/>
        <v>33.20040349697377</v>
      </c>
      <c r="K162" s="18">
        <f t="shared" si="67"/>
        <v>60.995290423861853</v>
      </c>
      <c r="L162" s="18">
        <f t="shared" si="67"/>
        <v>73.915371329879108</v>
      </c>
      <c r="M162" s="18">
        <f t="shared" si="67"/>
        <v>31.191566265060242</v>
      </c>
      <c r="N162" s="18">
        <f t="shared" si="67"/>
        <v>21.239688715953307</v>
      </c>
      <c r="O162" s="18">
        <f t="shared" si="67"/>
        <v>18.426724137931036</v>
      </c>
      <c r="P162" s="18">
        <f t="shared" si="67"/>
        <v>14.780034822983168</v>
      </c>
      <c r="Q162" s="18">
        <f t="shared" si="67"/>
        <v>23.334872979214779</v>
      </c>
    </row>
    <row r="163" spans="1:17">
      <c r="A163" s="16">
        <v>2005</v>
      </c>
      <c r="B163" s="23">
        <f t="shared" ref="B163:Q163" si="68">B56/B122</f>
        <v>37.95804612373415</v>
      </c>
      <c r="C163" s="18">
        <f t="shared" si="68"/>
        <v>30.970819304152638</v>
      </c>
      <c r="D163" s="18">
        <f t="shared" si="68"/>
        <v>131.31690140845072</v>
      </c>
      <c r="E163" s="18">
        <f t="shared" si="68"/>
        <v>143.29353233830847</v>
      </c>
      <c r="F163" s="18">
        <f t="shared" si="68"/>
        <v>30.412488605287148</v>
      </c>
      <c r="G163" s="18">
        <f t="shared" si="68"/>
        <v>48.723807053941911</v>
      </c>
      <c r="H163" s="18">
        <f t="shared" si="68"/>
        <v>37.815805109922756</v>
      </c>
      <c r="I163" s="18">
        <f t="shared" si="68"/>
        <v>21.224442988204455</v>
      </c>
      <c r="J163" s="31">
        <f t="shared" si="68"/>
        <v>35.935704514363884</v>
      </c>
      <c r="K163" s="18">
        <f t="shared" si="68"/>
        <v>63.638095238095239</v>
      </c>
      <c r="L163" s="18">
        <f t="shared" si="68"/>
        <v>73.779745434421699</v>
      </c>
      <c r="M163" s="18">
        <f t="shared" si="68"/>
        <v>31.661147250147842</v>
      </c>
      <c r="N163" s="18">
        <f t="shared" si="68"/>
        <v>21.610773899848255</v>
      </c>
      <c r="O163" s="18">
        <f t="shared" si="68"/>
        <v>19.600938967136152</v>
      </c>
      <c r="P163" s="18">
        <f t="shared" si="68"/>
        <v>14.969802555168409</v>
      </c>
      <c r="Q163" s="18">
        <f t="shared" si="68"/>
        <v>24.148995796356843</v>
      </c>
    </row>
    <row r="164" spans="1:17">
      <c r="A164" s="16">
        <v>2006</v>
      </c>
      <c r="B164" s="23">
        <f t="shared" ref="B164:Q164" si="69">B57/B123</f>
        <v>38.449479691171533</v>
      </c>
      <c r="C164" s="18">
        <f t="shared" si="69"/>
        <v>31.403488372093022</v>
      </c>
      <c r="D164" s="18">
        <f t="shared" si="69"/>
        <v>119.81380753138075</v>
      </c>
      <c r="E164" s="18">
        <f t="shared" si="69"/>
        <v>147.51041666666666</v>
      </c>
      <c r="F164" s="18">
        <f t="shared" si="69"/>
        <v>29.684615384615384</v>
      </c>
      <c r="G164" s="18">
        <f t="shared" si="69"/>
        <v>50.028317152103561</v>
      </c>
      <c r="H164" s="18">
        <f t="shared" si="69"/>
        <v>40.109243697478995</v>
      </c>
      <c r="I164" s="18">
        <f t="shared" si="69"/>
        <v>22.529161205766709</v>
      </c>
      <c r="J164" s="31">
        <f t="shared" si="69"/>
        <v>35.327237099934685</v>
      </c>
      <c r="K164" s="18">
        <f t="shared" si="69"/>
        <v>65.2992125984252</v>
      </c>
      <c r="L164" s="18">
        <f t="shared" si="69"/>
        <v>74.875401069518716</v>
      </c>
      <c r="M164" s="18">
        <f t="shared" si="69"/>
        <v>32.384922901199317</v>
      </c>
      <c r="N164" s="18">
        <f t="shared" si="69"/>
        <v>21.304410701373826</v>
      </c>
      <c r="O164" s="18">
        <f t="shared" si="69"/>
        <v>19.628175519630485</v>
      </c>
      <c r="P164" s="18">
        <f t="shared" si="69"/>
        <v>14.948703170028818</v>
      </c>
      <c r="Q164" s="18">
        <f t="shared" si="69"/>
        <v>24.028662420382165</v>
      </c>
    </row>
    <row r="165" spans="1:17">
      <c r="A165" s="16">
        <v>2007</v>
      </c>
      <c r="B165" s="23">
        <f t="shared" ref="B165:Q165" si="70">B58/B124</f>
        <v>38.446636255291168</v>
      </c>
      <c r="C165" s="18">
        <f t="shared" si="70"/>
        <v>31.416961130742049</v>
      </c>
      <c r="D165" s="18">
        <f t="shared" si="70"/>
        <v>119.37190082644628</v>
      </c>
      <c r="E165" s="18">
        <f t="shared" si="70"/>
        <v>162.91208791208791</v>
      </c>
      <c r="F165" s="18">
        <f t="shared" si="70"/>
        <v>28.816733067729082</v>
      </c>
      <c r="G165" s="18">
        <f t="shared" si="70"/>
        <v>50.270862212364847</v>
      </c>
      <c r="H165" s="18">
        <f t="shared" si="70"/>
        <v>41.719047619047622</v>
      </c>
      <c r="I165" s="18">
        <f t="shared" si="70"/>
        <v>22.744525547445257</v>
      </c>
      <c r="J165" s="31">
        <f t="shared" si="70"/>
        <v>35.217084136159279</v>
      </c>
      <c r="K165" s="18">
        <f t="shared" si="70"/>
        <v>64.929663608562691</v>
      </c>
      <c r="L165" s="18">
        <f t="shared" si="70"/>
        <v>76.306596306068599</v>
      </c>
      <c r="M165" s="18">
        <f t="shared" si="70"/>
        <v>32.071856287425149</v>
      </c>
      <c r="N165" s="18">
        <f t="shared" si="70"/>
        <v>21.541374474053296</v>
      </c>
      <c r="O165" s="18">
        <f t="shared" si="70"/>
        <v>19.390134529147982</v>
      </c>
      <c r="P165" s="18">
        <f t="shared" si="70"/>
        <v>14.799775028121484</v>
      </c>
      <c r="Q165" s="18">
        <f t="shared" si="70"/>
        <v>23.614404918752744</v>
      </c>
    </row>
    <row r="166" spans="1:17">
      <c r="A166" s="16">
        <v>2008</v>
      </c>
      <c r="B166" s="23">
        <f t="shared" ref="B166:Q166" si="71">B59/B125</f>
        <v>38.345244909641018</v>
      </c>
      <c r="C166" s="18">
        <f t="shared" si="71"/>
        <v>37.429305912596398</v>
      </c>
      <c r="D166" s="18">
        <f t="shared" si="71"/>
        <v>111.29527559055119</v>
      </c>
      <c r="E166" s="18">
        <f t="shared" si="71"/>
        <v>164.75531914893617</v>
      </c>
      <c r="F166" s="18">
        <f t="shared" si="71"/>
        <v>28.458760927404029</v>
      </c>
      <c r="G166" s="18">
        <f t="shared" si="71"/>
        <v>49.699942129629626</v>
      </c>
      <c r="H166" s="18">
        <f t="shared" si="71"/>
        <v>40.682057276446521</v>
      </c>
      <c r="I166" s="18">
        <f t="shared" si="71"/>
        <v>23.371848068943503</v>
      </c>
      <c r="J166" s="31">
        <f t="shared" si="71"/>
        <v>35.140935297885967</v>
      </c>
      <c r="K166" s="18">
        <f t="shared" si="71"/>
        <v>62.557017543859651</v>
      </c>
      <c r="L166" s="18">
        <f t="shared" si="71"/>
        <v>75.305541170378049</v>
      </c>
      <c r="M166" s="18">
        <f t="shared" si="71"/>
        <v>31.575949367088608</v>
      </c>
      <c r="N166" s="18">
        <f t="shared" si="71"/>
        <v>21.681850035038543</v>
      </c>
      <c r="O166" s="18">
        <f t="shared" si="71"/>
        <v>19.032679738562091</v>
      </c>
      <c r="P166" s="18">
        <f t="shared" si="71"/>
        <v>14.793333333333333</v>
      </c>
      <c r="Q166" s="18">
        <f t="shared" si="71"/>
        <v>23.622222222222224</v>
      </c>
    </row>
    <row r="167" spans="1:17">
      <c r="A167" s="16">
        <v>2009</v>
      </c>
      <c r="B167" s="23">
        <f t="shared" ref="B167:Q167" si="72">B60/B126</f>
        <v>38.157493794402122</v>
      </c>
      <c r="C167" s="18">
        <f t="shared" si="72"/>
        <v>35.347204161248378</v>
      </c>
      <c r="D167" s="18">
        <f t="shared" si="72"/>
        <v>120.93967517401393</v>
      </c>
      <c r="E167" s="18">
        <f t="shared" si="72"/>
        <v>153.33502538071065</v>
      </c>
      <c r="F167" s="18">
        <f t="shared" si="72"/>
        <v>27.346602332127059</v>
      </c>
      <c r="G167" s="18">
        <f t="shared" si="72"/>
        <v>49.02640156453716</v>
      </c>
      <c r="H167" s="18">
        <f t="shared" si="72"/>
        <v>41.376030437539633</v>
      </c>
      <c r="I167" s="18">
        <f t="shared" si="72"/>
        <v>23.760457516339869</v>
      </c>
      <c r="J167" s="31">
        <f t="shared" si="72"/>
        <v>36.026730637422894</v>
      </c>
      <c r="K167" s="18">
        <f t="shared" si="72"/>
        <v>63.354599406528187</v>
      </c>
      <c r="L167" s="18">
        <f t="shared" si="72"/>
        <v>77.818322981366464</v>
      </c>
      <c r="M167" s="18">
        <f t="shared" si="72"/>
        <v>31.569222577209796</v>
      </c>
      <c r="N167" s="18">
        <f t="shared" si="72"/>
        <v>21.627450980392158</v>
      </c>
      <c r="O167" s="18">
        <f t="shared" si="72"/>
        <v>19.104121475054232</v>
      </c>
      <c r="P167" s="18">
        <f t="shared" si="72"/>
        <v>15.217519106407995</v>
      </c>
      <c r="Q167" s="18">
        <f t="shared" si="72"/>
        <v>24.324618736383442</v>
      </c>
    </row>
    <row r="168" spans="1:17">
      <c r="A168" s="16">
        <v>2010</v>
      </c>
      <c r="B168" s="23">
        <f t="shared" ref="B168:Q168" si="73">B61/B127</f>
        <v>38.892281202754916</v>
      </c>
      <c r="C168" s="18">
        <f t="shared" si="73"/>
        <v>37.439620081411128</v>
      </c>
      <c r="D168" s="18">
        <f t="shared" si="73"/>
        <v>119.23427331887201</v>
      </c>
      <c r="E168" s="18">
        <f t="shared" si="73"/>
        <v>151.49504950495049</v>
      </c>
      <c r="F168" s="18">
        <f t="shared" si="73"/>
        <v>28.148275862068967</v>
      </c>
      <c r="G168" s="18">
        <f t="shared" si="73"/>
        <v>50.837186897880542</v>
      </c>
      <c r="H168" s="18">
        <f t="shared" si="73"/>
        <v>43.435606060606062</v>
      </c>
      <c r="I168" s="18">
        <f t="shared" si="73"/>
        <v>24.026709062003178</v>
      </c>
      <c r="J168" s="31">
        <f t="shared" si="73"/>
        <v>36.948613928329955</v>
      </c>
      <c r="K168" s="18">
        <f t="shared" si="73"/>
        <v>62.350217076700432</v>
      </c>
      <c r="L168" s="18">
        <f t="shared" si="73"/>
        <v>79.401652039235927</v>
      </c>
      <c r="M168" s="18">
        <f t="shared" si="73"/>
        <v>30.951194184839046</v>
      </c>
      <c r="N168" s="18">
        <f t="shared" si="73"/>
        <v>21.513513513513512</v>
      </c>
      <c r="O168" s="18">
        <f t="shared" si="73"/>
        <v>19.305010893246187</v>
      </c>
      <c r="P168" s="18">
        <f t="shared" si="73"/>
        <v>15.408639813193227</v>
      </c>
      <c r="Q168" s="18">
        <f t="shared" si="73"/>
        <v>24.128620102214651</v>
      </c>
    </row>
    <row r="169" spans="1:17">
      <c r="A169" s="11"/>
      <c r="B169" s="11"/>
      <c r="C169" s="11"/>
      <c r="D169" s="11"/>
      <c r="E169" s="11"/>
      <c r="F169" s="11"/>
      <c r="G169" s="11"/>
      <c r="H169" s="11"/>
      <c r="I169" s="11"/>
      <c r="J169" s="11"/>
      <c r="K169" s="11"/>
      <c r="L169" s="11"/>
      <c r="M169" s="11"/>
      <c r="N169" s="11"/>
      <c r="O169" s="11"/>
      <c r="P169" s="11"/>
      <c r="Q169" s="11"/>
    </row>
    <row r="170" spans="1:17">
      <c r="A170" s="15"/>
      <c r="B170" s="22" t="s">
        <v>87</v>
      </c>
      <c r="C170" s="13"/>
      <c r="D170" s="13"/>
      <c r="E170" s="13"/>
      <c r="F170" s="13"/>
      <c r="G170" s="13"/>
      <c r="H170" s="13"/>
      <c r="I170" s="13"/>
      <c r="J170" s="9" t="s">
        <v>87</v>
      </c>
      <c r="K170" s="13"/>
      <c r="L170" s="13"/>
      <c r="M170" s="13"/>
      <c r="N170" s="13"/>
      <c r="O170" s="13"/>
      <c r="P170" s="13"/>
      <c r="Q170" s="13"/>
    </row>
    <row r="171" spans="1:17">
      <c r="A171" s="19" t="str">
        <f>'LP Decompositions'!$N$5</f>
        <v>2009-2010</v>
      </c>
      <c r="B171" s="23">
        <f>IF(ISERROR((POWER(VLOOKUP(VALUE(RIGHT($A171,4)),$A$153:$Q$169,COLUMN(B169),)/VLOOKUP(VALUE(LEFT($A171,4)),$A$153:$Q$169,COLUMN(B169),),1/(VALUE(RIGHT($A171,4))-VALUE(LEFT($A171,4))))-1)*100),"n.a.",(POWER(VLOOKUP(VALUE(RIGHT($A171,4)),$A$153:$Q$169,COLUMN(B169),)/VLOOKUP(VALUE(LEFT($A171,4)),$A$153:$Q$169,COLUMN(B169),),1/(VALUE(RIGHT($A171,4))-VALUE(LEFT($A171,4))))-1)*100)</f>
        <v>1.9256699937158617</v>
      </c>
      <c r="C171" s="18">
        <f t="shared" ref="C171:Q171" si="74">IF(ISERROR((POWER(VLOOKUP(VALUE(RIGHT($A171,4)),$A$153:$Q$169,COLUMN(C169),)/VLOOKUP(VALUE(LEFT($A171,4)),$A$153:$Q$169,COLUMN(C169),),1/(VALUE(RIGHT($A171,4))-VALUE(LEFT($A171,4))))-1)*100),"n.a.",(POWER(VLOOKUP(VALUE(RIGHT($A171,4)),$A$153:$Q$169,COLUMN(C169),)/VLOOKUP(VALUE(LEFT($A171,4)),$A$153:$Q$169,COLUMN(C169),),1/(VALUE(RIGHT($A171,4))-VALUE(LEFT($A171,4))))-1)*100)</f>
        <v>5.9196079854505035</v>
      </c>
      <c r="D171" s="18">
        <f t="shared" si="74"/>
        <v>-1.4101260423331707</v>
      </c>
      <c r="E171" s="18">
        <f t="shared" si="74"/>
        <v>-1.1999710250099382</v>
      </c>
      <c r="F171" s="18">
        <f t="shared" si="74"/>
        <v>2.9315288246982485</v>
      </c>
      <c r="G171" s="18">
        <f t="shared" si="74"/>
        <v>3.6934901921359842</v>
      </c>
      <c r="H171" s="18">
        <f t="shared" si="74"/>
        <v>4.9777023104609297</v>
      </c>
      <c r="I171" s="18">
        <f t="shared" si="74"/>
        <v>1.1205657360773058</v>
      </c>
      <c r="J171" s="31">
        <f t="shared" si="74"/>
        <v>2.5588869003546177</v>
      </c>
      <c r="K171" s="18">
        <f t="shared" si="74"/>
        <v>-1.5853345127840313</v>
      </c>
      <c r="L171" s="18">
        <f t="shared" si="74"/>
        <v>2.0346481358234803</v>
      </c>
      <c r="M171" s="18">
        <f t="shared" si="74"/>
        <v>-1.9576927840374236</v>
      </c>
      <c r="N171" s="18">
        <f t="shared" si="74"/>
        <v>-0.52681874984686905</v>
      </c>
      <c r="O171" s="18">
        <f t="shared" si="74"/>
        <v>1.0515501508628455</v>
      </c>
      <c r="P171" s="18">
        <f t="shared" si="74"/>
        <v>1.2559255253686619</v>
      </c>
      <c r="Q171" s="18">
        <f t="shared" si="74"/>
        <v>-0.80576241006247162</v>
      </c>
    </row>
    <row r="174" spans="1:17" ht="45">
      <c r="A174" s="15"/>
      <c r="B174" s="20" t="s">
        <v>0</v>
      </c>
      <c r="C174" s="14" t="s">
        <v>1</v>
      </c>
      <c r="D174" s="14" t="s">
        <v>2</v>
      </c>
      <c r="E174" s="14" t="s">
        <v>3</v>
      </c>
      <c r="F174" s="14" t="s">
        <v>4</v>
      </c>
      <c r="G174" s="14" t="s">
        <v>5</v>
      </c>
      <c r="H174" s="14" t="s">
        <v>6</v>
      </c>
      <c r="I174" s="14" t="s">
        <v>7</v>
      </c>
      <c r="J174" s="27" t="s">
        <v>8</v>
      </c>
      <c r="K174" s="14" t="s">
        <v>9</v>
      </c>
      <c r="L174" s="14" t="s">
        <v>10</v>
      </c>
      <c r="M174" s="14" t="s">
        <v>11</v>
      </c>
      <c r="N174" s="14" t="s">
        <v>12</v>
      </c>
      <c r="O174" s="14" t="s">
        <v>13</v>
      </c>
      <c r="P174" s="14" t="s">
        <v>14</v>
      </c>
      <c r="Q174" s="14" t="s">
        <v>15</v>
      </c>
    </row>
    <row r="175" spans="1:17">
      <c r="A175" s="16"/>
      <c r="B175" s="73" t="s">
        <v>30</v>
      </c>
      <c r="C175" s="74"/>
      <c r="D175" s="74"/>
      <c r="E175" s="74"/>
      <c r="F175" s="74"/>
      <c r="G175" s="74"/>
      <c r="H175" s="74"/>
      <c r="I175" s="74"/>
      <c r="J175" s="73" t="s">
        <v>30</v>
      </c>
      <c r="K175" s="74"/>
      <c r="L175" s="74"/>
      <c r="M175" s="74"/>
      <c r="N175" s="74"/>
      <c r="O175" s="74"/>
      <c r="P175" s="74"/>
      <c r="Q175" s="74"/>
    </row>
    <row r="176" spans="1:17">
      <c r="A176" s="16">
        <v>1997</v>
      </c>
      <c r="B176" s="23">
        <f>(B155/$B155)*100</f>
        <v>100</v>
      </c>
      <c r="C176" s="18">
        <f t="shared" ref="C176:Q176" si="75">(C155/$B155)*100</f>
        <v>61.984513361175829</v>
      </c>
      <c r="D176" s="18">
        <f t="shared" si="75"/>
        <v>437.61460032906189</v>
      </c>
      <c r="E176" s="18">
        <f t="shared" si="75"/>
        <v>503.75935704137254</v>
      </c>
      <c r="F176" s="18">
        <f t="shared" si="75"/>
        <v>78.298235893240005</v>
      </c>
      <c r="G176" s="18">
        <f t="shared" si="75"/>
        <v>124.79003866516814</v>
      </c>
      <c r="H176" s="18">
        <f t="shared" si="75"/>
        <v>88.221320231027775</v>
      </c>
      <c r="I176" s="18">
        <f t="shared" si="75"/>
        <v>52.246824916327263</v>
      </c>
      <c r="J176" s="31">
        <f t="shared" si="75"/>
        <v>97.767575733731348</v>
      </c>
      <c r="K176" s="18">
        <f t="shared" si="75"/>
        <v>155.99035360181813</v>
      </c>
      <c r="L176" s="18">
        <f t="shared" si="75"/>
        <v>196.13956417135267</v>
      </c>
      <c r="M176" s="18">
        <f t="shared" si="75"/>
        <v>82.944598692105515</v>
      </c>
      <c r="N176" s="18">
        <f t="shared" si="75"/>
        <v>66.531768561159737</v>
      </c>
      <c r="O176" s="18">
        <f t="shared" si="75"/>
        <v>65.051351012034331</v>
      </c>
      <c r="P176" s="18">
        <f t="shared" si="75"/>
        <v>43.909401734554187</v>
      </c>
      <c r="Q176" s="18">
        <f t="shared" si="75"/>
        <v>65.309138821775306</v>
      </c>
    </row>
    <row r="177" spans="1:17">
      <c r="A177" s="16">
        <v>1998</v>
      </c>
      <c r="B177" s="23">
        <f t="shared" ref="B177:Q177" si="76">(B156/$B156)*100</f>
        <v>100</v>
      </c>
      <c r="C177" s="18">
        <f t="shared" si="76"/>
        <v>65.550369743348924</v>
      </c>
      <c r="D177" s="18">
        <f t="shared" si="76"/>
        <v>486.52352796329365</v>
      </c>
      <c r="E177" s="18">
        <f t="shared" si="76"/>
        <v>471.51783140274739</v>
      </c>
      <c r="F177" s="18">
        <f t="shared" si="76"/>
        <v>80.325659800977192</v>
      </c>
      <c r="G177" s="18">
        <f t="shared" si="76"/>
        <v>128.86506888067194</v>
      </c>
      <c r="H177" s="18">
        <f t="shared" si="76"/>
        <v>94.691450222520373</v>
      </c>
      <c r="I177" s="18">
        <f t="shared" si="76"/>
        <v>52.318380011260011</v>
      </c>
      <c r="J177" s="31">
        <f t="shared" si="76"/>
        <v>94.749181584319629</v>
      </c>
      <c r="K177" s="18">
        <f t="shared" si="76"/>
        <v>148.2885278589024</v>
      </c>
      <c r="L177" s="18">
        <f t="shared" si="76"/>
        <v>200.33741624335536</v>
      </c>
      <c r="M177" s="18">
        <f t="shared" si="76"/>
        <v>81.938791745612889</v>
      </c>
      <c r="N177" s="18">
        <f t="shared" si="76"/>
        <v>64.214984618149529</v>
      </c>
      <c r="O177" s="18">
        <f t="shared" si="76"/>
        <v>61.321984453400546</v>
      </c>
      <c r="P177" s="18">
        <f t="shared" si="76"/>
        <v>41.97471984502306</v>
      </c>
      <c r="Q177" s="18">
        <f t="shared" si="76"/>
        <v>63.58960546318432</v>
      </c>
    </row>
    <row r="178" spans="1:17">
      <c r="A178" s="16">
        <v>1999</v>
      </c>
      <c r="B178" s="23">
        <f t="shared" ref="B178:Q178" si="77">(B157/$B157)*100</f>
        <v>100</v>
      </c>
      <c r="C178" s="18">
        <f t="shared" si="77"/>
        <v>70.286992474092898</v>
      </c>
      <c r="D178" s="18">
        <f t="shared" si="77"/>
        <v>501.75269138394219</v>
      </c>
      <c r="E178" s="18">
        <f t="shared" si="77"/>
        <v>485.37765981390413</v>
      </c>
      <c r="F178" s="18">
        <f t="shared" si="77"/>
        <v>79.98711889786648</v>
      </c>
      <c r="G178" s="18">
        <f t="shared" si="77"/>
        <v>129.86405844243006</v>
      </c>
      <c r="H178" s="18">
        <f t="shared" si="77"/>
        <v>94.286776917107716</v>
      </c>
      <c r="I178" s="18">
        <f t="shared" si="77"/>
        <v>52.950023919668077</v>
      </c>
      <c r="J178" s="31">
        <f t="shared" si="77"/>
        <v>93.141892348899688</v>
      </c>
      <c r="K178" s="18">
        <f t="shared" si="77"/>
        <v>144.93508620158346</v>
      </c>
      <c r="L178" s="18">
        <f t="shared" si="77"/>
        <v>197.08750390990872</v>
      </c>
      <c r="M178" s="18">
        <f t="shared" si="77"/>
        <v>82.756297619669766</v>
      </c>
      <c r="N178" s="18">
        <f t="shared" si="77"/>
        <v>61.857898193902372</v>
      </c>
      <c r="O178" s="18">
        <f t="shared" si="77"/>
        <v>59.116473831098816</v>
      </c>
      <c r="P178" s="18">
        <f t="shared" si="77"/>
        <v>41.357833832415018</v>
      </c>
      <c r="Q178" s="18">
        <f t="shared" si="77"/>
        <v>62.496522568973859</v>
      </c>
    </row>
    <row r="179" spans="1:17">
      <c r="A179" s="16">
        <v>2000</v>
      </c>
      <c r="B179" s="23">
        <f t="shared" ref="B179:Q179" si="78">(B158/$B158)*100</f>
        <v>100</v>
      </c>
      <c r="C179" s="18">
        <f t="shared" si="78"/>
        <v>72.083460916506951</v>
      </c>
      <c r="D179" s="18">
        <f t="shared" si="78"/>
        <v>447.27981181267376</v>
      </c>
      <c r="E179" s="18">
        <f t="shared" si="78"/>
        <v>464.21548596658215</v>
      </c>
      <c r="F179" s="18">
        <f t="shared" si="78"/>
        <v>79.426150146400602</v>
      </c>
      <c r="G179" s="18">
        <f t="shared" si="78"/>
        <v>131.63224139656094</v>
      </c>
      <c r="H179" s="18">
        <f t="shared" si="78"/>
        <v>92.491592023953885</v>
      </c>
      <c r="I179" s="18">
        <f t="shared" si="78"/>
        <v>53.659911177008667</v>
      </c>
      <c r="J179" s="31">
        <f t="shared" si="78"/>
        <v>92.579226695222644</v>
      </c>
      <c r="K179" s="18">
        <f t="shared" si="78"/>
        <v>143.73068537139361</v>
      </c>
      <c r="L179" s="18">
        <f t="shared" si="78"/>
        <v>189.09336784499976</v>
      </c>
      <c r="M179" s="18">
        <f t="shared" si="78"/>
        <v>82.749329322437802</v>
      </c>
      <c r="N179" s="18">
        <f t="shared" si="78"/>
        <v>60.336232473316898</v>
      </c>
      <c r="O179" s="18">
        <f t="shared" si="78"/>
        <v>58.272991986913404</v>
      </c>
      <c r="P179" s="18">
        <f t="shared" si="78"/>
        <v>41.282095378816102</v>
      </c>
      <c r="Q179" s="18">
        <f t="shared" si="78"/>
        <v>61.81642044312072</v>
      </c>
    </row>
    <row r="180" spans="1:17">
      <c r="A180" s="16">
        <v>2001</v>
      </c>
      <c r="B180" s="23">
        <f t="shared" ref="B180:Q180" si="79">(B159/$B159)*100</f>
        <v>100</v>
      </c>
      <c r="C180" s="18">
        <f t="shared" si="79"/>
        <v>74.414988770043749</v>
      </c>
      <c r="D180" s="18">
        <f t="shared" si="79"/>
        <v>417.42875319220047</v>
      </c>
      <c r="E180" s="18">
        <f t="shared" si="79"/>
        <v>425.37493439886418</v>
      </c>
      <c r="F180" s="18">
        <f t="shared" si="79"/>
        <v>82.847210855071722</v>
      </c>
      <c r="G180" s="18">
        <f t="shared" si="79"/>
        <v>127.40303339423113</v>
      </c>
      <c r="H180" s="18">
        <f t="shared" si="79"/>
        <v>91.333651195290116</v>
      </c>
      <c r="I180" s="18">
        <f t="shared" si="79"/>
        <v>54.919647787368589</v>
      </c>
      <c r="J180" s="31">
        <f t="shared" si="79"/>
        <v>93.535346606178535</v>
      </c>
      <c r="K180" s="18">
        <f t="shared" si="79"/>
        <v>148.6573746923045</v>
      </c>
      <c r="L180" s="18">
        <f t="shared" si="79"/>
        <v>199.31625006212494</v>
      </c>
      <c r="M180" s="18">
        <f t="shared" si="79"/>
        <v>83.977915036873327</v>
      </c>
      <c r="N180" s="18">
        <f t="shared" si="79"/>
        <v>60.116156882712737</v>
      </c>
      <c r="O180" s="18">
        <f t="shared" si="79"/>
        <v>58.361042270589536</v>
      </c>
      <c r="P180" s="18">
        <f t="shared" si="79"/>
        <v>40.880002844549047</v>
      </c>
      <c r="Q180" s="18">
        <f t="shared" si="79"/>
        <v>62.634560525089952</v>
      </c>
    </row>
    <row r="181" spans="1:17">
      <c r="A181" s="16">
        <v>2002</v>
      </c>
      <c r="B181" s="23">
        <f t="shared" ref="B181:Q181" si="80">(B160/$B160)*100</f>
        <v>100</v>
      </c>
      <c r="C181" s="18">
        <f t="shared" si="80"/>
        <v>68.321064441170606</v>
      </c>
      <c r="D181" s="18">
        <f t="shared" si="80"/>
        <v>445.04555642919865</v>
      </c>
      <c r="E181" s="18">
        <f t="shared" si="80"/>
        <v>451.79275977016272</v>
      </c>
      <c r="F181" s="18">
        <f t="shared" si="80"/>
        <v>82.752265276258257</v>
      </c>
      <c r="G181" s="18">
        <f t="shared" si="80"/>
        <v>128.31251046347765</v>
      </c>
      <c r="H181" s="18">
        <f t="shared" si="80"/>
        <v>92.727645978637057</v>
      </c>
      <c r="I181" s="18">
        <f t="shared" si="80"/>
        <v>55.045121515408525</v>
      </c>
      <c r="J181" s="31">
        <f t="shared" si="80"/>
        <v>91.473416137282499</v>
      </c>
      <c r="K181" s="18">
        <f t="shared" si="80"/>
        <v>160.83048356349195</v>
      </c>
      <c r="L181" s="18">
        <f t="shared" si="80"/>
        <v>197.95313963170554</v>
      </c>
      <c r="M181" s="18">
        <f t="shared" si="80"/>
        <v>84.782493443934513</v>
      </c>
      <c r="N181" s="18">
        <f t="shared" si="80"/>
        <v>60.863454555325532</v>
      </c>
      <c r="O181" s="18">
        <f t="shared" si="80"/>
        <v>55.226098935367197</v>
      </c>
      <c r="P181" s="18">
        <f t="shared" si="80"/>
        <v>40.822084220459296</v>
      </c>
      <c r="Q181" s="18">
        <f t="shared" si="80"/>
        <v>62.493525934019608</v>
      </c>
    </row>
    <row r="182" spans="1:17">
      <c r="A182" s="16">
        <v>2003</v>
      </c>
      <c r="B182" s="23">
        <f t="shared" ref="B182:Q182" si="81">(B161/$B161)*100</f>
        <v>100</v>
      </c>
      <c r="C182" s="18">
        <f t="shared" si="81"/>
        <v>74.380772630298054</v>
      </c>
      <c r="D182" s="18">
        <f t="shared" si="81"/>
        <v>434.27024089978124</v>
      </c>
      <c r="E182" s="18">
        <f t="shared" si="81"/>
        <v>413.70319289245901</v>
      </c>
      <c r="F182" s="18">
        <f t="shared" si="81"/>
        <v>82.777482886844666</v>
      </c>
      <c r="G182" s="18">
        <f t="shared" si="81"/>
        <v>126.90046920007927</v>
      </c>
      <c r="H182" s="18">
        <f t="shared" si="81"/>
        <v>97.998370860580792</v>
      </c>
      <c r="I182" s="18">
        <f t="shared" si="81"/>
        <v>55.825763426004663</v>
      </c>
      <c r="J182" s="31">
        <f t="shared" si="81"/>
        <v>90.606692440460662</v>
      </c>
      <c r="K182" s="18">
        <f t="shared" si="81"/>
        <v>159.94673236160153</v>
      </c>
      <c r="L182" s="18">
        <f t="shared" si="81"/>
        <v>197.98354475586444</v>
      </c>
      <c r="M182" s="18">
        <f t="shared" si="81"/>
        <v>85.514597612488529</v>
      </c>
      <c r="N182" s="18">
        <f t="shared" si="81"/>
        <v>57.329918736767524</v>
      </c>
      <c r="O182" s="18">
        <f t="shared" si="81"/>
        <v>51.980157057746858</v>
      </c>
      <c r="P182" s="18">
        <f t="shared" si="81"/>
        <v>39.407777173341444</v>
      </c>
      <c r="Q182" s="18">
        <f t="shared" si="81"/>
        <v>62.722040968008706</v>
      </c>
    </row>
    <row r="183" spans="1:17">
      <c r="A183" s="16">
        <v>2004</v>
      </c>
      <c r="B183" s="23">
        <f t="shared" ref="B183:Q183" si="82">(B162/$B162)*100</f>
        <v>100</v>
      </c>
      <c r="C183" s="18">
        <f t="shared" si="82"/>
        <v>81.312191416507531</v>
      </c>
      <c r="D183" s="18">
        <f t="shared" si="82"/>
        <v>403.21973140669189</v>
      </c>
      <c r="E183" s="18">
        <f t="shared" si="82"/>
        <v>383.73696873043184</v>
      </c>
      <c r="F183" s="18">
        <f t="shared" si="82"/>
        <v>82.397571241636058</v>
      </c>
      <c r="G183" s="18">
        <f t="shared" si="82"/>
        <v>127.14285390842635</v>
      </c>
      <c r="H183" s="18">
        <f t="shared" si="82"/>
        <v>97.45334012575006</v>
      </c>
      <c r="I183" s="18">
        <f t="shared" si="82"/>
        <v>55.611170500158849</v>
      </c>
      <c r="J183" s="31">
        <f t="shared" si="82"/>
        <v>89.933173048582617</v>
      </c>
      <c r="K183" s="18">
        <f t="shared" si="82"/>
        <v>165.22389582818556</v>
      </c>
      <c r="L183" s="18">
        <f t="shared" si="82"/>
        <v>200.22177987584325</v>
      </c>
      <c r="M183" s="18">
        <f t="shared" si="82"/>
        <v>84.491639591900906</v>
      </c>
      <c r="N183" s="18">
        <f t="shared" si="82"/>
        <v>57.534017650236315</v>
      </c>
      <c r="O183" s="18">
        <f t="shared" si="82"/>
        <v>49.914265974692093</v>
      </c>
      <c r="P183" s="18">
        <f t="shared" si="82"/>
        <v>40.036122739308908</v>
      </c>
      <c r="Q183" s="18">
        <f t="shared" si="82"/>
        <v>63.209447737516314</v>
      </c>
    </row>
    <row r="184" spans="1:17">
      <c r="A184" s="16">
        <v>2005</v>
      </c>
      <c r="B184" s="23">
        <f t="shared" ref="B184:Q184" si="83">(B163/$B163)*100</f>
        <v>100</v>
      </c>
      <c r="C184" s="18">
        <f t="shared" si="83"/>
        <v>81.592237922877203</v>
      </c>
      <c r="D184" s="18">
        <f t="shared" si="83"/>
        <v>345.95274208896063</v>
      </c>
      <c r="E184" s="18">
        <f t="shared" si="83"/>
        <v>377.50502718502906</v>
      </c>
      <c r="F184" s="18">
        <f t="shared" si="83"/>
        <v>80.121322646981653</v>
      </c>
      <c r="G184" s="18">
        <f t="shared" si="83"/>
        <v>128.36226315525818</v>
      </c>
      <c r="H184" s="18">
        <f t="shared" si="83"/>
        <v>99.625267819772063</v>
      </c>
      <c r="I184" s="18">
        <f t="shared" si="83"/>
        <v>55.915530844284888</v>
      </c>
      <c r="J184" s="31">
        <f t="shared" si="83"/>
        <v>94.672166204820144</v>
      </c>
      <c r="K184" s="18">
        <f t="shared" si="83"/>
        <v>167.65376971894253</v>
      </c>
      <c r="L184" s="18">
        <f t="shared" si="83"/>
        <v>194.3718209149053</v>
      </c>
      <c r="M184" s="18">
        <f t="shared" si="83"/>
        <v>83.410898303195253</v>
      </c>
      <c r="N184" s="18">
        <f t="shared" si="83"/>
        <v>56.933314821849102</v>
      </c>
      <c r="O184" s="18">
        <f t="shared" si="83"/>
        <v>51.63842971063837</v>
      </c>
      <c r="P184" s="18">
        <f t="shared" si="83"/>
        <v>39.437758483064265</v>
      </c>
      <c r="Q184" s="18">
        <f t="shared" si="83"/>
        <v>63.620228811664582</v>
      </c>
    </row>
    <row r="185" spans="1:17">
      <c r="A185" s="16">
        <v>2006</v>
      </c>
      <c r="B185" s="23">
        <f t="shared" ref="B185:Q185" si="84">(B164/$B164)*100</f>
        <v>100</v>
      </c>
      <c r="C185" s="18">
        <f t="shared" si="84"/>
        <v>81.674677068006318</v>
      </c>
      <c r="D185" s="18">
        <f t="shared" si="84"/>
        <v>311.61359917931856</v>
      </c>
      <c r="E185" s="18">
        <f t="shared" si="84"/>
        <v>383.64736753651528</v>
      </c>
      <c r="F185" s="18">
        <f t="shared" si="84"/>
        <v>77.204205682479838</v>
      </c>
      <c r="G185" s="18">
        <f t="shared" si="84"/>
        <v>130.11441911290848</v>
      </c>
      <c r="H185" s="18">
        <f t="shared" si="84"/>
        <v>104.316739835334</v>
      </c>
      <c r="I185" s="18">
        <f t="shared" si="84"/>
        <v>58.594190055944182</v>
      </c>
      <c r="J185" s="31">
        <f t="shared" si="84"/>
        <v>91.879623297077401</v>
      </c>
      <c r="K185" s="18">
        <f t="shared" si="84"/>
        <v>169.83119959726969</v>
      </c>
      <c r="L185" s="18">
        <f t="shared" si="84"/>
        <v>194.73709831946314</v>
      </c>
      <c r="M185" s="18">
        <f t="shared" si="84"/>
        <v>84.227207133404434</v>
      </c>
      <c r="N185" s="18">
        <f t="shared" si="84"/>
        <v>55.408840048011307</v>
      </c>
      <c r="O185" s="18">
        <f t="shared" si="84"/>
        <v>51.049261725477535</v>
      </c>
      <c r="P185" s="18">
        <f t="shared" si="84"/>
        <v>38.878817841223537</v>
      </c>
      <c r="Q185" s="18">
        <f t="shared" si="84"/>
        <v>62.494115950025297</v>
      </c>
    </row>
    <row r="186" spans="1:17">
      <c r="A186" s="16">
        <v>2007</v>
      </c>
      <c r="B186" s="23">
        <f t="shared" ref="B186:Q186" si="85">(B165/$B165)*100</f>
        <v>100</v>
      </c>
      <c r="C186" s="18">
        <f t="shared" si="85"/>
        <v>81.715760312889103</v>
      </c>
      <c r="D186" s="18">
        <f t="shared" si="85"/>
        <v>310.4872427168915</v>
      </c>
      <c r="E186" s="18">
        <f t="shared" si="85"/>
        <v>423.73560805249213</v>
      </c>
      <c r="F186" s="18">
        <f t="shared" si="85"/>
        <v>74.952546892221861</v>
      </c>
      <c r="G186" s="18">
        <f t="shared" si="85"/>
        <v>130.75490370226183</v>
      </c>
      <c r="H186" s="18">
        <f t="shared" si="85"/>
        <v>108.51156741522763</v>
      </c>
      <c r="I186" s="18">
        <f t="shared" si="85"/>
        <v>59.158687892533301</v>
      </c>
      <c r="J186" s="31">
        <f t="shared" si="85"/>
        <v>91.599909813469253</v>
      </c>
      <c r="K186" s="18">
        <f t="shared" si="85"/>
        <v>168.88256017358822</v>
      </c>
      <c r="L186" s="18">
        <f t="shared" si="85"/>
        <v>198.47405062794539</v>
      </c>
      <c r="M186" s="18">
        <f t="shared" si="85"/>
        <v>83.419147710253327</v>
      </c>
      <c r="N186" s="18">
        <f t="shared" si="85"/>
        <v>56.029282590589943</v>
      </c>
      <c r="O186" s="18">
        <f t="shared" si="85"/>
        <v>50.433890758074938</v>
      </c>
      <c r="P186" s="18">
        <f t="shared" si="85"/>
        <v>38.49432998468022</v>
      </c>
      <c r="Q186" s="18">
        <f t="shared" si="85"/>
        <v>61.421250904629773</v>
      </c>
    </row>
    <row r="187" spans="1:17">
      <c r="A187" s="16">
        <v>2008</v>
      </c>
      <c r="B187" s="23">
        <f t="shared" ref="B187:Q187" si="86">(B166/$B166)*100</f>
        <v>100</v>
      </c>
      <c r="C187" s="18">
        <f t="shared" si="86"/>
        <v>97.61133616644517</v>
      </c>
      <c r="D187" s="18">
        <f t="shared" si="86"/>
        <v>290.24531164897735</v>
      </c>
      <c r="E187" s="18">
        <f t="shared" si="86"/>
        <v>429.6629726506514</v>
      </c>
      <c r="F187" s="18">
        <f t="shared" si="86"/>
        <v>74.217183889334706</v>
      </c>
      <c r="G187" s="18">
        <f t="shared" si="86"/>
        <v>129.61174781057073</v>
      </c>
      <c r="H187" s="18">
        <f t="shared" si="86"/>
        <v>106.09413858827112</v>
      </c>
      <c r="I187" s="18">
        <f t="shared" si="86"/>
        <v>60.951098692988651</v>
      </c>
      <c r="J187" s="31">
        <f t="shared" si="86"/>
        <v>91.643528110706114</v>
      </c>
      <c r="K187" s="18">
        <f t="shared" si="86"/>
        <v>163.14152560838423</v>
      </c>
      <c r="L187" s="18">
        <f t="shared" si="86"/>
        <v>196.38821279622138</v>
      </c>
      <c r="M187" s="18">
        <f t="shared" si="86"/>
        <v>82.3464537558595</v>
      </c>
      <c r="N187" s="18">
        <f t="shared" si="86"/>
        <v>56.543777686466534</v>
      </c>
      <c r="O187" s="18">
        <f t="shared" si="86"/>
        <v>49.635045449342712</v>
      </c>
      <c r="P187" s="18">
        <f t="shared" si="86"/>
        <v>38.579316335554019</v>
      </c>
      <c r="Q187" s="18">
        <f t="shared" si="86"/>
        <v>61.604045763397821</v>
      </c>
    </row>
    <row r="188" spans="1:17">
      <c r="A188" s="16">
        <v>2009</v>
      </c>
      <c r="B188" s="23">
        <f t="shared" ref="B188:Q188" si="87">(B167/$B167)*100</f>
        <v>100</v>
      </c>
      <c r="C188" s="18">
        <f t="shared" si="87"/>
        <v>92.635025643203988</v>
      </c>
      <c r="D188" s="18">
        <f t="shared" si="87"/>
        <v>316.94868595315432</v>
      </c>
      <c r="E188" s="18">
        <f t="shared" si="87"/>
        <v>401.8477371886662</v>
      </c>
      <c r="F188" s="18">
        <f t="shared" si="87"/>
        <v>71.667710881312999</v>
      </c>
      <c r="G188" s="18">
        <f t="shared" si="87"/>
        <v>128.48433345412627</v>
      </c>
      <c r="H188" s="18">
        <f t="shared" si="87"/>
        <v>108.43487431454339</v>
      </c>
      <c r="I188" s="18">
        <f t="shared" si="87"/>
        <v>62.269439508696557</v>
      </c>
      <c r="J188" s="31">
        <f t="shared" si="87"/>
        <v>94.415872361900725</v>
      </c>
      <c r="K188" s="18">
        <f t="shared" si="87"/>
        <v>166.03448787253055</v>
      </c>
      <c r="L188" s="18">
        <f t="shared" si="87"/>
        <v>203.93981690899935</v>
      </c>
      <c r="M188" s="18">
        <f t="shared" si="87"/>
        <v>82.734004353926267</v>
      </c>
      <c r="N188" s="18">
        <f t="shared" si="87"/>
        <v>56.679432608765843</v>
      </c>
      <c r="O188" s="18">
        <f t="shared" si="87"/>
        <v>50.066499592425785</v>
      </c>
      <c r="P188" s="18">
        <f t="shared" si="87"/>
        <v>39.880813945491553</v>
      </c>
      <c r="Q188" s="18">
        <f t="shared" si="87"/>
        <v>63.747946517263074</v>
      </c>
    </row>
    <row r="189" spans="1:17">
      <c r="A189" s="16">
        <v>2010</v>
      </c>
      <c r="B189" s="23">
        <f t="shared" ref="B189:Q189" si="88">(B168/$B168)*100</f>
        <v>100</v>
      </c>
      <c r="C189" s="18">
        <f t="shared" si="88"/>
        <v>96.264911503208793</v>
      </c>
      <c r="D189" s="18">
        <f t="shared" si="88"/>
        <v>306.57567422511107</v>
      </c>
      <c r="E189" s="18">
        <f t="shared" si="88"/>
        <v>389.52472012420657</v>
      </c>
      <c r="F189" s="18">
        <f t="shared" si="88"/>
        <v>72.374967452603684</v>
      </c>
      <c r="G189" s="18">
        <f t="shared" si="88"/>
        <v>130.71279268205927</v>
      </c>
      <c r="H189" s="18">
        <f t="shared" si="88"/>
        <v>111.68181633308083</v>
      </c>
      <c r="I189" s="18">
        <f t="shared" si="88"/>
        <v>61.777577244045169</v>
      </c>
      <c r="J189" s="31">
        <f t="shared" si="88"/>
        <v>95.002434379479695</v>
      </c>
      <c r="K189" s="18">
        <f t="shared" si="88"/>
        <v>160.31514518691662</v>
      </c>
      <c r="L189" s="18">
        <f t="shared" si="88"/>
        <v>204.15786779205831</v>
      </c>
      <c r="M189" s="18">
        <f t="shared" si="88"/>
        <v>79.581843048709203</v>
      </c>
      <c r="N189" s="18">
        <f t="shared" si="88"/>
        <v>55.315638086021067</v>
      </c>
      <c r="O189" s="18">
        <f t="shared" si="88"/>
        <v>49.637126690009445</v>
      </c>
      <c r="P189" s="18">
        <f t="shared" si="88"/>
        <v>39.618760681237084</v>
      </c>
      <c r="Q189" s="18">
        <f t="shared" si="88"/>
        <v>62.039611347110977</v>
      </c>
    </row>
  </sheetData>
  <mergeCells count="18">
    <mergeCell ref="B175:I175"/>
    <mergeCell ref="J175:Q175"/>
    <mergeCell ref="B154:I154"/>
    <mergeCell ref="J154:Q154"/>
    <mergeCell ref="B93:I93"/>
    <mergeCell ref="J93:Q93"/>
    <mergeCell ref="B113:I113"/>
    <mergeCell ref="J113:Q113"/>
    <mergeCell ref="B27:I27"/>
    <mergeCell ref="J27:Q27"/>
    <mergeCell ref="B134:I134"/>
    <mergeCell ref="J134:Q134"/>
    <mergeCell ref="B6:I6"/>
    <mergeCell ref="J6:Q6"/>
    <mergeCell ref="B47:I47"/>
    <mergeCell ref="J47:Q47"/>
    <mergeCell ref="B70:I70"/>
    <mergeCell ref="J70:Q70"/>
  </mergeCells>
  <pageMargins left="0.70866141732283472" right="0.70866141732283472" top="0.74803149606299213" bottom="0.74803149606299213" header="0.31496062992125984" footer="0.31496062992125984"/>
  <pageSetup scale="89" orientation="landscape" horizontalDpi="0" verticalDpi="0" r:id="rId1"/>
  <rowBreaks count="4" manualBreakCount="4">
    <brk id="42" max="16383" man="1"/>
    <brk id="65" max="16383" man="1"/>
    <brk id="108" max="16383" man="1"/>
    <brk id="149"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sheetPr codeName="Sheet4"/>
  <dimension ref="A1:Q189"/>
  <sheetViews>
    <sheetView zoomScaleNormal="100" workbookViewId="0"/>
  </sheetViews>
  <sheetFormatPr defaultRowHeight="11.25"/>
  <cols>
    <col min="1" max="1" width="9.140625" style="11"/>
    <col min="2" max="17" width="12.7109375" style="11" customWidth="1"/>
    <col min="18" max="16384" width="9.140625" style="11"/>
  </cols>
  <sheetData>
    <row r="1" spans="1:17" ht="12.75">
      <c r="B1" s="12" t="s">
        <v>64</v>
      </c>
    </row>
    <row r="2" spans="1:17">
      <c r="I2" s="11">
        <v>1</v>
      </c>
      <c r="Q2" s="11">
        <v>2</v>
      </c>
    </row>
    <row r="3" spans="1:17">
      <c r="B3" s="33" t="s">
        <v>100</v>
      </c>
      <c r="J3" s="33" t="s">
        <v>101</v>
      </c>
    </row>
    <row r="5" spans="1:17" ht="45">
      <c r="A5" s="15"/>
      <c r="B5" s="20" t="s">
        <v>0</v>
      </c>
      <c r="C5" s="14" t="s">
        <v>1</v>
      </c>
      <c r="D5" s="14" t="s">
        <v>2</v>
      </c>
      <c r="E5" s="14" t="s">
        <v>3</v>
      </c>
      <c r="F5" s="14" t="s">
        <v>4</v>
      </c>
      <c r="G5" s="14" t="s">
        <v>5</v>
      </c>
      <c r="H5" s="14" t="s">
        <v>6</v>
      </c>
      <c r="I5" s="14" t="s">
        <v>7</v>
      </c>
      <c r="J5" s="27" t="s">
        <v>8</v>
      </c>
      <c r="K5" s="14" t="s">
        <v>9</v>
      </c>
      <c r="L5" s="14" t="s">
        <v>10</v>
      </c>
      <c r="M5" s="14" t="s">
        <v>11</v>
      </c>
      <c r="N5" s="14" t="s">
        <v>12</v>
      </c>
      <c r="O5" s="14" t="s">
        <v>13</v>
      </c>
      <c r="P5" s="14" t="s">
        <v>14</v>
      </c>
      <c r="Q5" s="14" t="s">
        <v>15</v>
      </c>
    </row>
    <row r="6" spans="1:17">
      <c r="A6" s="16"/>
      <c r="B6" s="73" t="s">
        <v>17</v>
      </c>
      <c r="C6" s="74"/>
      <c r="D6" s="74"/>
      <c r="E6" s="74"/>
      <c r="F6" s="74"/>
      <c r="G6" s="74"/>
      <c r="H6" s="74"/>
      <c r="I6" s="74"/>
      <c r="J6" s="73" t="s">
        <v>18</v>
      </c>
      <c r="K6" s="74"/>
      <c r="L6" s="74"/>
      <c r="M6" s="74"/>
      <c r="N6" s="74"/>
      <c r="O6" s="74"/>
      <c r="P6" s="74"/>
      <c r="Q6" s="74"/>
    </row>
    <row r="7" spans="1:17">
      <c r="A7" s="16">
        <v>1997</v>
      </c>
      <c r="B7" s="21">
        <v>612112</v>
      </c>
      <c r="C7" s="17">
        <v>19824</v>
      </c>
      <c r="D7" s="17">
        <v>33936</v>
      </c>
      <c r="E7" s="17">
        <v>25442</v>
      </c>
      <c r="F7" s="17">
        <v>42995</v>
      </c>
      <c r="G7" s="17">
        <v>142264</v>
      </c>
      <c r="H7" s="17">
        <v>43690</v>
      </c>
      <c r="I7" s="17">
        <v>42221</v>
      </c>
      <c r="J7" s="30">
        <v>38123</v>
      </c>
      <c r="K7" s="17">
        <v>26086</v>
      </c>
      <c r="L7" s="17">
        <v>91827</v>
      </c>
      <c r="M7" s="17">
        <v>30112</v>
      </c>
      <c r="N7" s="17">
        <v>15325</v>
      </c>
      <c r="O7" s="17">
        <v>5678</v>
      </c>
      <c r="P7" s="17">
        <v>19471</v>
      </c>
      <c r="Q7" s="17">
        <v>35118</v>
      </c>
    </row>
    <row r="8" spans="1:17">
      <c r="A8" s="16">
        <v>1998</v>
      </c>
      <c r="B8" s="21">
        <v>636758</v>
      </c>
      <c r="C8" s="17">
        <v>21144</v>
      </c>
      <c r="D8" s="17">
        <v>27434</v>
      </c>
      <c r="E8" s="17">
        <v>24945</v>
      </c>
      <c r="F8" s="17">
        <v>44158</v>
      </c>
      <c r="G8" s="17">
        <v>150076</v>
      </c>
      <c r="H8" s="17">
        <v>45447</v>
      </c>
      <c r="I8" s="17">
        <v>45561</v>
      </c>
      <c r="J8" s="30">
        <v>39743</v>
      </c>
      <c r="K8" s="17">
        <v>28268</v>
      </c>
      <c r="L8" s="17">
        <v>95887</v>
      </c>
      <c r="M8" s="17">
        <v>34471</v>
      </c>
      <c r="N8" s="17">
        <v>16669</v>
      </c>
      <c r="O8" s="17">
        <v>5745</v>
      </c>
      <c r="P8" s="17">
        <v>20553</v>
      </c>
      <c r="Q8" s="17">
        <v>36657</v>
      </c>
    </row>
    <row r="9" spans="1:17">
      <c r="A9" s="16">
        <v>1999</v>
      </c>
      <c r="B9" s="21">
        <v>691740</v>
      </c>
      <c r="C9" s="17">
        <v>21950</v>
      </c>
      <c r="D9" s="17">
        <v>34468</v>
      </c>
      <c r="E9" s="17">
        <v>25230</v>
      </c>
      <c r="F9" s="17">
        <v>46225</v>
      </c>
      <c r="G9" s="17">
        <v>170306</v>
      </c>
      <c r="H9" s="17">
        <v>48257</v>
      </c>
      <c r="I9" s="17">
        <v>47815</v>
      </c>
      <c r="J9" s="30">
        <v>41778</v>
      </c>
      <c r="K9" s="17">
        <v>30320</v>
      </c>
      <c r="L9" s="17">
        <v>101249</v>
      </c>
      <c r="M9" s="17">
        <v>37725</v>
      </c>
      <c r="N9" s="17">
        <v>18717</v>
      </c>
      <c r="O9" s="17">
        <v>6272</v>
      </c>
      <c r="P9" s="17">
        <v>21928</v>
      </c>
      <c r="Q9" s="17">
        <v>39500</v>
      </c>
    </row>
    <row r="10" spans="1:17">
      <c r="A10" s="16">
        <v>2000</v>
      </c>
      <c r="B10" s="21">
        <v>769682</v>
      </c>
      <c r="C10" s="17">
        <v>22137</v>
      </c>
      <c r="D10" s="17">
        <v>60906</v>
      </c>
      <c r="E10" s="17">
        <v>26242</v>
      </c>
      <c r="F10" s="17">
        <v>49648</v>
      </c>
      <c r="G10" s="17">
        <v>187462</v>
      </c>
      <c r="H10" s="17">
        <v>50931</v>
      </c>
      <c r="I10" s="17">
        <v>51311</v>
      </c>
      <c r="J10" s="30">
        <v>43896</v>
      </c>
      <c r="K10" s="17">
        <v>32150</v>
      </c>
      <c r="L10" s="17">
        <v>108272</v>
      </c>
      <c r="M10" s="17">
        <v>43566</v>
      </c>
      <c r="N10" s="17">
        <v>20367</v>
      </c>
      <c r="O10" s="17">
        <v>7009</v>
      </c>
      <c r="P10" s="17">
        <v>23263</v>
      </c>
      <c r="Q10" s="17">
        <v>42522</v>
      </c>
    </row>
    <row r="11" spans="1:17">
      <c r="A11" s="16">
        <v>2001</v>
      </c>
      <c r="B11" s="21">
        <v>792598</v>
      </c>
      <c r="C11" s="17">
        <v>22452</v>
      </c>
      <c r="D11" s="17">
        <v>59442</v>
      </c>
      <c r="E11" s="17">
        <v>27038</v>
      </c>
      <c r="F11" s="17">
        <v>54210</v>
      </c>
      <c r="G11" s="17">
        <v>179935</v>
      </c>
      <c r="H11" s="17">
        <v>53351</v>
      </c>
      <c r="I11" s="17">
        <v>54427</v>
      </c>
      <c r="J11" s="30">
        <v>46371</v>
      </c>
      <c r="K11" s="17">
        <v>34204</v>
      </c>
      <c r="L11" s="17">
        <v>115384</v>
      </c>
      <c r="M11" s="17">
        <v>46074</v>
      </c>
      <c r="N11" s="17">
        <v>22507</v>
      </c>
      <c r="O11" s="17">
        <v>7663</v>
      </c>
      <c r="P11" s="17">
        <v>23999</v>
      </c>
      <c r="Q11" s="17">
        <v>45541</v>
      </c>
    </row>
    <row r="12" spans="1:17">
      <c r="A12" s="16">
        <v>2002</v>
      </c>
      <c r="B12" s="21">
        <v>815698</v>
      </c>
      <c r="C12" s="17">
        <v>22644</v>
      </c>
      <c r="D12" s="17">
        <v>53488</v>
      </c>
      <c r="E12" s="17">
        <v>27314</v>
      </c>
      <c r="F12" s="17">
        <v>57775</v>
      </c>
      <c r="G12" s="17">
        <v>182719</v>
      </c>
      <c r="H12" s="17">
        <v>55216</v>
      </c>
      <c r="I12" s="17">
        <v>58438</v>
      </c>
      <c r="J12" s="30">
        <v>47673</v>
      </c>
      <c r="K12" s="17">
        <v>36316</v>
      </c>
      <c r="L12" s="17">
        <v>119388</v>
      </c>
      <c r="M12" s="17">
        <v>48200</v>
      </c>
      <c r="N12" s="17">
        <v>24782</v>
      </c>
      <c r="O12" s="17">
        <v>8347</v>
      </c>
      <c r="P12" s="17">
        <v>25215</v>
      </c>
      <c r="Q12" s="17">
        <v>48183</v>
      </c>
    </row>
    <row r="13" spans="1:17">
      <c r="A13" s="16">
        <v>2003</v>
      </c>
      <c r="B13" s="21">
        <v>861696</v>
      </c>
      <c r="C13" s="17">
        <v>23007</v>
      </c>
      <c r="D13" s="17">
        <v>71545</v>
      </c>
      <c r="E13" s="17">
        <v>29482</v>
      </c>
      <c r="F13" s="17">
        <v>61182</v>
      </c>
      <c r="G13" s="17">
        <v>180637</v>
      </c>
      <c r="H13" s="17">
        <v>58861</v>
      </c>
      <c r="I13" s="17">
        <v>63018</v>
      </c>
      <c r="J13" s="30">
        <v>48228</v>
      </c>
      <c r="K13" s="17">
        <v>38039</v>
      </c>
      <c r="L13" s="17">
        <v>125428</v>
      </c>
      <c r="M13" s="17">
        <v>51230</v>
      </c>
      <c r="N13" s="17">
        <v>26528</v>
      </c>
      <c r="O13" s="17">
        <v>8590</v>
      </c>
      <c r="P13" s="17">
        <v>25213</v>
      </c>
      <c r="Q13" s="17">
        <v>50708</v>
      </c>
    </row>
    <row r="14" spans="1:17">
      <c r="A14" s="16">
        <v>2004</v>
      </c>
      <c r="B14" s="21">
        <v>923643</v>
      </c>
      <c r="C14" s="17">
        <v>25366</v>
      </c>
      <c r="D14" s="17">
        <v>85387</v>
      </c>
      <c r="E14" s="17">
        <v>29136</v>
      </c>
      <c r="F14" s="17">
        <v>67968</v>
      </c>
      <c r="G14" s="17">
        <v>186410</v>
      </c>
      <c r="H14" s="17">
        <v>63937</v>
      </c>
      <c r="I14" s="17">
        <v>66388</v>
      </c>
      <c r="J14" s="30">
        <v>50699</v>
      </c>
      <c r="K14" s="17">
        <v>41481</v>
      </c>
      <c r="L14" s="17">
        <v>134029</v>
      </c>
      <c r="M14" s="17">
        <v>54110</v>
      </c>
      <c r="N14" s="17">
        <v>28931</v>
      </c>
      <c r="O14" s="17">
        <v>9211</v>
      </c>
      <c r="P14" s="17">
        <v>26731</v>
      </c>
      <c r="Q14" s="17">
        <v>53859</v>
      </c>
    </row>
    <row r="15" spans="1:17">
      <c r="A15" s="16">
        <v>2005</v>
      </c>
      <c r="B15" s="21">
        <v>988437</v>
      </c>
      <c r="C15" s="17">
        <v>22899</v>
      </c>
      <c r="D15" s="17">
        <v>110695</v>
      </c>
      <c r="E15" s="17">
        <v>31422</v>
      </c>
      <c r="F15" s="17">
        <v>75914</v>
      </c>
      <c r="G15" s="17">
        <v>185020</v>
      </c>
      <c r="H15" s="17">
        <v>68953</v>
      </c>
      <c r="I15" s="17">
        <v>70209</v>
      </c>
      <c r="J15" s="30">
        <v>55935</v>
      </c>
      <c r="K15" s="17">
        <v>43557</v>
      </c>
      <c r="L15" s="17">
        <v>140667</v>
      </c>
      <c r="M15" s="17">
        <v>57906</v>
      </c>
      <c r="N15" s="17">
        <v>31558</v>
      </c>
      <c r="O15" s="17">
        <v>9122</v>
      </c>
      <c r="P15" s="17">
        <v>28034</v>
      </c>
      <c r="Q15" s="17">
        <v>56546</v>
      </c>
    </row>
    <row r="16" spans="1:17">
      <c r="A16" s="16">
        <v>2006</v>
      </c>
      <c r="B16" s="21">
        <v>1043462</v>
      </c>
      <c r="C16" s="17">
        <v>21728</v>
      </c>
      <c r="D16" s="17">
        <v>116598</v>
      </c>
      <c r="E16" s="17">
        <v>31236</v>
      </c>
      <c r="F16" s="17">
        <v>87524</v>
      </c>
      <c r="G16" s="17">
        <v>184483</v>
      </c>
      <c r="H16" s="17">
        <v>74569</v>
      </c>
      <c r="I16" s="17">
        <v>74760</v>
      </c>
      <c r="J16" s="30">
        <v>60131</v>
      </c>
      <c r="K16" s="17">
        <v>45579</v>
      </c>
      <c r="L16" s="17">
        <v>151157</v>
      </c>
      <c r="M16" s="17">
        <v>62751</v>
      </c>
      <c r="N16" s="17">
        <v>34004</v>
      </c>
      <c r="O16" s="17">
        <v>9726</v>
      </c>
      <c r="P16" s="17">
        <v>29324</v>
      </c>
      <c r="Q16" s="17">
        <v>59892</v>
      </c>
    </row>
    <row r="17" spans="1:17">
      <c r="A17" s="16">
        <v>2007</v>
      </c>
      <c r="B17" s="21">
        <v>1100574</v>
      </c>
      <c r="C17" s="17">
        <v>23345</v>
      </c>
      <c r="D17" s="17">
        <v>121997</v>
      </c>
      <c r="E17" s="17">
        <v>32815</v>
      </c>
      <c r="F17" s="17">
        <v>99191</v>
      </c>
      <c r="G17" s="17">
        <v>184778</v>
      </c>
      <c r="H17" s="17">
        <v>78286</v>
      </c>
      <c r="I17" s="17">
        <v>81045</v>
      </c>
      <c r="J17" s="30">
        <v>61481</v>
      </c>
      <c r="K17" s="17">
        <v>47708</v>
      </c>
      <c r="L17" s="17">
        <v>160277</v>
      </c>
      <c r="M17" s="17">
        <v>68530</v>
      </c>
      <c r="N17" s="17">
        <v>36322</v>
      </c>
      <c r="O17" s="17">
        <v>10070</v>
      </c>
      <c r="P17" s="17">
        <v>31122</v>
      </c>
      <c r="Q17" s="17">
        <v>63607</v>
      </c>
    </row>
    <row r="18" spans="1:17">
      <c r="A18" s="16">
        <v>2008</v>
      </c>
      <c r="B18" s="21">
        <v>1156750</v>
      </c>
      <c r="C18" s="17">
        <v>27924</v>
      </c>
      <c r="D18" s="17">
        <v>154757</v>
      </c>
      <c r="E18" s="17">
        <v>34454</v>
      </c>
      <c r="F18" s="17">
        <v>107605</v>
      </c>
      <c r="G18" s="17">
        <v>173631</v>
      </c>
      <c r="H18" s="17">
        <v>78153</v>
      </c>
      <c r="I18" s="17">
        <v>83436</v>
      </c>
      <c r="J18" s="30">
        <v>62488</v>
      </c>
      <c r="K18" s="17">
        <v>49539</v>
      </c>
      <c r="L18" s="17">
        <v>164272</v>
      </c>
      <c r="M18" s="17">
        <v>72809</v>
      </c>
      <c r="N18" s="17">
        <v>37477</v>
      </c>
      <c r="O18" s="17">
        <v>10641</v>
      </c>
      <c r="P18" s="17">
        <v>32791</v>
      </c>
      <c r="Q18" s="17">
        <v>66773</v>
      </c>
    </row>
    <row r="19" spans="1:17">
      <c r="A19" s="16">
        <v>2009</v>
      </c>
      <c r="B19" s="21">
        <v>1068255</v>
      </c>
      <c r="C19" s="17">
        <v>24700</v>
      </c>
      <c r="D19" s="17">
        <v>89612</v>
      </c>
      <c r="E19" s="17">
        <v>34920</v>
      </c>
      <c r="F19" s="17">
        <v>96648</v>
      </c>
      <c r="G19" s="17">
        <v>154648</v>
      </c>
      <c r="H19" s="17">
        <v>75306</v>
      </c>
      <c r="I19" s="17">
        <v>82804</v>
      </c>
      <c r="J19" s="30">
        <v>62225</v>
      </c>
      <c r="K19" s="17">
        <v>50963</v>
      </c>
      <c r="L19" s="17">
        <v>173055</v>
      </c>
      <c r="M19" s="17">
        <v>73696</v>
      </c>
      <c r="N19" s="17">
        <v>35945</v>
      </c>
      <c r="O19" s="17">
        <v>10979</v>
      </c>
      <c r="P19" s="17">
        <v>32151</v>
      </c>
      <c r="Q19" s="17">
        <v>70604</v>
      </c>
    </row>
    <row r="20" spans="1:17">
      <c r="A20" s="16">
        <v>2010</v>
      </c>
      <c r="B20" s="21">
        <v>1141075</v>
      </c>
      <c r="C20" s="17">
        <v>24996</v>
      </c>
      <c r="D20" s="17">
        <v>110904</v>
      </c>
      <c r="E20" s="17">
        <v>33811</v>
      </c>
      <c r="F20" s="17">
        <v>107125</v>
      </c>
      <c r="G20" s="17">
        <v>164007</v>
      </c>
      <c r="H20" s="17">
        <v>80680</v>
      </c>
      <c r="I20" s="17">
        <v>86503</v>
      </c>
      <c r="J20" s="30">
        <v>67064</v>
      </c>
      <c r="K20" s="17">
        <v>53228</v>
      </c>
      <c r="L20" s="17">
        <v>180127</v>
      </c>
      <c r="M20" s="17">
        <v>76907</v>
      </c>
      <c r="N20" s="17">
        <v>37712</v>
      </c>
      <c r="O20" s="17">
        <v>10858</v>
      </c>
      <c r="P20" s="17">
        <v>33621</v>
      </c>
      <c r="Q20" s="17">
        <v>73532</v>
      </c>
    </row>
    <row r="22" spans="1:17">
      <c r="A22" s="15"/>
      <c r="B22" s="22" t="s">
        <v>87</v>
      </c>
      <c r="C22" s="13"/>
      <c r="D22" s="13"/>
      <c r="E22" s="13"/>
      <c r="F22" s="13"/>
      <c r="G22" s="13"/>
      <c r="H22" s="13"/>
      <c r="I22" s="13"/>
      <c r="J22" s="9" t="s">
        <v>87</v>
      </c>
      <c r="K22" s="13"/>
      <c r="L22" s="13"/>
      <c r="M22" s="13"/>
      <c r="N22" s="13"/>
      <c r="O22" s="13"/>
      <c r="P22" s="13"/>
      <c r="Q22" s="13"/>
    </row>
    <row r="23" spans="1:17">
      <c r="A23" s="19" t="str">
        <f>'LP Decompositions'!$N$5</f>
        <v>2009-2010</v>
      </c>
      <c r="B23" s="23">
        <f>IF(ISERROR((POWER(VLOOKUP(VALUE(RIGHT($A23,4)),$A$5:$Q$21,COLUMN(B21),)/VLOOKUP(VALUE(LEFT($A23,4)),$A$5:$Q$21,COLUMN(B21),),1/(VALUE(RIGHT($A23,4))-VALUE(LEFT($A23,4))))-1)*100),"n.a.",(POWER(VLOOKUP(VALUE(RIGHT($A23,4)),$A$5:$Q$21,COLUMN(B21),)/VLOOKUP(VALUE(LEFT($A23,4)),$A$5:$Q$21,COLUMN(B21),),1/(VALUE(RIGHT($A23,4))-VALUE(LEFT($A23,4))))-1)*100)</f>
        <v>6.8167244712170838</v>
      </c>
      <c r="C23" s="18">
        <f t="shared" ref="C23:Q23" si="0">IF(ISERROR((POWER(VLOOKUP(VALUE(RIGHT($A23,4)),$A$5:$Q$21,COLUMN(C21),)/VLOOKUP(VALUE(LEFT($A23,4)),$A$5:$Q$21,COLUMN(C21),),1/(VALUE(RIGHT($A23,4))-VALUE(LEFT($A23,4))))-1)*100),"n.a.",(POWER(VLOOKUP(VALUE(RIGHT($A23,4)),$A$5:$Q$21,COLUMN(C21),)/VLOOKUP(VALUE(LEFT($A23,4)),$A$5:$Q$21,COLUMN(C21),),1/(VALUE(RIGHT($A23,4))-VALUE(LEFT($A23,4))))-1)*100)</f>
        <v>1.1983805668016156</v>
      </c>
      <c r="D23" s="18">
        <f t="shared" si="0"/>
        <v>23.760210686068838</v>
      </c>
      <c r="E23" s="18">
        <f t="shared" si="0"/>
        <v>-3.1758304696449025</v>
      </c>
      <c r="F23" s="18">
        <f t="shared" si="0"/>
        <v>10.840369174737186</v>
      </c>
      <c r="G23" s="18">
        <f t="shared" si="0"/>
        <v>6.0518079768247857</v>
      </c>
      <c r="H23" s="18">
        <f t="shared" si="0"/>
        <v>7.1362175656654259</v>
      </c>
      <c r="I23" s="18">
        <f t="shared" si="0"/>
        <v>4.4671754987681833</v>
      </c>
      <c r="J23" s="31">
        <f t="shared" si="0"/>
        <v>7.7766171153073493</v>
      </c>
      <c r="K23" s="18">
        <f t="shared" si="0"/>
        <v>4.4444008398249801</v>
      </c>
      <c r="L23" s="18">
        <f t="shared" si="0"/>
        <v>4.0865620756406873</v>
      </c>
      <c r="M23" s="18">
        <f t="shared" si="0"/>
        <v>4.3570885801129</v>
      </c>
      <c r="N23" s="18">
        <f t="shared" si="0"/>
        <v>4.915843650020868</v>
      </c>
      <c r="O23" s="18">
        <f t="shared" si="0"/>
        <v>-1.1021040167592644</v>
      </c>
      <c r="P23" s="18">
        <f t="shared" si="0"/>
        <v>4.5721750489875923</v>
      </c>
      <c r="Q23" s="18">
        <f t="shared" si="0"/>
        <v>4.1470738201801582</v>
      </c>
    </row>
    <row r="26" spans="1:17" ht="45">
      <c r="A26" s="15"/>
      <c r="B26" s="20" t="s">
        <v>0</v>
      </c>
      <c r="C26" s="14" t="s">
        <v>1</v>
      </c>
      <c r="D26" s="14" t="s">
        <v>2</v>
      </c>
      <c r="E26" s="14" t="s">
        <v>3</v>
      </c>
      <c r="F26" s="14" t="s">
        <v>4</v>
      </c>
      <c r="G26" s="14" t="s">
        <v>5</v>
      </c>
      <c r="H26" s="14" t="s">
        <v>6</v>
      </c>
      <c r="I26" s="14" t="s">
        <v>7</v>
      </c>
      <c r="J26" s="27" t="s">
        <v>8</v>
      </c>
      <c r="K26" s="14" t="s">
        <v>9</v>
      </c>
      <c r="L26" s="14" t="s">
        <v>10</v>
      </c>
      <c r="M26" s="14" t="s">
        <v>11</v>
      </c>
      <c r="N26" s="14" t="s">
        <v>12</v>
      </c>
      <c r="O26" s="14" t="s">
        <v>13</v>
      </c>
      <c r="P26" s="14" t="s">
        <v>14</v>
      </c>
      <c r="Q26" s="14" t="s">
        <v>15</v>
      </c>
    </row>
    <row r="27" spans="1:17">
      <c r="A27" s="16"/>
      <c r="B27" s="73" t="s">
        <v>22</v>
      </c>
      <c r="C27" s="74"/>
      <c r="D27" s="74"/>
      <c r="E27" s="74"/>
      <c r="F27" s="74"/>
      <c r="G27" s="74"/>
      <c r="H27" s="74"/>
      <c r="I27" s="74"/>
      <c r="J27" s="73" t="s">
        <v>22</v>
      </c>
      <c r="K27" s="74"/>
      <c r="L27" s="74"/>
      <c r="M27" s="74"/>
      <c r="N27" s="74"/>
      <c r="O27" s="74"/>
      <c r="P27" s="74"/>
      <c r="Q27" s="74"/>
    </row>
    <row r="28" spans="1:17">
      <c r="A28" s="16">
        <v>1997</v>
      </c>
      <c r="B28" s="25">
        <f>(B7/$B7)*100</f>
        <v>100</v>
      </c>
      <c r="C28" s="24">
        <f t="shared" ref="C28:Q28" si="1">(C7/$B7)*100</f>
        <v>3.2386229970985703</v>
      </c>
      <c r="D28" s="24">
        <f t="shared" si="1"/>
        <v>5.5440834357111122</v>
      </c>
      <c r="E28" s="24">
        <f t="shared" si="1"/>
        <v>4.1564288888308019</v>
      </c>
      <c r="F28" s="24">
        <f t="shared" si="1"/>
        <v>7.0240413519094549</v>
      </c>
      <c r="G28" s="24">
        <f t="shared" si="1"/>
        <v>23.241498287895027</v>
      </c>
      <c r="H28" s="24">
        <f t="shared" si="1"/>
        <v>7.1375826646103979</v>
      </c>
      <c r="I28" s="24">
        <f t="shared" si="1"/>
        <v>6.8975939043835117</v>
      </c>
      <c r="J28" s="28">
        <f t="shared" si="1"/>
        <v>6.2281085814360777</v>
      </c>
      <c r="K28" s="24">
        <f t="shared" si="1"/>
        <v>4.2616383929738353</v>
      </c>
      <c r="L28" s="24">
        <f t="shared" si="1"/>
        <v>15.001666361711582</v>
      </c>
      <c r="M28" s="24">
        <f t="shared" si="1"/>
        <v>4.9193611626630416</v>
      </c>
      <c r="N28" s="24">
        <f t="shared" si="1"/>
        <v>2.5036267872546198</v>
      </c>
      <c r="O28" s="24">
        <f t="shared" si="1"/>
        <v>0.92760801944742133</v>
      </c>
      <c r="P28" s="24">
        <f t="shared" si="1"/>
        <v>3.1809538123742063</v>
      </c>
      <c r="Q28" s="24">
        <f t="shared" si="1"/>
        <v>5.7371853517003428</v>
      </c>
    </row>
    <row r="29" spans="1:17">
      <c r="A29" s="16">
        <v>1998</v>
      </c>
      <c r="B29" s="25">
        <f t="shared" ref="B29:Q41" si="2">(B8/$B8)*100</f>
        <v>100</v>
      </c>
      <c r="C29" s="24">
        <f t="shared" si="2"/>
        <v>3.3205707662879771</v>
      </c>
      <c r="D29" s="24">
        <f t="shared" si="2"/>
        <v>4.3083871737771648</v>
      </c>
      <c r="E29" s="24">
        <f t="shared" si="2"/>
        <v>3.9175008401936058</v>
      </c>
      <c r="F29" s="24">
        <f t="shared" si="2"/>
        <v>6.9348166807484164</v>
      </c>
      <c r="G29" s="24">
        <f t="shared" si="2"/>
        <v>23.568765527877154</v>
      </c>
      <c r="H29" s="24">
        <f t="shared" si="2"/>
        <v>7.137248373793498</v>
      </c>
      <c r="I29" s="24">
        <f t="shared" si="2"/>
        <v>7.1551515646446529</v>
      </c>
      <c r="J29" s="28">
        <f t="shared" si="2"/>
        <v>6.2414606491006008</v>
      </c>
      <c r="K29" s="24">
        <f t="shared" si="2"/>
        <v>4.4393631489514069</v>
      </c>
      <c r="L29" s="24">
        <f t="shared" si="2"/>
        <v>15.058625097760844</v>
      </c>
      <c r="M29" s="24">
        <f t="shared" si="2"/>
        <v>5.4135165950015542</v>
      </c>
      <c r="N29" s="24">
        <f t="shared" si="2"/>
        <v>2.6177920026132377</v>
      </c>
      <c r="O29" s="24">
        <f t="shared" si="2"/>
        <v>0.90222659157796203</v>
      </c>
      <c r="P29" s="24">
        <f t="shared" si="2"/>
        <v>3.2277568558227769</v>
      </c>
      <c r="Q29" s="24">
        <f t="shared" si="2"/>
        <v>5.7568181318491485</v>
      </c>
    </row>
    <row r="30" spans="1:17">
      <c r="A30" s="16">
        <v>1999</v>
      </c>
      <c r="B30" s="25">
        <f t="shared" si="2"/>
        <v>100</v>
      </c>
      <c r="C30" s="24">
        <f t="shared" si="2"/>
        <v>3.1731575447422444</v>
      </c>
      <c r="D30" s="24">
        <f t="shared" si="2"/>
        <v>4.9827970046549286</v>
      </c>
      <c r="E30" s="24">
        <f t="shared" si="2"/>
        <v>3.6473241391274178</v>
      </c>
      <c r="F30" s="24">
        <f t="shared" si="2"/>
        <v>6.6824240321508075</v>
      </c>
      <c r="G30" s="24">
        <f t="shared" si="2"/>
        <v>24.619943909561396</v>
      </c>
      <c r="H30" s="24">
        <f t="shared" si="2"/>
        <v>6.9761760198918665</v>
      </c>
      <c r="I30" s="24">
        <f t="shared" si="2"/>
        <v>6.9122791800387429</v>
      </c>
      <c r="J30" s="28">
        <f t="shared" si="2"/>
        <v>6.0395524329950563</v>
      </c>
      <c r="K30" s="24">
        <f t="shared" si="2"/>
        <v>4.383149738340995</v>
      </c>
      <c r="L30" s="24">
        <f t="shared" si="2"/>
        <v>14.636857778934282</v>
      </c>
      <c r="M30" s="24">
        <f t="shared" si="2"/>
        <v>5.4536386503599621</v>
      </c>
      <c r="N30" s="24">
        <f t="shared" si="2"/>
        <v>2.7057854107034438</v>
      </c>
      <c r="O30" s="24">
        <f t="shared" si="2"/>
        <v>0.90669904877555152</v>
      </c>
      <c r="P30" s="24">
        <f t="shared" si="2"/>
        <v>3.1699771590481971</v>
      </c>
      <c r="Q30" s="24">
        <f t="shared" si="2"/>
        <v>5.7102379506751095</v>
      </c>
    </row>
    <row r="31" spans="1:17">
      <c r="A31" s="16">
        <v>2000</v>
      </c>
      <c r="B31" s="25">
        <f t="shared" si="2"/>
        <v>100</v>
      </c>
      <c r="C31" s="24">
        <f t="shared" si="2"/>
        <v>2.8761228663266127</v>
      </c>
      <c r="D31" s="24">
        <f t="shared" si="2"/>
        <v>7.9131381531593563</v>
      </c>
      <c r="E31" s="24">
        <f t="shared" si="2"/>
        <v>3.4094600107576896</v>
      </c>
      <c r="F31" s="24">
        <f t="shared" si="2"/>
        <v>6.4504561624151275</v>
      </c>
      <c r="G31" s="24">
        <f t="shared" si="2"/>
        <v>24.355772903614739</v>
      </c>
      <c r="H31" s="24">
        <f t="shared" si="2"/>
        <v>6.6171483807598461</v>
      </c>
      <c r="I31" s="24">
        <f t="shared" si="2"/>
        <v>6.6665194197083988</v>
      </c>
      <c r="J31" s="28">
        <f t="shared" si="2"/>
        <v>5.7031345412780858</v>
      </c>
      <c r="K31" s="24">
        <f t="shared" si="2"/>
        <v>4.1770497426209783</v>
      </c>
      <c r="L31" s="24">
        <f t="shared" si="2"/>
        <v>14.067108234309753</v>
      </c>
      <c r="M31" s="24">
        <f t="shared" si="2"/>
        <v>5.6602596916648693</v>
      </c>
      <c r="N31" s="24">
        <f t="shared" si="2"/>
        <v>2.6461577638557223</v>
      </c>
      <c r="O31" s="24">
        <f t="shared" si="2"/>
        <v>0.91063582102738538</v>
      </c>
      <c r="P31" s="24">
        <f t="shared" si="2"/>
        <v>3.0224170501583774</v>
      </c>
      <c r="Q31" s="24">
        <f t="shared" si="2"/>
        <v>5.5246192583430558</v>
      </c>
    </row>
    <row r="32" spans="1:17">
      <c r="A32" s="16">
        <v>2001</v>
      </c>
      <c r="B32" s="25">
        <f t="shared" si="2"/>
        <v>100</v>
      </c>
      <c r="C32" s="24">
        <f t="shared" si="2"/>
        <v>2.8327096459996115</v>
      </c>
      <c r="D32" s="24">
        <f t="shared" si="2"/>
        <v>7.4996404230139371</v>
      </c>
      <c r="E32" s="24">
        <f t="shared" si="2"/>
        <v>3.4113131751531043</v>
      </c>
      <c r="F32" s="24">
        <f t="shared" si="2"/>
        <v>6.8395327770193717</v>
      </c>
      <c r="G32" s="24">
        <f t="shared" si="2"/>
        <v>22.701924556963302</v>
      </c>
      <c r="H32" s="24">
        <f t="shared" si="2"/>
        <v>6.731155011746182</v>
      </c>
      <c r="I32" s="24">
        <f t="shared" si="2"/>
        <v>6.866911094905614</v>
      </c>
      <c r="J32" s="28">
        <f t="shared" si="2"/>
        <v>5.8505068142993037</v>
      </c>
      <c r="K32" s="24">
        <f t="shared" si="2"/>
        <v>4.3154285022167604</v>
      </c>
      <c r="L32" s="24">
        <f t="shared" si="2"/>
        <v>14.557695073669125</v>
      </c>
      <c r="M32" s="24">
        <f t="shared" si="2"/>
        <v>5.8130351073305757</v>
      </c>
      <c r="N32" s="24">
        <f t="shared" si="2"/>
        <v>2.8396488509938203</v>
      </c>
      <c r="O32" s="24">
        <f t="shared" si="2"/>
        <v>0.96682050673859887</v>
      </c>
      <c r="P32" s="24">
        <f t="shared" si="2"/>
        <v>3.0278905573821788</v>
      </c>
      <c r="Q32" s="24">
        <f t="shared" si="2"/>
        <v>5.745787902568515</v>
      </c>
    </row>
    <row r="33" spans="1:17">
      <c r="A33" s="16">
        <v>2002</v>
      </c>
      <c r="B33" s="25">
        <f t="shared" si="2"/>
        <v>100</v>
      </c>
      <c r="C33" s="24">
        <f t="shared" si="2"/>
        <v>2.7760274022983999</v>
      </c>
      <c r="D33" s="24">
        <f t="shared" si="2"/>
        <v>6.5573288153213563</v>
      </c>
      <c r="E33" s="24">
        <f t="shared" si="2"/>
        <v>3.3485432108451905</v>
      </c>
      <c r="F33" s="24">
        <f t="shared" si="2"/>
        <v>7.0828909719038169</v>
      </c>
      <c r="G33" s="24">
        <f t="shared" si="2"/>
        <v>22.400324629948827</v>
      </c>
      <c r="H33" s="24">
        <f t="shared" si="2"/>
        <v>6.7691719239228245</v>
      </c>
      <c r="I33" s="24">
        <f t="shared" si="2"/>
        <v>7.1641710535026437</v>
      </c>
      <c r="J33" s="28">
        <f t="shared" si="2"/>
        <v>5.8444424284477829</v>
      </c>
      <c r="K33" s="24">
        <f t="shared" si="2"/>
        <v>4.4521379235942717</v>
      </c>
      <c r="L33" s="24">
        <f t="shared" si="2"/>
        <v>14.636299218583348</v>
      </c>
      <c r="M33" s="24">
        <f t="shared" si="2"/>
        <v>5.909049672795569</v>
      </c>
      <c r="N33" s="24">
        <f t="shared" si="2"/>
        <v>3.0381342114360952</v>
      </c>
      <c r="O33" s="24">
        <f t="shared" si="2"/>
        <v>1.0232953862826684</v>
      </c>
      <c r="P33" s="24">
        <f t="shared" si="2"/>
        <v>3.0912175829780142</v>
      </c>
      <c r="Q33" s="24">
        <f t="shared" si="2"/>
        <v>5.9069655681391886</v>
      </c>
    </row>
    <row r="34" spans="1:17">
      <c r="A34" s="16">
        <v>2003</v>
      </c>
      <c r="B34" s="25">
        <f t="shared" si="2"/>
        <v>100</v>
      </c>
      <c r="C34" s="24">
        <f t="shared" si="2"/>
        <v>2.6699671345811051</v>
      </c>
      <c r="D34" s="24">
        <f t="shared" si="2"/>
        <v>8.302812128639335</v>
      </c>
      <c r="E34" s="24">
        <f t="shared" si="2"/>
        <v>3.4213922311348779</v>
      </c>
      <c r="F34" s="24">
        <f t="shared" si="2"/>
        <v>7.1001838235294112</v>
      </c>
      <c r="G34" s="24">
        <f t="shared" si="2"/>
        <v>20.962961415626857</v>
      </c>
      <c r="H34" s="24">
        <f t="shared" si="2"/>
        <v>6.8308312908496731</v>
      </c>
      <c r="I34" s="24">
        <f t="shared" si="2"/>
        <v>7.3132520053475938</v>
      </c>
      <c r="J34" s="28">
        <f t="shared" si="2"/>
        <v>5.5968694295900177</v>
      </c>
      <c r="K34" s="24">
        <f t="shared" si="2"/>
        <v>4.4144338606654783</v>
      </c>
      <c r="L34" s="24">
        <f t="shared" si="2"/>
        <v>14.555945484254307</v>
      </c>
      <c r="M34" s="24">
        <f t="shared" si="2"/>
        <v>5.9452521538918601</v>
      </c>
      <c r="N34" s="24">
        <f t="shared" si="2"/>
        <v>3.0785799168152108</v>
      </c>
      <c r="O34" s="24">
        <f t="shared" si="2"/>
        <v>0.99687128639334521</v>
      </c>
      <c r="P34" s="24">
        <f t="shared" si="2"/>
        <v>2.9259738933452168</v>
      </c>
      <c r="Q34" s="24">
        <f t="shared" si="2"/>
        <v>5.8846739453357095</v>
      </c>
    </row>
    <row r="35" spans="1:17">
      <c r="A35" s="16">
        <v>2004</v>
      </c>
      <c r="B35" s="25">
        <f t="shared" si="2"/>
        <v>100</v>
      </c>
      <c r="C35" s="24">
        <f t="shared" si="2"/>
        <v>2.74629916537017</v>
      </c>
      <c r="D35" s="24">
        <f t="shared" si="2"/>
        <v>9.2445890890744575</v>
      </c>
      <c r="E35" s="24">
        <f t="shared" si="2"/>
        <v>3.1544655240173962</v>
      </c>
      <c r="F35" s="24">
        <f t="shared" si="2"/>
        <v>7.3586872850224596</v>
      </c>
      <c r="G35" s="24">
        <f t="shared" si="2"/>
        <v>20.182040030617891</v>
      </c>
      <c r="H35" s="24">
        <f t="shared" si="2"/>
        <v>6.9222632553919636</v>
      </c>
      <c r="I35" s="24">
        <f t="shared" si="2"/>
        <v>7.1876255219819774</v>
      </c>
      <c r="J35" s="28">
        <f t="shared" si="2"/>
        <v>5.489025521765444</v>
      </c>
      <c r="K35" s="24">
        <f t="shared" si="2"/>
        <v>4.4910208814444541</v>
      </c>
      <c r="L35" s="24">
        <f t="shared" si="2"/>
        <v>14.510909518071378</v>
      </c>
      <c r="M35" s="24">
        <f t="shared" si="2"/>
        <v>5.8583240494433451</v>
      </c>
      <c r="N35" s="24">
        <f t="shared" si="2"/>
        <v>3.1322708015975871</v>
      </c>
      <c r="O35" s="24">
        <f t="shared" si="2"/>
        <v>0.99724677175055731</v>
      </c>
      <c r="P35" s="24">
        <f t="shared" si="2"/>
        <v>2.8940835366045103</v>
      </c>
      <c r="Q35" s="24">
        <f t="shared" si="2"/>
        <v>5.8311490478464085</v>
      </c>
    </row>
    <row r="36" spans="1:17">
      <c r="A36" s="16">
        <v>2005</v>
      </c>
      <c r="B36" s="25">
        <f t="shared" si="2"/>
        <v>100</v>
      </c>
      <c r="C36" s="24">
        <f t="shared" si="2"/>
        <v>2.3166878617453617</v>
      </c>
      <c r="D36" s="24">
        <f t="shared" si="2"/>
        <v>11.198993967243233</v>
      </c>
      <c r="E36" s="24">
        <f t="shared" si="2"/>
        <v>3.1789582947623374</v>
      </c>
      <c r="F36" s="24">
        <f t="shared" si="2"/>
        <v>7.680206224574758</v>
      </c>
      <c r="G36" s="24">
        <f t="shared" si="2"/>
        <v>18.718441337181837</v>
      </c>
      <c r="H36" s="24">
        <f t="shared" si="2"/>
        <v>6.975963060872874</v>
      </c>
      <c r="I36" s="24">
        <f t="shared" si="2"/>
        <v>7.1030323632158652</v>
      </c>
      <c r="J36" s="28">
        <f t="shared" si="2"/>
        <v>5.658934256811512</v>
      </c>
      <c r="K36" s="24">
        <f t="shared" si="2"/>
        <v>4.4066541418421199</v>
      </c>
      <c r="L36" s="24">
        <f t="shared" si="2"/>
        <v>14.231256013281573</v>
      </c>
      <c r="M36" s="24">
        <f t="shared" si="2"/>
        <v>5.8583399852494393</v>
      </c>
      <c r="N36" s="24">
        <f t="shared" si="2"/>
        <v>3.1927173911943809</v>
      </c>
      <c r="O36" s="24">
        <f t="shared" si="2"/>
        <v>0.92287115921399143</v>
      </c>
      <c r="P36" s="24">
        <f t="shared" si="2"/>
        <v>2.8361949218817184</v>
      </c>
      <c r="Q36" s="24">
        <f t="shared" si="2"/>
        <v>5.7207490209290022</v>
      </c>
    </row>
    <row r="37" spans="1:17">
      <c r="A37" s="16">
        <v>2006</v>
      </c>
      <c r="B37" s="25">
        <f t="shared" si="2"/>
        <v>100</v>
      </c>
      <c r="C37" s="24">
        <f t="shared" si="2"/>
        <v>2.0822991158278881</v>
      </c>
      <c r="D37" s="24">
        <f t="shared" si="2"/>
        <v>11.174149130490617</v>
      </c>
      <c r="E37" s="24">
        <f t="shared" si="2"/>
        <v>2.9934966486561083</v>
      </c>
      <c r="F37" s="24">
        <f t="shared" si="2"/>
        <v>8.3878473772882955</v>
      </c>
      <c r="G37" s="24">
        <f t="shared" si="2"/>
        <v>17.679896345051375</v>
      </c>
      <c r="H37" s="24">
        <f t="shared" si="2"/>
        <v>7.146307196620481</v>
      </c>
      <c r="I37" s="24">
        <f t="shared" si="2"/>
        <v>7.1646116485315225</v>
      </c>
      <c r="J37" s="28">
        <f t="shared" si="2"/>
        <v>5.7626439678684989</v>
      </c>
      <c r="K37" s="24">
        <f t="shared" si="2"/>
        <v>4.3680555688659481</v>
      </c>
      <c r="L37" s="24">
        <f t="shared" si="2"/>
        <v>14.486104908468157</v>
      </c>
      <c r="M37" s="24">
        <f t="shared" si="2"/>
        <v>6.0137312139780841</v>
      </c>
      <c r="N37" s="24">
        <f t="shared" si="2"/>
        <v>3.2587674491260818</v>
      </c>
      <c r="O37" s="24">
        <f t="shared" si="2"/>
        <v>0.93208952506176557</v>
      </c>
      <c r="P37" s="24">
        <f t="shared" si="2"/>
        <v>2.8102604598921666</v>
      </c>
      <c r="Q37" s="24">
        <f t="shared" si="2"/>
        <v>5.7397394442730061</v>
      </c>
    </row>
    <row r="38" spans="1:17">
      <c r="A38" s="16">
        <v>2007</v>
      </c>
      <c r="B38" s="25">
        <f t="shared" si="2"/>
        <v>100</v>
      </c>
      <c r="C38" s="24">
        <f t="shared" si="2"/>
        <v>2.1211658643580531</v>
      </c>
      <c r="D38" s="24">
        <f t="shared" si="2"/>
        <v>11.084852086274982</v>
      </c>
      <c r="E38" s="24">
        <f t="shared" si="2"/>
        <v>2.981625951548919</v>
      </c>
      <c r="F38" s="24">
        <f t="shared" si="2"/>
        <v>9.0126606661614765</v>
      </c>
      <c r="G38" s="24">
        <f t="shared" si="2"/>
        <v>16.78923906979449</v>
      </c>
      <c r="H38" s="24">
        <f t="shared" si="2"/>
        <v>7.1131972952295799</v>
      </c>
      <c r="I38" s="24">
        <f t="shared" si="2"/>
        <v>7.3638846638208788</v>
      </c>
      <c r="J38" s="28">
        <f t="shared" si="2"/>
        <v>5.5862668025957367</v>
      </c>
      <c r="K38" s="24">
        <f t="shared" si="2"/>
        <v>4.3348289165471838</v>
      </c>
      <c r="L38" s="24">
        <f t="shared" si="2"/>
        <v>14.563037106091912</v>
      </c>
      <c r="M38" s="24">
        <f t="shared" si="2"/>
        <v>6.226750768235485</v>
      </c>
      <c r="N38" s="24">
        <f t="shared" si="2"/>
        <v>3.3002778550102039</v>
      </c>
      <c r="O38" s="24">
        <f t="shared" si="2"/>
        <v>0.91497709377106851</v>
      </c>
      <c r="P38" s="24">
        <f t="shared" si="2"/>
        <v>2.8277971313151138</v>
      </c>
      <c r="Q38" s="24">
        <f t="shared" si="2"/>
        <v>5.7794387292449212</v>
      </c>
    </row>
    <row r="39" spans="1:17">
      <c r="A39" s="16">
        <v>2008</v>
      </c>
      <c r="B39" s="25">
        <f t="shared" si="2"/>
        <v>100</v>
      </c>
      <c r="C39" s="24">
        <f t="shared" si="2"/>
        <v>2.4140047547006698</v>
      </c>
      <c r="D39" s="24">
        <f t="shared" si="2"/>
        <v>13.378603846985088</v>
      </c>
      <c r="E39" s="24">
        <f t="shared" si="2"/>
        <v>2.9785173978819972</v>
      </c>
      <c r="F39" s="24">
        <f t="shared" si="2"/>
        <v>9.3023557380592177</v>
      </c>
      <c r="G39" s="24">
        <f t="shared" si="2"/>
        <v>15.010244218716231</v>
      </c>
      <c r="H39" s="24">
        <f t="shared" si="2"/>
        <v>6.7562567538361789</v>
      </c>
      <c r="I39" s="24">
        <f t="shared" si="2"/>
        <v>7.2129673654635837</v>
      </c>
      <c r="J39" s="28">
        <f t="shared" si="2"/>
        <v>5.4020315539226278</v>
      </c>
      <c r="K39" s="24">
        <f t="shared" si="2"/>
        <v>4.2826021180030258</v>
      </c>
      <c r="L39" s="24">
        <f t="shared" si="2"/>
        <v>14.201167062891724</v>
      </c>
      <c r="M39" s="24">
        <f t="shared" si="2"/>
        <v>6.2942727469202504</v>
      </c>
      <c r="N39" s="24">
        <f t="shared" si="2"/>
        <v>3.239853036524746</v>
      </c>
      <c r="O39" s="24">
        <f t="shared" si="2"/>
        <v>0.91990490598660035</v>
      </c>
      <c r="P39" s="24">
        <f t="shared" si="2"/>
        <v>2.8347525394424036</v>
      </c>
      <c r="Q39" s="24">
        <f t="shared" si="2"/>
        <v>5.7724659606656585</v>
      </c>
    </row>
    <row r="40" spans="1:17">
      <c r="A40" s="16">
        <v>2009</v>
      </c>
      <c r="B40" s="25">
        <f t="shared" si="2"/>
        <v>100</v>
      </c>
      <c r="C40" s="24">
        <f t="shared" si="2"/>
        <v>2.3121820164661062</v>
      </c>
      <c r="D40" s="24">
        <f t="shared" si="2"/>
        <v>8.3886337999822125</v>
      </c>
      <c r="E40" s="24">
        <f t="shared" si="2"/>
        <v>3.2688824297569399</v>
      </c>
      <c r="F40" s="24">
        <f t="shared" si="2"/>
        <v>9.0472780375472137</v>
      </c>
      <c r="G40" s="24">
        <f t="shared" si="2"/>
        <v>14.47669329888463</v>
      </c>
      <c r="H40" s="24">
        <f t="shared" si="2"/>
        <v>7.0494404425909538</v>
      </c>
      <c r="I40" s="24">
        <f t="shared" si="2"/>
        <v>7.7513327810307464</v>
      </c>
      <c r="J40" s="28">
        <f t="shared" si="2"/>
        <v>5.8249200799434586</v>
      </c>
      <c r="K40" s="24">
        <f t="shared" si="2"/>
        <v>4.77067741316446</v>
      </c>
      <c r="L40" s="24">
        <f t="shared" si="2"/>
        <v>16.199783759495627</v>
      </c>
      <c r="M40" s="24">
        <f t="shared" si="2"/>
        <v>6.8987273637848636</v>
      </c>
      <c r="N40" s="24">
        <f t="shared" si="2"/>
        <v>3.3648333029098856</v>
      </c>
      <c r="O40" s="24">
        <f t="shared" si="2"/>
        <v>1.0277508647279909</v>
      </c>
      <c r="P40" s="24">
        <f t="shared" si="2"/>
        <v>3.0096746563320553</v>
      </c>
      <c r="Q40" s="24">
        <f t="shared" si="2"/>
        <v>6.6092833639908077</v>
      </c>
    </row>
    <row r="41" spans="1:17">
      <c r="A41" s="16">
        <v>2010</v>
      </c>
      <c r="B41" s="25">
        <f t="shared" si="2"/>
        <v>100</v>
      </c>
      <c r="C41" s="24">
        <f t="shared" si="2"/>
        <v>2.1905659137217097</v>
      </c>
      <c r="D41" s="24">
        <f t="shared" si="2"/>
        <v>9.7192559647700634</v>
      </c>
      <c r="E41" s="24">
        <f t="shared" si="2"/>
        <v>2.9630830576430118</v>
      </c>
      <c r="F41" s="24">
        <f t="shared" si="2"/>
        <v>9.3880770326227463</v>
      </c>
      <c r="G41" s="24">
        <f t="shared" si="2"/>
        <v>14.373025436540104</v>
      </c>
      <c r="H41" s="24">
        <f t="shared" si="2"/>
        <v>7.0705256008588391</v>
      </c>
      <c r="I41" s="24">
        <f t="shared" si="2"/>
        <v>7.5808338628048118</v>
      </c>
      <c r="J41" s="28">
        <f t="shared" si="2"/>
        <v>5.877264859890893</v>
      </c>
      <c r="K41" s="24">
        <f t="shared" si="2"/>
        <v>4.6647240540718187</v>
      </c>
      <c r="L41" s="24">
        <f t="shared" si="2"/>
        <v>15.785728370177246</v>
      </c>
      <c r="M41" s="24">
        <f t="shared" si="2"/>
        <v>6.7398724886620078</v>
      </c>
      <c r="N41" s="24">
        <f t="shared" si="2"/>
        <v>3.3049536621168634</v>
      </c>
      <c r="O41" s="24">
        <f t="shared" si="2"/>
        <v>0.95155883706154287</v>
      </c>
      <c r="P41" s="24">
        <f t="shared" si="2"/>
        <v>2.9464320925443115</v>
      </c>
      <c r="Q41" s="24">
        <f t="shared" si="2"/>
        <v>6.4440987665140321</v>
      </c>
    </row>
    <row r="43" spans="1:17">
      <c r="I43" s="11">
        <v>3</v>
      </c>
      <c r="Q43" s="11">
        <v>4</v>
      </c>
    </row>
    <row r="44" spans="1:17">
      <c r="B44" s="33" t="s">
        <v>102</v>
      </c>
      <c r="J44" s="33" t="s">
        <v>103</v>
      </c>
    </row>
    <row r="46" spans="1:17" ht="45">
      <c r="A46" s="15"/>
      <c r="B46" s="20" t="s">
        <v>0</v>
      </c>
      <c r="C46" s="14" t="s">
        <v>1</v>
      </c>
      <c r="D46" s="14" t="s">
        <v>2</v>
      </c>
      <c r="E46" s="14" t="s">
        <v>3</v>
      </c>
      <c r="F46" s="14" t="s">
        <v>4</v>
      </c>
      <c r="G46" s="14" t="s">
        <v>5</v>
      </c>
      <c r="H46" s="14" t="s">
        <v>6</v>
      </c>
      <c r="I46" s="14" t="s">
        <v>7</v>
      </c>
      <c r="J46" s="27" t="s">
        <v>8</v>
      </c>
      <c r="K46" s="14" t="s">
        <v>9</v>
      </c>
      <c r="L46" s="14" t="s">
        <v>10</v>
      </c>
      <c r="M46" s="14" t="s">
        <v>11</v>
      </c>
      <c r="N46" s="14" t="s">
        <v>12</v>
      </c>
      <c r="O46" s="14" t="s">
        <v>13</v>
      </c>
      <c r="P46" s="14" t="s">
        <v>14</v>
      </c>
      <c r="Q46" s="14" t="s">
        <v>15</v>
      </c>
    </row>
    <row r="47" spans="1:17">
      <c r="A47" s="16"/>
      <c r="B47" s="73" t="s">
        <v>65</v>
      </c>
      <c r="C47" s="74"/>
      <c r="D47" s="74"/>
      <c r="E47" s="74"/>
      <c r="F47" s="74"/>
      <c r="G47" s="74"/>
      <c r="H47" s="74"/>
      <c r="I47" s="74"/>
      <c r="J47" s="73" t="s">
        <v>66</v>
      </c>
      <c r="K47" s="74"/>
      <c r="L47" s="74"/>
      <c r="M47" s="74"/>
      <c r="N47" s="74"/>
      <c r="O47" s="74"/>
      <c r="P47" s="74"/>
      <c r="Q47" s="74"/>
    </row>
    <row r="48" spans="1:17">
      <c r="A48" s="16">
        <v>1997</v>
      </c>
      <c r="B48" s="21">
        <v>663418.12944816996</v>
      </c>
      <c r="C48" s="17">
        <v>23415.92323509253</v>
      </c>
      <c r="D48" s="17">
        <v>49940</v>
      </c>
      <c r="E48" s="17">
        <v>27234.428705265134</v>
      </c>
      <c r="F48" s="17">
        <v>45479</v>
      </c>
      <c r="G48" s="17">
        <v>151038.38323235448</v>
      </c>
      <c r="H48" s="17">
        <v>41711.181169039228</v>
      </c>
      <c r="I48" s="17">
        <v>43494.065275016568</v>
      </c>
      <c r="J48" s="30">
        <v>40928.232775505152</v>
      </c>
      <c r="K48" s="17">
        <v>24310.947500089344</v>
      </c>
      <c r="L48" s="17">
        <v>96268.02564373218</v>
      </c>
      <c r="M48" s="17">
        <v>33383.660349950478</v>
      </c>
      <c r="N48" s="17">
        <v>17471.456193942544</v>
      </c>
      <c r="O48" s="17">
        <v>6466.2490209318021</v>
      </c>
      <c r="P48" s="17">
        <v>21451.588693262773</v>
      </c>
      <c r="Q48" s="17">
        <v>40824.987653987722</v>
      </c>
    </row>
    <row r="49" spans="1:17">
      <c r="A49" s="16">
        <v>1998</v>
      </c>
      <c r="B49" s="21">
        <v>694330.163789707</v>
      </c>
      <c r="C49" s="17">
        <v>24844.612040900545</v>
      </c>
      <c r="D49" s="17">
        <v>50714.000000000007</v>
      </c>
      <c r="E49" s="17">
        <v>26630.460112166649</v>
      </c>
      <c r="F49" s="17">
        <v>46911</v>
      </c>
      <c r="G49" s="17">
        <v>158584.43305837986</v>
      </c>
      <c r="H49" s="17">
        <v>45059.042682390216</v>
      </c>
      <c r="I49" s="17">
        <v>46778.118436636403</v>
      </c>
      <c r="J49" s="30">
        <v>41766.224838378774</v>
      </c>
      <c r="K49" s="17">
        <v>26124.437184594957</v>
      </c>
      <c r="L49" s="17">
        <v>99603.91848143861</v>
      </c>
      <c r="M49" s="17">
        <v>37536.172183901414</v>
      </c>
      <c r="N49" s="17">
        <v>18663.138054791245</v>
      </c>
      <c r="O49" s="17">
        <v>6620.435853074262</v>
      </c>
      <c r="P49" s="17">
        <v>22688.775629279582</v>
      </c>
      <c r="Q49" s="17">
        <v>41805.39523377447</v>
      </c>
    </row>
    <row r="50" spans="1:17">
      <c r="A50" s="16">
        <v>1999</v>
      </c>
      <c r="B50" s="21">
        <v>737890.00230176607</v>
      </c>
      <c r="C50" s="17">
        <v>26741.087158602983</v>
      </c>
      <c r="D50" s="17">
        <v>50623</v>
      </c>
      <c r="E50" s="17">
        <v>26821.04689203926</v>
      </c>
      <c r="F50" s="17">
        <v>49097</v>
      </c>
      <c r="G50" s="17">
        <v>171467.92495170768</v>
      </c>
      <c r="H50" s="17">
        <v>48176.008391695323</v>
      </c>
      <c r="I50" s="17">
        <v>48896.276360064367</v>
      </c>
      <c r="J50" s="30">
        <v>44412.725575691511</v>
      </c>
      <c r="K50" s="17">
        <v>29641.560708052857</v>
      </c>
      <c r="L50" s="17">
        <v>105121.38355415926</v>
      </c>
      <c r="M50" s="17">
        <v>41413.834682629684</v>
      </c>
      <c r="N50" s="17">
        <v>20839.330473703842</v>
      </c>
      <c r="O50" s="17">
        <v>6978.0124801174607</v>
      </c>
      <c r="P50" s="17">
        <v>23639.187514137073</v>
      </c>
      <c r="Q50" s="17">
        <v>44021.62355916464</v>
      </c>
    </row>
    <row r="51" spans="1:17">
      <c r="A51" s="16">
        <v>2000</v>
      </c>
      <c r="B51" s="21">
        <v>785490.5371968234</v>
      </c>
      <c r="C51" s="17">
        <v>26312.489499121268</v>
      </c>
      <c r="D51" s="17">
        <v>52183.000000000007</v>
      </c>
      <c r="E51" s="17">
        <v>26913.679838039116</v>
      </c>
      <c r="F51" s="17">
        <v>51655.000000000007</v>
      </c>
      <c r="G51" s="17">
        <v>190616.81488000939</v>
      </c>
      <c r="H51" s="17">
        <v>51255.948958558278</v>
      </c>
      <c r="I51" s="17">
        <v>51765.627869842072</v>
      </c>
      <c r="J51" s="30">
        <v>46669.838862559242</v>
      </c>
      <c r="K51" s="17">
        <v>32126.297552344447</v>
      </c>
      <c r="L51" s="17">
        <v>110889.69836139872</v>
      </c>
      <c r="M51" s="17">
        <v>45730.770186335409</v>
      </c>
      <c r="N51" s="17">
        <v>21697.407305846635</v>
      </c>
      <c r="O51" s="17">
        <v>7634.4936979518334</v>
      </c>
      <c r="P51" s="17">
        <v>24406.447369543883</v>
      </c>
      <c r="Q51" s="17">
        <v>45633.022815273202</v>
      </c>
    </row>
    <row r="52" spans="1:17">
      <c r="A52" s="16">
        <v>2001</v>
      </c>
      <c r="B52" s="21">
        <v>795587.39299010136</v>
      </c>
      <c r="C52" s="17">
        <v>23891.517381704838</v>
      </c>
      <c r="D52" s="17">
        <v>52254</v>
      </c>
      <c r="E52" s="17">
        <v>25903.558344141049</v>
      </c>
      <c r="F52" s="17">
        <v>55393.000000000007</v>
      </c>
      <c r="G52" s="17">
        <v>181266.88156776014</v>
      </c>
      <c r="H52" s="17">
        <v>53319.005397301349</v>
      </c>
      <c r="I52" s="17">
        <v>54936.588037671427</v>
      </c>
      <c r="J52" s="30">
        <v>47703.871535181235</v>
      </c>
      <c r="K52" s="17">
        <v>34742.742930162785</v>
      </c>
      <c r="L52" s="17">
        <v>116513.13391122481</v>
      </c>
      <c r="M52" s="17">
        <v>47009.941843144872</v>
      </c>
      <c r="N52" s="17">
        <v>22729.436669030314</v>
      </c>
      <c r="O52" s="17">
        <v>8070.877049180328</v>
      </c>
      <c r="P52" s="17">
        <v>24766.825148809527</v>
      </c>
      <c r="Q52" s="17">
        <v>47086.013174788735</v>
      </c>
    </row>
    <row r="53" spans="1:17">
      <c r="A53" s="16">
        <v>2002</v>
      </c>
      <c r="B53" s="21">
        <v>815697.97536803852</v>
      </c>
      <c r="C53" s="17">
        <v>22643.027904181334</v>
      </c>
      <c r="D53" s="17">
        <v>53487</v>
      </c>
      <c r="E53" s="17">
        <v>27314</v>
      </c>
      <c r="F53" s="17">
        <v>57776</v>
      </c>
      <c r="G53" s="17">
        <v>182719</v>
      </c>
      <c r="H53" s="17">
        <v>55216</v>
      </c>
      <c r="I53" s="17">
        <v>58438</v>
      </c>
      <c r="J53" s="30">
        <v>47673.952203091918</v>
      </c>
      <c r="K53" s="17">
        <v>36316</v>
      </c>
      <c r="L53" s="17">
        <v>119388.00000000001</v>
      </c>
      <c r="M53" s="17">
        <v>48200</v>
      </c>
      <c r="N53" s="17">
        <v>24781.002856797968</v>
      </c>
      <c r="O53" s="17">
        <v>8347</v>
      </c>
      <c r="P53" s="17">
        <v>25215.992403967255</v>
      </c>
      <c r="Q53" s="17">
        <v>48183</v>
      </c>
    </row>
    <row r="54" spans="1:17">
      <c r="A54" s="16">
        <v>2003</v>
      </c>
      <c r="B54" s="21">
        <v>831779.45300933637</v>
      </c>
      <c r="C54" s="17">
        <v>25038.456758353022</v>
      </c>
      <c r="D54" s="17">
        <v>55002.000000000007</v>
      </c>
      <c r="E54" s="17">
        <v>27552.846805234793</v>
      </c>
      <c r="F54" s="17">
        <v>59708.999999999993</v>
      </c>
      <c r="G54" s="17">
        <v>181200.95004788187</v>
      </c>
      <c r="H54" s="17">
        <v>57793.235825661577</v>
      </c>
      <c r="I54" s="17">
        <v>60569.670604652638</v>
      </c>
      <c r="J54" s="30">
        <v>47555.526269341652</v>
      </c>
      <c r="K54" s="17">
        <v>36742.021982951999</v>
      </c>
      <c r="L54" s="17">
        <v>122701.77991260611</v>
      </c>
      <c r="M54" s="17">
        <v>50476.559177337993</v>
      </c>
      <c r="N54" s="17">
        <v>25633.696933253155</v>
      </c>
      <c r="O54" s="17">
        <v>8170.7637867647054</v>
      </c>
      <c r="P54" s="17">
        <v>24669.312753315233</v>
      </c>
      <c r="Q54" s="17">
        <v>48963.632151981699</v>
      </c>
    </row>
    <row r="55" spans="1:17">
      <c r="A55" s="16">
        <v>2004</v>
      </c>
      <c r="B55" s="21">
        <v>861825.99942734581</v>
      </c>
      <c r="C55" s="17">
        <v>27426.494296577948</v>
      </c>
      <c r="D55" s="17">
        <v>55866.999999999993</v>
      </c>
      <c r="E55" s="17">
        <v>27425.335059554636</v>
      </c>
      <c r="F55" s="17">
        <v>63134</v>
      </c>
      <c r="G55" s="17">
        <v>184750.20479207009</v>
      </c>
      <c r="H55" s="17">
        <v>60410.99266671879</v>
      </c>
      <c r="I55" s="17">
        <v>62667.969837901299</v>
      </c>
      <c r="J55" s="30">
        <v>49371.290719378805</v>
      </c>
      <c r="K55" s="17">
        <v>39011.541528010472</v>
      </c>
      <c r="L55" s="17">
        <v>128330.41398278097</v>
      </c>
      <c r="M55" s="17">
        <v>51780.422628340537</v>
      </c>
      <c r="N55" s="17">
        <v>27257.281054990523</v>
      </c>
      <c r="O55" s="17">
        <v>8534.3381505376346</v>
      </c>
      <c r="P55" s="17">
        <v>25417.776346082435</v>
      </c>
      <c r="Q55" s="17">
        <v>50440.938364401547</v>
      </c>
    </row>
    <row r="56" spans="1:17">
      <c r="A56" s="16">
        <v>2005</v>
      </c>
      <c r="B56" s="21">
        <v>891223.61923553108</v>
      </c>
      <c r="C56" s="17">
        <v>28205.505642766228</v>
      </c>
      <c r="D56" s="17">
        <v>56402</v>
      </c>
      <c r="E56" s="17">
        <v>28815.13638001441</v>
      </c>
      <c r="F56" s="17">
        <v>66158</v>
      </c>
      <c r="G56" s="17">
        <v>188020.64320532637</v>
      </c>
      <c r="H56" s="17">
        <v>64352.267731833206</v>
      </c>
      <c r="I56" s="17">
        <v>64837.279219670447</v>
      </c>
      <c r="J56" s="30">
        <v>52621.094276094278</v>
      </c>
      <c r="K56" s="17">
        <v>40340.198436678926</v>
      </c>
      <c r="L56" s="17">
        <v>133494.38878390111</v>
      </c>
      <c r="M56" s="17">
        <v>53639.597782621386</v>
      </c>
      <c r="N56" s="17">
        <v>28483.793160123896</v>
      </c>
      <c r="O56" s="17">
        <v>8371.7633207287727</v>
      </c>
      <c r="P56" s="17">
        <v>25786.795512457531</v>
      </c>
      <c r="Q56" s="17">
        <v>51695.155783314491</v>
      </c>
    </row>
    <row r="57" spans="1:17">
      <c r="A57" s="16">
        <v>2006</v>
      </c>
      <c r="B57" s="21">
        <v>914234.04782360967</v>
      </c>
      <c r="C57" s="17">
        <v>27883.284577424092</v>
      </c>
      <c r="D57" s="17">
        <v>57945.999999999993</v>
      </c>
      <c r="E57" s="17">
        <v>28265.705521472399</v>
      </c>
      <c r="F57" s="17">
        <v>68687</v>
      </c>
      <c r="G57" s="17">
        <v>185330.89888620903</v>
      </c>
      <c r="H57" s="17">
        <v>67610.772939346818</v>
      </c>
      <c r="I57" s="17">
        <v>68893.414585254373</v>
      </c>
      <c r="J57" s="30">
        <v>54171.291828239511</v>
      </c>
      <c r="K57" s="17">
        <v>41718.195065439286</v>
      </c>
      <c r="L57" s="17">
        <v>140123.91512176447</v>
      </c>
      <c r="M57" s="17">
        <v>56889.53359214071</v>
      </c>
      <c r="N57" s="17">
        <v>29473.458257553535</v>
      </c>
      <c r="O57" s="17">
        <v>8512.3107595447564</v>
      </c>
      <c r="P57" s="17">
        <v>25919.931655163076</v>
      </c>
      <c r="Q57" s="17">
        <v>52808.335034057483</v>
      </c>
    </row>
    <row r="58" spans="1:17">
      <c r="A58" s="16">
        <v>2007</v>
      </c>
      <c r="B58" s="21">
        <v>932085.9367652291</v>
      </c>
      <c r="C58" s="17">
        <v>27578.639452963114</v>
      </c>
      <c r="D58" s="17">
        <v>58478</v>
      </c>
      <c r="E58" s="17">
        <v>29513.888507620602</v>
      </c>
      <c r="F58" s="17">
        <v>71539</v>
      </c>
      <c r="G58" s="17">
        <v>181208.40568401344</v>
      </c>
      <c r="H58" s="17">
        <v>70961.964651946822</v>
      </c>
      <c r="I58" s="17">
        <v>71746.375588648632</v>
      </c>
      <c r="J58" s="30">
        <v>54944.753975736035</v>
      </c>
      <c r="K58" s="17">
        <v>42800.18908771369</v>
      </c>
      <c r="L58" s="17">
        <v>144708.38831762032</v>
      </c>
      <c r="M58" s="17">
        <v>59210.22230606262</v>
      </c>
      <c r="N58" s="17">
        <v>30695.870009336038</v>
      </c>
      <c r="O58" s="17">
        <v>8649.5917893106107</v>
      </c>
      <c r="P58" s="17">
        <v>26284.943560980275</v>
      </c>
      <c r="Q58" s="17">
        <v>53765.703833277148</v>
      </c>
    </row>
    <row r="59" spans="1:17">
      <c r="A59" s="16">
        <v>2008</v>
      </c>
      <c r="B59" s="21">
        <v>930007.56065288116</v>
      </c>
      <c r="C59" s="17">
        <v>30343.187239366136</v>
      </c>
      <c r="D59" s="17">
        <v>56962</v>
      </c>
      <c r="E59" s="17">
        <v>30811.476290230432</v>
      </c>
      <c r="F59" s="17">
        <v>73958</v>
      </c>
      <c r="G59" s="17">
        <v>169037.58201125232</v>
      </c>
      <c r="H59" s="17">
        <v>70570.328562109062</v>
      </c>
      <c r="I59" s="17">
        <v>73339.559647967428</v>
      </c>
      <c r="J59" s="30">
        <v>55024.087112135647</v>
      </c>
      <c r="K59" s="17">
        <v>43103.471717695902</v>
      </c>
      <c r="L59" s="17">
        <v>145927.17109907026</v>
      </c>
      <c r="M59" s="17">
        <v>60117.340489456998</v>
      </c>
      <c r="N59" s="17">
        <v>30931.987998935601</v>
      </c>
      <c r="O59" s="17">
        <v>8727.0221815519781</v>
      </c>
      <c r="P59" s="17">
        <v>26556.950724462324</v>
      </c>
      <c r="Q59" s="17">
        <v>54597.395578647018</v>
      </c>
    </row>
    <row r="60" spans="1:17">
      <c r="A60" s="16">
        <v>2009</v>
      </c>
      <c r="B60" s="21">
        <v>887482.70453157881</v>
      </c>
      <c r="C60" s="17">
        <v>28162.498408429972</v>
      </c>
      <c r="D60" s="17">
        <v>51637</v>
      </c>
      <c r="E60" s="17">
        <v>30005.791191667875</v>
      </c>
      <c r="F60" s="17">
        <v>67309</v>
      </c>
      <c r="G60" s="17">
        <v>145535.554775656</v>
      </c>
      <c r="H60" s="17">
        <v>66006.735205214529</v>
      </c>
      <c r="I60" s="17">
        <v>72869.704341024859</v>
      </c>
      <c r="J60" s="30">
        <v>52460.730638556051</v>
      </c>
      <c r="K60" s="17">
        <v>42894.548453600961</v>
      </c>
      <c r="L60" s="17">
        <v>150487.41136880204</v>
      </c>
      <c r="M60" s="17">
        <v>59577.910318471935</v>
      </c>
      <c r="N60" s="17">
        <v>29746.464684574785</v>
      </c>
      <c r="O60" s="17">
        <v>8792.5559244127126</v>
      </c>
      <c r="P60" s="17">
        <v>25801.642531358884</v>
      </c>
      <c r="Q60" s="17">
        <v>56195.156689808209</v>
      </c>
    </row>
    <row r="61" spans="1:17">
      <c r="A61" s="16">
        <v>2010</v>
      </c>
      <c r="B61" s="21">
        <v>922567.30005147366</v>
      </c>
      <c r="C61" s="17">
        <v>28711.336454429227</v>
      </c>
      <c r="D61" s="17">
        <v>54957.999999999993</v>
      </c>
      <c r="E61" s="17">
        <v>30402.99191015098</v>
      </c>
      <c r="F61" s="17">
        <v>72576</v>
      </c>
      <c r="G61" s="17">
        <v>155727.3010728595</v>
      </c>
      <c r="H61" s="17">
        <v>69891.149809688082</v>
      </c>
      <c r="I61" s="17">
        <v>75892.898405622123</v>
      </c>
      <c r="J61" s="30">
        <v>54718.772918309915</v>
      </c>
      <c r="K61" s="17">
        <v>43151.810466152929</v>
      </c>
      <c r="L61" s="17">
        <v>154181.91760739996</v>
      </c>
      <c r="M61" s="17">
        <v>59928.843217232636</v>
      </c>
      <c r="N61" s="17">
        <v>30208.127533196552</v>
      </c>
      <c r="O61" s="17">
        <v>8863.713627025847</v>
      </c>
      <c r="P61" s="17">
        <v>26312.718964105828</v>
      </c>
      <c r="Q61" s="17">
        <v>57041.718065299981</v>
      </c>
    </row>
    <row r="63" spans="1:17">
      <c r="A63" s="15"/>
      <c r="B63" s="22" t="s">
        <v>87</v>
      </c>
      <c r="C63" s="13"/>
      <c r="D63" s="13"/>
      <c r="E63" s="13"/>
      <c r="F63" s="13"/>
      <c r="G63" s="13"/>
      <c r="H63" s="13"/>
      <c r="I63" s="13"/>
      <c r="J63" s="9" t="s">
        <v>87</v>
      </c>
      <c r="K63" s="13"/>
      <c r="L63" s="13"/>
      <c r="M63" s="13"/>
      <c r="N63" s="13"/>
      <c r="O63" s="13"/>
      <c r="P63" s="13"/>
      <c r="Q63" s="13"/>
    </row>
    <row r="64" spans="1:17">
      <c r="A64" s="19" t="str">
        <f>'LP Decompositions'!$N$5</f>
        <v>2009-2010</v>
      </c>
      <c r="B64" s="23">
        <f>IF(ISERROR((POWER(VLOOKUP(VALUE(RIGHT($A64,4)),$A$46:$Q$62,COLUMN(B62),)/VLOOKUP(VALUE(LEFT($A64,4)),$A$46:$Q$62,COLUMN(B62),),1/(VALUE(RIGHT($A64,4))-VALUE(LEFT($A64,4))))-1)*100),"n.a.",(POWER(VLOOKUP(VALUE(RIGHT($A64,4)),$A$46:$Q$62,COLUMN(B62),)/VLOOKUP(VALUE(LEFT($A64,4)),$A$46:$Q$62,COLUMN(B62),),1/(VALUE(RIGHT($A64,4))-VALUE(LEFT($A64,4))))-1)*100)</f>
        <v>3.9532709021538492</v>
      </c>
      <c r="C64" s="18">
        <f t="shared" ref="C64:Q64" si="3">IF(ISERROR((POWER(VLOOKUP(VALUE(RIGHT($A64,4)),$A$46:$Q$62,COLUMN(C62),)/VLOOKUP(VALUE(LEFT($A64,4)),$A$46:$Q$62,COLUMN(C62),),1/(VALUE(RIGHT($A64,4))-VALUE(LEFT($A64,4))))-1)*100),"n.a.",(POWER(VLOOKUP(VALUE(RIGHT($A64,4)),$A$46:$Q$62,COLUMN(C62),)/VLOOKUP(VALUE(LEFT($A64,4)),$A$46:$Q$62,COLUMN(C62),),1/(VALUE(RIGHT($A64,4))-VALUE(LEFT($A64,4))))-1)*100)</f>
        <v>1.9488258393828062</v>
      </c>
      <c r="D64" s="18">
        <f t="shared" si="3"/>
        <v>6.4314348238665886</v>
      </c>
      <c r="E64" s="18">
        <f t="shared" si="3"/>
        <v>1.3237468592176338</v>
      </c>
      <c r="F64" s="18">
        <f t="shared" si="3"/>
        <v>7.8251051122435245</v>
      </c>
      <c r="G64" s="18">
        <f t="shared" si="3"/>
        <v>7.0029253764924526</v>
      </c>
      <c r="H64" s="18">
        <f t="shared" si="3"/>
        <v>5.8848761302872088</v>
      </c>
      <c r="I64" s="18">
        <f t="shared" si="3"/>
        <v>4.1487667501008962</v>
      </c>
      <c r="J64" s="31">
        <f t="shared" si="3"/>
        <v>4.3042524422912232</v>
      </c>
      <c r="K64" s="18">
        <f t="shared" si="3"/>
        <v>0.59975456515237724</v>
      </c>
      <c r="L64" s="18">
        <f t="shared" si="3"/>
        <v>2.4550267726672015</v>
      </c>
      <c r="M64" s="18">
        <f t="shared" si="3"/>
        <v>0.58903190273844608</v>
      </c>
      <c r="N64" s="18">
        <f t="shared" si="3"/>
        <v>1.5519923241875677</v>
      </c>
      <c r="O64" s="18">
        <f t="shared" si="3"/>
        <v>0.80929485379288568</v>
      </c>
      <c r="P64" s="18">
        <f t="shared" si="3"/>
        <v>1.9807903009499972</v>
      </c>
      <c r="Q64" s="18">
        <f t="shared" si="3"/>
        <v>1.5064667942198406</v>
      </c>
    </row>
    <row r="66" spans="1:17">
      <c r="I66" s="11">
        <v>5</v>
      </c>
      <c r="Q66" s="11">
        <v>6</v>
      </c>
    </row>
    <row r="67" spans="1:17">
      <c r="B67" s="33" t="s">
        <v>104</v>
      </c>
      <c r="J67" s="33" t="s">
        <v>105</v>
      </c>
    </row>
    <row r="69" spans="1:17" ht="45">
      <c r="A69" s="15"/>
      <c r="B69" s="20" t="s">
        <v>0</v>
      </c>
      <c r="C69" s="14" t="s">
        <v>1</v>
      </c>
      <c r="D69" s="14" t="s">
        <v>2</v>
      </c>
      <c r="E69" s="14" t="s">
        <v>3</v>
      </c>
      <c r="F69" s="14" t="s">
        <v>4</v>
      </c>
      <c r="G69" s="14" t="s">
        <v>5</v>
      </c>
      <c r="H69" s="14" t="s">
        <v>6</v>
      </c>
      <c r="I69" s="14" t="s">
        <v>7</v>
      </c>
      <c r="J69" s="27" t="s">
        <v>8</v>
      </c>
      <c r="K69" s="14" t="s">
        <v>9</v>
      </c>
      <c r="L69" s="14" t="s">
        <v>10</v>
      </c>
      <c r="M69" s="14" t="s">
        <v>11</v>
      </c>
      <c r="N69" s="14" t="s">
        <v>12</v>
      </c>
      <c r="O69" s="14" t="s">
        <v>13</v>
      </c>
      <c r="P69" s="14" t="s">
        <v>14</v>
      </c>
      <c r="Q69" s="14" t="s">
        <v>15</v>
      </c>
    </row>
    <row r="70" spans="1:17">
      <c r="A70" s="16"/>
      <c r="B70" s="73" t="s">
        <v>21</v>
      </c>
      <c r="C70" s="74"/>
      <c r="D70" s="74"/>
      <c r="E70" s="74"/>
      <c r="F70" s="74"/>
      <c r="G70" s="74"/>
      <c r="H70" s="74"/>
      <c r="I70" s="74"/>
      <c r="J70" s="73" t="s">
        <v>21</v>
      </c>
      <c r="K70" s="74"/>
      <c r="L70" s="74"/>
      <c r="M70" s="74"/>
      <c r="N70" s="74"/>
      <c r="O70" s="74"/>
      <c r="P70" s="74"/>
      <c r="Q70" s="74"/>
    </row>
    <row r="71" spans="1:17">
      <c r="A71" s="16">
        <v>1997</v>
      </c>
      <c r="B71" s="25">
        <f t="shared" ref="B71:Q71" si="4">(B7/B48)*100</f>
        <v>92.266396233270527</v>
      </c>
      <c r="C71" s="24">
        <f t="shared" si="4"/>
        <v>84.66033903925063</v>
      </c>
      <c r="D71" s="24">
        <f t="shared" si="4"/>
        <v>67.953544253103729</v>
      </c>
      <c r="E71" s="24">
        <f t="shared" si="4"/>
        <v>93.418519166812516</v>
      </c>
      <c r="F71" s="24">
        <f t="shared" si="4"/>
        <v>94.538138481496958</v>
      </c>
      <c r="G71" s="24">
        <f t="shared" si="4"/>
        <v>94.190626882667203</v>
      </c>
      <c r="H71" s="24">
        <f t="shared" si="4"/>
        <v>104.74409684765671</v>
      </c>
      <c r="I71" s="24">
        <f t="shared" si="4"/>
        <v>97.073013830813764</v>
      </c>
      <c r="J71" s="28">
        <f t="shared" si="4"/>
        <v>93.145971410756744</v>
      </c>
      <c r="K71" s="24">
        <f t="shared" si="4"/>
        <v>107.30145338804311</v>
      </c>
      <c r="L71" s="24">
        <f t="shared" si="4"/>
        <v>95.386811338411064</v>
      </c>
      <c r="M71" s="24">
        <f t="shared" si="4"/>
        <v>90.199815371787622</v>
      </c>
      <c r="N71" s="24">
        <f t="shared" si="4"/>
        <v>87.714497463086488</v>
      </c>
      <c r="O71" s="24">
        <f t="shared" si="4"/>
        <v>87.809794853551537</v>
      </c>
      <c r="P71" s="24">
        <f t="shared" si="4"/>
        <v>90.76717010761628</v>
      </c>
      <c r="Q71" s="24">
        <f t="shared" si="4"/>
        <v>86.020846589453228</v>
      </c>
    </row>
    <row r="72" spans="1:17">
      <c r="A72" s="16">
        <v>1998</v>
      </c>
      <c r="B72" s="25">
        <f t="shared" ref="B72:Q72" si="5">(B8/B49)*100</f>
        <v>91.708243888545226</v>
      </c>
      <c r="C72" s="24">
        <f t="shared" si="5"/>
        <v>85.104971513306808</v>
      </c>
      <c r="D72" s="24">
        <f t="shared" si="5"/>
        <v>54.095516031076215</v>
      </c>
      <c r="E72" s="24">
        <f t="shared" si="5"/>
        <v>93.670931312986909</v>
      </c>
      <c r="F72" s="24">
        <f t="shared" si="5"/>
        <v>94.131440387116029</v>
      </c>
      <c r="G72" s="24">
        <f t="shared" si="5"/>
        <v>94.634761499416754</v>
      </c>
      <c r="H72" s="24">
        <f t="shared" si="5"/>
        <v>100.86099769217114</v>
      </c>
      <c r="I72" s="24">
        <f t="shared" si="5"/>
        <v>97.398103050499856</v>
      </c>
      <c r="J72" s="28">
        <f t="shared" si="5"/>
        <v>95.155835016911468</v>
      </c>
      <c r="K72" s="24">
        <f t="shared" si="5"/>
        <v>108.20520189682424</v>
      </c>
      <c r="L72" s="24">
        <f t="shared" si="5"/>
        <v>96.268300948289237</v>
      </c>
      <c r="M72" s="24">
        <f t="shared" si="5"/>
        <v>91.834084283063859</v>
      </c>
      <c r="N72" s="24">
        <f t="shared" si="5"/>
        <v>89.315097766855416</v>
      </c>
      <c r="O72" s="24">
        <f t="shared" si="5"/>
        <v>86.776764060515063</v>
      </c>
      <c r="P72" s="24">
        <f t="shared" si="5"/>
        <v>90.586642205040846</v>
      </c>
      <c r="Q72" s="24">
        <f t="shared" si="5"/>
        <v>87.684854538547469</v>
      </c>
    </row>
    <row r="73" spans="1:17">
      <c r="A73" s="16">
        <v>1999</v>
      </c>
      <c r="B73" s="25">
        <f t="shared" ref="B73:Q73" si="6">(B9/B50)*100</f>
        <v>93.745679958014577</v>
      </c>
      <c r="C73" s="24">
        <f t="shared" si="6"/>
        <v>82.083424169755105</v>
      </c>
      <c r="D73" s="24">
        <f t="shared" si="6"/>
        <v>68.087628153210986</v>
      </c>
      <c r="E73" s="24">
        <f t="shared" si="6"/>
        <v>94.067916519278384</v>
      </c>
      <c r="F73" s="24">
        <f t="shared" si="6"/>
        <v>94.150355418864692</v>
      </c>
      <c r="G73" s="24">
        <f t="shared" si="6"/>
        <v>99.3223660040005</v>
      </c>
      <c r="H73" s="24">
        <f t="shared" si="6"/>
        <v>100.16811606234823</v>
      </c>
      <c r="I73" s="24">
        <f t="shared" si="6"/>
        <v>97.788632508328405</v>
      </c>
      <c r="J73" s="28">
        <f t="shared" si="6"/>
        <v>94.067633675845414</v>
      </c>
      <c r="K73" s="24">
        <f t="shared" si="6"/>
        <v>102.28881096589097</v>
      </c>
      <c r="L73" s="24">
        <f t="shared" si="6"/>
        <v>96.31627417445074</v>
      </c>
      <c r="M73" s="24">
        <f t="shared" si="6"/>
        <v>91.092747844051004</v>
      </c>
      <c r="N73" s="24">
        <f t="shared" si="6"/>
        <v>89.815745393634842</v>
      </c>
      <c r="O73" s="24">
        <f t="shared" si="6"/>
        <v>89.882327064775097</v>
      </c>
      <c r="P73" s="24">
        <f t="shared" si="6"/>
        <v>92.761225346202266</v>
      </c>
      <c r="Q73" s="24">
        <f t="shared" si="6"/>
        <v>89.728630628337413</v>
      </c>
    </row>
    <row r="74" spans="1:17">
      <c r="A74" s="16">
        <v>2000</v>
      </c>
      <c r="B74" s="25">
        <f t="shared" ref="B74:Q74" si="7">(B10/B51)*100</f>
        <v>97.987431235869593</v>
      </c>
      <c r="C74" s="24">
        <f t="shared" si="7"/>
        <v>84.131149964883747</v>
      </c>
      <c r="D74" s="24">
        <f t="shared" si="7"/>
        <v>116.71617193338825</v>
      </c>
      <c r="E74" s="24">
        <f t="shared" si="7"/>
        <v>97.504318093693826</v>
      </c>
      <c r="F74" s="24">
        <f t="shared" si="7"/>
        <v>96.114606524053798</v>
      </c>
      <c r="G74" s="24">
        <f t="shared" si="7"/>
        <v>98.344944079568592</v>
      </c>
      <c r="H74" s="24">
        <f t="shared" si="7"/>
        <v>99.366026841448189</v>
      </c>
      <c r="I74" s="24">
        <f t="shared" si="7"/>
        <v>99.121757257566401</v>
      </c>
      <c r="J74" s="28">
        <f t="shared" si="7"/>
        <v>94.056463595839517</v>
      </c>
      <c r="K74" s="24">
        <f t="shared" si="7"/>
        <v>100.07377895824109</v>
      </c>
      <c r="L74" s="24">
        <f t="shared" si="7"/>
        <v>97.639367407360581</v>
      </c>
      <c r="M74" s="24">
        <f t="shared" si="7"/>
        <v>95.266272189349095</v>
      </c>
      <c r="N74" s="24">
        <f t="shared" si="7"/>
        <v>93.868358154072439</v>
      </c>
      <c r="O74" s="24">
        <f t="shared" si="7"/>
        <v>91.807004855873558</v>
      </c>
      <c r="P74" s="24">
        <f t="shared" si="7"/>
        <v>95.314978242303468</v>
      </c>
      <c r="Q74" s="24">
        <f t="shared" si="7"/>
        <v>93.18251866007887</v>
      </c>
    </row>
    <row r="75" spans="1:17">
      <c r="A75" s="16">
        <v>2001</v>
      </c>
      <c r="B75" s="25">
        <f t="shared" ref="B75:Q75" si="8">(B11/B52)*100</f>
        <v>99.624253348351061</v>
      </c>
      <c r="C75" s="24">
        <f t="shared" si="8"/>
        <v>93.974776240846197</v>
      </c>
      <c r="D75" s="24">
        <f t="shared" si="8"/>
        <v>113.75588471695947</v>
      </c>
      <c r="E75" s="24">
        <f t="shared" si="8"/>
        <v>104.37948192594762</v>
      </c>
      <c r="F75" s="24">
        <f t="shared" si="8"/>
        <v>97.864351091293116</v>
      </c>
      <c r="G75" s="24">
        <f t="shared" si="8"/>
        <v>99.265237225774044</v>
      </c>
      <c r="H75" s="24">
        <f t="shared" si="8"/>
        <v>100.06000600060005</v>
      </c>
      <c r="I75" s="24">
        <f t="shared" si="8"/>
        <v>99.072406831450849</v>
      </c>
      <c r="J75" s="28">
        <f t="shared" si="8"/>
        <v>97.20594682928774</v>
      </c>
      <c r="K75" s="24">
        <f t="shared" si="8"/>
        <v>98.449336797483937</v>
      </c>
      <c r="L75" s="24">
        <f t="shared" si="8"/>
        <v>99.030895596641372</v>
      </c>
      <c r="M75" s="24">
        <f t="shared" si="8"/>
        <v>98.009055517941775</v>
      </c>
      <c r="N75" s="24">
        <f t="shared" si="8"/>
        <v>99.021371834818098</v>
      </c>
      <c r="O75" s="24">
        <f t="shared" si="8"/>
        <v>94.946310708304608</v>
      </c>
      <c r="P75" s="24">
        <f t="shared" si="8"/>
        <v>96.899783705839937</v>
      </c>
      <c r="Q75" s="24">
        <f t="shared" si="8"/>
        <v>96.718742848213822</v>
      </c>
    </row>
    <row r="76" spans="1:17">
      <c r="A76" s="16">
        <v>2002</v>
      </c>
      <c r="B76" s="25">
        <f t="shared" ref="B76:Q76" si="9">(B12/B53)*100</f>
        <v>100.00000301974042</v>
      </c>
      <c r="C76" s="24">
        <f t="shared" si="9"/>
        <v>100.0042931352767</v>
      </c>
      <c r="D76" s="24">
        <f t="shared" si="9"/>
        <v>100.00186961317704</v>
      </c>
      <c r="E76" s="24">
        <f t="shared" si="9"/>
        <v>100</v>
      </c>
      <c r="F76" s="24">
        <f t="shared" si="9"/>
        <v>99.998269177513151</v>
      </c>
      <c r="G76" s="24">
        <f t="shared" si="9"/>
        <v>100</v>
      </c>
      <c r="H76" s="24">
        <f t="shared" si="9"/>
        <v>100</v>
      </c>
      <c r="I76" s="24">
        <f t="shared" si="9"/>
        <v>100</v>
      </c>
      <c r="J76" s="28">
        <f t="shared" si="9"/>
        <v>99.998002676413606</v>
      </c>
      <c r="K76" s="24">
        <f t="shared" si="9"/>
        <v>100</v>
      </c>
      <c r="L76" s="24">
        <f t="shared" si="9"/>
        <v>99.999999999999986</v>
      </c>
      <c r="M76" s="24">
        <f t="shared" si="9"/>
        <v>100</v>
      </c>
      <c r="N76" s="24">
        <f t="shared" si="9"/>
        <v>100.00402382102045</v>
      </c>
      <c r="O76" s="24">
        <f t="shared" si="9"/>
        <v>100</v>
      </c>
      <c r="P76" s="24">
        <f t="shared" si="9"/>
        <v>99.996064386634657</v>
      </c>
      <c r="Q76" s="24">
        <f t="shared" si="9"/>
        <v>100</v>
      </c>
    </row>
    <row r="77" spans="1:17">
      <c r="A77" s="16">
        <v>2003</v>
      </c>
      <c r="B77" s="25">
        <f t="shared" ref="B77:Q77" si="10">(B13/B54)*100</f>
        <v>103.59669223403236</v>
      </c>
      <c r="C77" s="24">
        <f t="shared" si="10"/>
        <v>91.886653486839549</v>
      </c>
      <c r="D77" s="24">
        <f t="shared" si="10"/>
        <v>130.07708810588704</v>
      </c>
      <c r="E77" s="24">
        <f t="shared" si="10"/>
        <v>107.00164744645799</v>
      </c>
      <c r="F77" s="24">
        <f t="shared" si="10"/>
        <v>102.46696477917902</v>
      </c>
      <c r="G77" s="24">
        <f t="shared" si="10"/>
        <v>99.688770921050434</v>
      </c>
      <c r="H77" s="24">
        <f t="shared" si="10"/>
        <v>101.84755907691243</v>
      </c>
      <c r="I77" s="24">
        <f t="shared" si="10"/>
        <v>104.04217056309911</v>
      </c>
      <c r="J77" s="28">
        <f t="shared" si="10"/>
        <v>101.41408114558472</v>
      </c>
      <c r="K77" s="24">
        <f t="shared" si="10"/>
        <v>103.52995819786344</v>
      </c>
      <c r="L77" s="24">
        <f t="shared" si="10"/>
        <v>102.22182603164813</v>
      </c>
      <c r="M77" s="24">
        <f t="shared" si="10"/>
        <v>101.49265487771257</v>
      </c>
      <c r="N77" s="24">
        <f t="shared" si="10"/>
        <v>103.48877912177667</v>
      </c>
      <c r="O77" s="24">
        <f t="shared" si="10"/>
        <v>105.13093052468838</v>
      </c>
      <c r="P77" s="24">
        <f t="shared" si="10"/>
        <v>102.20390106575508</v>
      </c>
      <c r="Q77" s="24">
        <f t="shared" si="10"/>
        <v>103.56257853298921</v>
      </c>
    </row>
    <row r="78" spans="1:17">
      <c r="A78" s="16">
        <v>2004</v>
      </c>
      <c r="B78" s="25">
        <f t="shared" ref="B78:Q78" si="11">(B14/B55)*100</f>
        <v>107.17279365135532</v>
      </c>
      <c r="C78" s="24">
        <f t="shared" si="11"/>
        <v>92.487212276214819</v>
      </c>
      <c r="D78" s="24">
        <f t="shared" si="11"/>
        <v>152.8397801922423</v>
      </c>
      <c r="E78" s="24">
        <f t="shared" si="11"/>
        <v>106.23753524516883</v>
      </c>
      <c r="F78" s="24">
        <f t="shared" si="11"/>
        <v>107.65673012956569</v>
      </c>
      <c r="G78" s="24">
        <f t="shared" si="11"/>
        <v>100.89839965795868</v>
      </c>
      <c r="H78" s="24">
        <f t="shared" si="11"/>
        <v>105.8366982193685</v>
      </c>
      <c r="I78" s="24">
        <f t="shared" si="11"/>
        <v>105.93609490098537</v>
      </c>
      <c r="J78" s="28">
        <f t="shared" si="11"/>
        <v>102.68923348220275</v>
      </c>
      <c r="K78" s="24">
        <f t="shared" si="11"/>
        <v>106.3300715000366</v>
      </c>
      <c r="L78" s="24">
        <f t="shared" si="11"/>
        <v>104.44055765142599</v>
      </c>
      <c r="M78" s="24">
        <f t="shared" si="11"/>
        <v>104.49895395481849</v>
      </c>
      <c r="N78" s="24">
        <f t="shared" si="11"/>
        <v>106.14044717678486</v>
      </c>
      <c r="O78" s="24">
        <f t="shared" si="11"/>
        <v>107.92869742827963</v>
      </c>
      <c r="P78" s="24">
        <f t="shared" si="11"/>
        <v>105.16655601983832</v>
      </c>
      <c r="Q78" s="24">
        <f t="shared" si="11"/>
        <v>106.77636409320002</v>
      </c>
    </row>
    <row r="79" spans="1:17">
      <c r="A79" s="16">
        <v>2005</v>
      </c>
      <c r="B79" s="25">
        <f t="shared" ref="B79:Q79" si="12">(B15/B56)*100</f>
        <v>110.90785507321452</v>
      </c>
      <c r="C79" s="24">
        <f t="shared" si="12"/>
        <v>81.186277211353001</v>
      </c>
      <c r="D79" s="24">
        <f t="shared" si="12"/>
        <v>196.26077089464914</v>
      </c>
      <c r="E79" s="24">
        <f t="shared" si="12"/>
        <v>109.04685504731346</v>
      </c>
      <c r="F79" s="24">
        <f t="shared" si="12"/>
        <v>114.74651591644245</v>
      </c>
      <c r="G79" s="24">
        <f t="shared" si="12"/>
        <v>98.404088426583286</v>
      </c>
      <c r="H79" s="24">
        <f t="shared" si="12"/>
        <v>107.14929314898245</v>
      </c>
      <c r="I79" s="24">
        <f t="shared" si="12"/>
        <v>108.28492627232247</v>
      </c>
      <c r="J79" s="28">
        <f t="shared" si="12"/>
        <v>106.2976754274972</v>
      </c>
      <c r="K79" s="24">
        <f t="shared" si="12"/>
        <v>107.97418378685076</v>
      </c>
      <c r="L79" s="24">
        <f t="shared" si="12"/>
        <v>105.3729683183237</v>
      </c>
      <c r="M79" s="24">
        <f t="shared" si="12"/>
        <v>107.95382962166968</v>
      </c>
      <c r="N79" s="24">
        <f t="shared" si="12"/>
        <v>110.79282812718871</v>
      </c>
      <c r="O79" s="24">
        <f t="shared" si="12"/>
        <v>108.96151325030434</v>
      </c>
      <c r="P79" s="24">
        <f t="shared" si="12"/>
        <v>108.71455503828248</v>
      </c>
      <c r="Q79" s="24">
        <f t="shared" si="12"/>
        <v>109.38355662766222</v>
      </c>
    </row>
    <row r="80" spans="1:17">
      <c r="A80" s="16">
        <v>2006</v>
      </c>
      <c r="B80" s="25">
        <f t="shared" ref="B80:Q80" si="13">(B16/B57)*100</f>
        <v>114.13510604686243</v>
      </c>
      <c r="C80" s="24">
        <f t="shared" si="13"/>
        <v>77.924822449333092</v>
      </c>
      <c r="D80" s="24">
        <f t="shared" si="13"/>
        <v>201.21837572912713</v>
      </c>
      <c r="E80" s="24">
        <f t="shared" si="13"/>
        <v>110.50847457627115</v>
      </c>
      <c r="F80" s="24">
        <f t="shared" si="13"/>
        <v>127.42440345334633</v>
      </c>
      <c r="G80" s="24">
        <f t="shared" si="13"/>
        <v>99.54249459140128</v>
      </c>
      <c r="H80" s="24">
        <f t="shared" si="13"/>
        <v>110.29159519725556</v>
      </c>
      <c r="I80" s="24">
        <f t="shared" si="13"/>
        <v>108.5154516582798</v>
      </c>
      <c r="J80" s="28">
        <f t="shared" si="13"/>
        <v>111.00159876315463</v>
      </c>
      <c r="K80" s="24">
        <f t="shared" si="13"/>
        <v>109.25448698944105</v>
      </c>
      <c r="L80" s="24">
        <f t="shared" si="13"/>
        <v>107.87380574447127</v>
      </c>
      <c r="M80" s="24">
        <f t="shared" si="13"/>
        <v>110.30324215677707</v>
      </c>
      <c r="N80" s="24">
        <f t="shared" si="13"/>
        <v>115.37159875456884</v>
      </c>
      <c r="O80" s="24">
        <f t="shared" si="13"/>
        <v>114.25804666605184</v>
      </c>
      <c r="P80" s="24">
        <f t="shared" si="13"/>
        <v>113.133014354067</v>
      </c>
      <c r="Q80" s="24">
        <f t="shared" si="13"/>
        <v>113.41391460528736</v>
      </c>
    </row>
    <row r="81" spans="1:17">
      <c r="A81" s="16">
        <v>2007</v>
      </c>
      <c r="B81" s="25">
        <f t="shared" ref="B81:Q81" si="14">(B17/B58)*100</f>
        <v>118.07645160053617</v>
      </c>
      <c r="C81" s="24">
        <f t="shared" si="14"/>
        <v>84.64884585701256</v>
      </c>
      <c r="D81" s="24">
        <f t="shared" si="14"/>
        <v>208.62033585279934</v>
      </c>
      <c r="E81" s="24">
        <f t="shared" si="14"/>
        <v>111.18494261278732</v>
      </c>
      <c r="F81" s="24">
        <f t="shared" si="14"/>
        <v>138.65304239645508</v>
      </c>
      <c r="G81" s="24">
        <f t="shared" si="14"/>
        <v>101.96988340718096</v>
      </c>
      <c r="H81" s="24">
        <f t="shared" si="14"/>
        <v>110.32107183612516</v>
      </c>
      <c r="I81" s="24">
        <f t="shared" si="14"/>
        <v>112.96040996504715</v>
      </c>
      <c r="J81" s="28">
        <f t="shared" si="14"/>
        <v>111.89603292636529</v>
      </c>
      <c r="K81" s="24">
        <f t="shared" si="14"/>
        <v>111.46679726631197</v>
      </c>
      <c r="L81" s="24">
        <f t="shared" si="14"/>
        <v>110.75861037731147</v>
      </c>
      <c r="M81" s="24">
        <f t="shared" si="14"/>
        <v>115.74014981021801</v>
      </c>
      <c r="N81" s="24">
        <f t="shared" si="14"/>
        <v>118.32862202293923</v>
      </c>
      <c r="O81" s="24">
        <f t="shared" si="14"/>
        <v>116.42167914149158</v>
      </c>
      <c r="P81" s="24">
        <f t="shared" si="14"/>
        <v>118.40238472568107</v>
      </c>
      <c r="Q81" s="24">
        <f t="shared" si="14"/>
        <v>118.30404042926672</v>
      </c>
    </row>
    <row r="82" spans="1:17">
      <c r="A82" s="16">
        <v>2008</v>
      </c>
      <c r="B82" s="25">
        <f t="shared" ref="B82:Q82" si="15">(B18/B59)*100</f>
        <v>124.38070924799167</v>
      </c>
      <c r="C82" s="24">
        <f t="shared" si="15"/>
        <v>92.027247433560404</v>
      </c>
      <c r="D82" s="24">
        <f t="shared" si="15"/>
        <v>271.68463185983637</v>
      </c>
      <c r="E82" s="24">
        <f t="shared" si="15"/>
        <v>111.82197073408172</v>
      </c>
      <c r="F82" s="24">
        <f t="shared" si="15"/>
        <v>145.49474025798426</v>
      </c>
      <c r="G82" s="24">
        <f t="shared" si="15"/>
        <v>102.71739451907322</v>
      </c>
      <c r="H82" s="24">
        <f t="shared" si="15"/>
        <v>110.74484360834089</v>
      </c>
      <c r="I82" s="24">
        <f t="shared" si="15"/>
        <v>113.76670435505183</v>
      </c>
      <c r="J82" s="28">
        <f t="shared" si="15"/>
        <v>113.56481003065689</v>
      </c>
      <c r="K82" s="24">
        <f t="shared" si="15"/>
        <v>114.93041749502981</v>
      </c>
      <c r="L82" s="24">
        <f t="shared" si="15"/>
        <v>112.57122218073796</v>
      </c>
      <c r="M82" s="24">
        <f t="shared" si="15"/>
        <v>121.11147866357925</v>
      </c>
      <c r="N82" s="24">
        <f t="shared" si="15"/>
        <v>121.15936421962149</v>
      </c>
      <c r="O82" s="24">
        <f t="shared" si="15"/>
        <v>121.93162545746672</v>
      </c>
      <c r="P82" s="24">
        <f t="shared" si="15"/>
        <v>123.47426607903189</v>
      </c>
      <c r="Q82" s="24">
        <f t="shared" si="15"/>
        <v>122.30070554155672</v>
      </c>
    </row>
    <row r="83" spans="1:17">
      <c r="A83" s="16">
        <v>2009</v>
      </c>
      <c r="B83" s="25">
        <f t="shared" ref="B83:Q83" si="16">(B19/B60)*100</f>
        <v>120.36910629867816</v>
      </c>
      <c r="C83" s="24">
        <f t="shared" si="16"/>
        <v>87.70528680298645</v>
      </c>
      <c r="D83" s="24">
        <f t="shared" si="16"/>
        <v>173.54222747254875</v>
      </c>
      <c r="E83" s="24">
        <f t="shared" si="16"/>
        <v>116.37753451306001</v>
      </c>
      <c r="F83" s="24">
        <f t="shared" si="16"/>
        <v>143.58852456580843</v>
      </c>
      <c r="G83" s="24">
        <f t="shared" si="16"/>
        <v>106.26131891852194</v>
      </c>
      <c r="H83" s="24">
        <f t="shared" si="16"/>
        <v>114.08835744696979</v>
      </c>
      <c r="I83" s="24">
        <f t="shared" si="16"/>
        <v>113.63295727464924</v>
      </c>
      <c r="J83" s="28">
        <f t="shared" si="16"/>
        <v>118.61253025375839</v>
      </c>
      <c r="K83" s="24">
        <f t="shared" si="16"/>
        <v>118.80996965180013</v>
      </c>
      <c r="L83" s="24">
        <f t="shared" si="16"/>
        <v>114.99632987631847</v>
      </c>
      <c r="M83" s="24">
        <f t="shared" si="16"/>
        <v>123.69685275307616</v>
      </c>
      <c r="N83" s="24">
        <f t="shared" si="16"/>
        <v>120.83788907741868</v>
      </c>
      <c r="O83" s="24">
        <f t="shared" si="16"/>
        <v>124.86699083160313</v>
      </c>
      <c r="P83" s="24">
        <f t="shared" si="16"/>
        <v>124.60834600326012</v>
      </c>
      <c r="Q83" s="24">
        <f t="shared" si="16"/>
        <v>125.64072094278018</v>
      </c>
    </row>
    <row r="84" spans="1:17">
      <c r="A84" s="16">
        <v>2010</v>
      </c>
      <c r="B84" s="25">
        <f t="shared" ref="B84:Q84" si="17">(B20/B61)*100</f>
        <v>123.68474364269521</v>
      </c>
      <c r="C84" s="24">
        <f t="shared" si="17"/>
        <v>87.059688216442908</v>
      </c>
      <c r="D84" s="24">
        <f t="shared" si="17"/>
        <v>201.79773645329163</v>
      </c>
      <c r="E84" s="24">
        <f t="shared" si="17"/>
        <v>111.20944971442481</v>
      </c>
      <c r="F84" s="24">
        <f t="shared" si="17"/>
        <v>147.60389109347443</v>
      </c>
      <c r="G84" s="24">
        <f t="shared" si="17"/>
        <v>105.31679343962091</v>
      </c>
      <c r="H84" s="24">
        <f t="shared" si="17"/>
        <v>115.43664715731489</v>
      </c>
      <c r="I84" s="24">
        <f t="shared" si="17"/>
        <v>113.98036155856171</v>
      </c>
      <c r="J84" s="28">
        <f t="shared" si="17"/>
        <v>122.56122793564901</v>
      </c>
      <c r="K84" s="24">
        <f t="shared" si="17"/>
        <v>123.35056032411561</v>
      </c>
      <c r="L84" s="24">
        <f t="shared" si="17"/>
        <v>116.8275779645348</v>
      </c>
      <c r="M84" s="24">
        <f t="shared" si="17"/>
        <v>128.33052645655818</v>
      </c>
      <c r="N84" s="24">
        <f t="shared" si="17"/>
        <v>124.84057463858768</v>
      </c>
      <c r="O84" s="24">
        <f t="shared" si="17"/>
        <v>122.49944500568573</v>
      </c>
      <c r="P84" s="24">
        <f t="shared" si="17"/>
        <v>127.77470867174037</v>
      </c>
      <c r="Q84" s="24">
        <f t="shared" si="17"/>
        <v>128.90916068801144</v>
      </c>
    </row>
    <row r="86" spans="1:17">
      <c r="A86" s="15"/>
      <c r="B86" s="22" t="s">
        <v>87</v>
      </c>
      <c r="C86" s="13"/>
      <c r="D86" s="13"/>
      <c r="E86" s="13"/>
      <c r="F86" s="13"/>
      <c r="G86" s="13"/>
      <c r="H86" s="13"/>
      <c r="I86" s="13"/>
      <c r="J86" s="9" t="s">
        <v>87</v>
      </c>
      <c r="K86" s="13"/>
      <c r="L86" s="13"/>
      <c r="M86" s="13"/>
      <c r="N86" s="13"/>
      <c r="O86" s="13"/>
      <c r="P86" s="13"/>
      <c r="Q86" s="13"/>
    </row>
    <row r="87" spans="1:17">
      <c r="A87" s="19" t="str">
        <f>'LP Decompositions'!$N$5</f>
        <v>2009-2010</v>
      </c>
      <c r="B87" s="23">
        <f>IF(ISERROR((POWER(VLOOKUP(VALUE(RIGHT($A87,4)),$A$69:$Q$85,COLUMN(B85),)/VLOOKUP(VALUE(LEFT($A87,4)),$A$69:$Q$85,COLUMN(B85),),1/(VALUE(RIGHT($A87,4))-VALUE(LEFT($A87,4))))-1)*100),"n.a.",(POWER(VLOOKUP(VALUE(RIGHT($A87,4)),$A$69:$Q$85,COLUMN(B85),)/VLOOKUP(VALUE(LEFT($A87,4)),$A$69:$Q$85,COLUMN(B85),),1/(VALUE(RIGHT($A87,4))-VALUE(LEFT($A87,4))))-1)*100)</f>
        <v>2.7545584128453982</v>
      </c>
      <c r="C87" s="18">
        <f t="shared" ref="C87:Q87" si="18">IF(ISERROR((POWER(VLOOKUP(VALUE(RIGHT($A87,4)),$A$69:$Q$85,COLUMN(C85),)/VLOOKUP(VALUE(LEFT($A87,4)),$A$69:$Q$85,COLUMN(C85),),1/(VALUE(RIGHT($A87,4))-VALUE(LEFT($A87,4))))-1)*100),"n.a.",(POWER(VLOOKUP(VALUE(RIGHT($A87,4)),$A$69:$Q$85,COLUMN(C85),)/VLOOKUP(VALUE(LEFT($A87,4)),$A$69:$Q$85,COLUMN(C85),),1/(VALUE(RIGHT($A87,4))-VALUE(LEFT($A87,4))))-1)*100)</f>
        <v>-0.73609996623551499</v>
      </c>
      <c r="D87" s="18">
        <f t="shared" si="18"/>
        <v>16.281633232587378</v>
      </c>
      <c r="E87" s="18">
        <f t="shared" si="18"/>
        <v>-4.4407924779118257</v>
      </c>
      <c r="F87" s="18">
        <f t="shared" si="18"/>
        <v>2.7964397153657616</v>
      </c>
      <c r="G87" s="18">
        <f t="shared" si="18"/>
        <v>-0.888870464355207</v>
      </c>
      <c r="H87" s="18">
        <f t="shared" si="18"/>
        <v>1.181794304446715</v>
      </c>
      <c r="I87" s="18">
        <f t="shared" si="18"/>
        <v>0.30572493424843028</v>
      </c>
      <c r="J87" s="31">
        <f t="shared" si="18"/>
        <v>3.3290729684653186</v>
      </c>
      <c r="K87" s="18">
        <f t="shared" si="18"/>
        <v>3.8217253027020615</v>
      </c>
      <c r="L87" s="18">
        <f t="shared" si="18"/>
        <v>1.5924404632616351</v>
      </c>
      <c r="M87" s="18">
        <f t="shared" si="18"/>
        <v>3.7459915918246933</v>
      </c>
      <c r="N87" s="18">
        <f t="shared" si="18"/>
        <v>3.3124424729105817</v>
      </c>
      <c r="O87" s="18">
        <f t="shared" si="18"/>
        <v>-1.8960542014745063</v>
      </c>
      <c r="P87" s="18">
        <f t="shared" si="18"/>
        <v>2.5410518396555837</v>
      </c>
      <c r="Q87" s="18">
        <f t="shared" si="18"/>
        <v>2.601417534622219</v>
      </c>
    </row>
    <row r="90" spans="1:17">
      <c r="B90" s="33" t="s">
        <v>106</v>
      </c>
      <c r="J90" s="33" t="s">
        <v>107</v>
      </c>
    </row>
    <row r="92" spans="1:17" ht="45">
      <c r="A92" s="15"/>
      <c r="B92" s="20" t="s">
        <v>0</v>
      </c>
      <c r="C92" s="14" t="s">
        <v>1</v>
      </c>
      <c r="D92" s="14" t="s">
        <v>2</v>
      </c>
      <c r="E92" s="14" t="s">
        <v>3</v>
      </c>
      <c r="F92" s="14" t="s">
        <v>4</v>
      </c>
      <c r="G92" s="14" t="s">
        <v>5</v>
      </c>
      <c r="H92" s="14" t="s">
        <v>6</v>
      </c>
      <c r="I92" s="14" t="s">
        <v>7</v>
      </c>
      <c r="J92" s="27" t="s">
        <v>8</v>
      </c>
      <c r="K92" s="14" t="s">
        <v>9</v>
      </c>
      <c r="L92" s="14" t="s">
        <v>10</v>
      </c>
      <c r="M92" s="14" t="s">
        <v>11</v>
      </c>
      <c r="N92" s="14" t="s">
        <v>12</v>
      </c>
      <c r="O92" s="14" t="s">
        <v>13</v>
      </c>
      <c r="P92" s="14" t="s">
        <v>14</v>
      </c>
      <c r="Q92" s="14" t="s">
        <v>15</v>
      </c>
    </row>
    <row r="93" spans="1:17">
      <c r="A93" s="16"/>
      <c r="B93" s="73" t="s">
        <v>29</v>
      </c>
      <c r="C93" s="74"/>
      <c r="D93" s="74"/>
      <c r="E93" s="74"/>
      <c r="F93" s="74"/>
      <c r="G93" s="74"/>
      <c r="H93" s="74"/>
      <c r="I93" s="74"/>
      <c r="J93" s="73" t="s">
        <v>29</v>
      </c>
      <c r="K93" s="74"/>
      <c r="L93" s="74"/>
      <c r="M93" s="74"/>
      <c r="N93" s="74"/>
      <c r="O93" s="74"/>
      <c r="P93" s="74"/>
      <c r="Q93" s="74"/>
    </row>
    <row r="94" spans="1:17">
      <c r="A94" s="16">
        <v>1997</v>
      </c>
      <c r="B94" s="25">
        <f>(B71/$B71)*100</f>
        <v>100</v>
      </c>
      <c r="C94" s="24">
        <f t="shared" ref="C94:Q94" si="19">(C71/$B71)*100</f>
        <v>91.756416740510758</v>
      </c>
      <c r="D94" s="24">
        <f t="shared" si="19"/>
        <v>73.649288394554446</v>
      </c>
      <c r="E94" s="24">
        <f t="shared" si="19"/>
        <v>101.2486918104281</v>
      </c>
      <c r="F94" s="24">
        <f t="shared" si="19"/>
        <v>102.46215560699146</v>
      </c>
      <c r="G94" s="24">
        <f t="shared" si="19"/>
        <v>102.08551620953286</v>
      </c>
      <c r="H94" s="24">
        <f t="shared" si="19"/>
        <v>113.52355908952995</v>
      </c>
      <c r="I94" s="24">
        <f t="shared" si="19"/>
        <v>105.20949965943289</v>
      </c>
      <c r="J94" s="28">
        <f t="shared" si="19"/>
        <v>100.95329959052745</v>
      </c>
      <c r="K94" s="24">
        <f t="shared" si="19"/>
        <v>116.29526866613553</v>
      </c>
      <c r="L94" s="24">
        <f t="shared" si="19"/>
        <v>103.3819626998885</v>
      </c>
      <c r="M94" s="24">
        <f t="shared" si="19"/>
        <v>97.76020203904126</v>
      </c>
      <c r="N94" s="24">
        <f t="shared" si="19"/>
        <v>95.066569242960568</v>
      </c>
      <c r="O94" s="24">
        <f t="shared" si="19"/>
        <v>95.169854289689951</v>
      </c>
      <c r="P94" s="24">
        <f t="shared" si="19"/>
        <v>98.375111430749001</v>
      </c>
      <c r="Q94" s="24">
        <f t="shared" si="19"/>
        <v>93.230959592236459</v>
      </c>
    </row>
    <row r="95" spans="1:17">
      <c r="A95" s="16">
        <v>1998</v>
      </c>
      <c r="B95" s="25">
        <f t="shared" ref="B95:Q107" si="20">(B72/$B72)*100</f>
        <v>100</v>
      </c>
      <c r="C95" s="24">
        <f t="shared" si="20"/>
        <v>92.799695975790897</v>
      </c>
      <c r="D95" s="24">
        <f t="shared" si="20"/>
        <v>58.986535710813001</v>
      </c>
      <c r="E95" s="24">
        <f t="shared" si="20"/>
        <v>102.14014285000046</v>
      </c>
      <c r="F95" s="24">
        <f t="shared" si="20"/>
        <v>102.64228862730789</v>
      </c>
      <c r="G95" s="24">
        <f t="shared" si="20"/>
        <v>103.19111727232307</v>
      </c>
      <c r="H95" s="24">
        <f t="shared" si="20"/>
        <v>109.98029557162758</v>
      </c>
      <c r="I95" s="24">
        <f t="shared" si="20"/>
        <v>106.20430500105272</v>
      </c>
      <c r="J95" s="28">
        <f t="shared" si="20"/>
        <v>103.75930339758351</v>
      </c>
      <c r="K95" s="24">
        <f t="shared" si="20"/>
        <v>117.98852241498385</v>
      </c>
      <c r="L95" s="24">
        <f t="shared" si="20"/>
        <v>104.97235239318937</v>
      </c>
      <c r="M95" s="24">
        <f t="shared" si="20"/>
        <v>100.13721819237054</v>
      </c>
      <c r="N95" s="24">
        <f t="shared" si="20"/>
        <v>97.390478739732217</v>
      </c>
      <c r="O95" s="24">
        <f t="shared" si="20"/>
        <v>94.622642830208932</v>
      </c>
      <c r="P95" s="24">
        <f t="shared" si="20"/>
        <v>98.776989247697855</v>
      </c>
      <c r="Q95" s="24">
        <f t="shared" si="20"/>
        <v>95.612837865604035</v>
      </c>
    </row>
    <row r="96" spans="1:17">
      <c r="A96" s="16">
        <v>1999</v>
      </c>
      <c r="B96" s="25">
        <f t="shared" si="20"/>
        <v>100</v>
      </c>
      <c r="C96" s="24">
        <f t="shared" si="20"/>
        <v>87.559687237339801</v>
      </c>
      <c r="D96" s="24">
        <f t="shared" si="20"/>
        <v>72.630150193272968</v>
      </c>
      <c r="E96" s="24">
        <f t="shared" si="20"/>
        <v>100.34373483813668</v>
      </c>
      <c r="F96" s="24">
        <f t="shared" si="20"/>
        <v>100.43167371662499</v>
      </c>
      <c r="G96" s="24">
        <f t="shared" si="20"/>
        <v>105.94873923628643</v>
      </c>
      <c r="H96" s="24">
        <f t="shared" si="20"/>
        <v>106.85091420448391</v>
      </c>
      <c r="I96" s="24">
        <f t="shared" si="20"/>
        <v>104.31268145062739</v>
      </c>
      <c r="J96" s="28">
        <f t="shared" si="20"/>
        <v>100.34343312457175</v>
      </c>
      <c r="K96" s="24">
        <f t="shared" si="20"/>
        <v>109.11309301047534</v>
      </c>
      <c r="L96" s="24">
        <f t="shared" si="20"/>
        <v>102.74209352109607</v>
      </c>
      <c r="M96" s="24">
        <f t="shared" si="20"/>
        <v>97.170075340909861</v>
      </c>
      <c r="N96" s="24">
        <f t="shared" si="20"/>
        <v>95.807876623072318</v>
      </c>
      <c r="O96" s="24">
        <f t="shared" si="20"/>
        <v>95.878900345093513</v>
      </c>
      <c r="P96" s="24">
        <f t="shared" si="20"/>
        <v>98.949866690120331</v>
      </c>
      <c r="Q96" s="24">
        <f t="shared" si="20"/>
        <v>95.714949924651179</v>
      </c>
    </row>
    <row r="97" spans="1:17">
      <c r="A97" s="16">
        <v>2000</v>
      </c>
      <c r="B97" s="25">
        <f t="shared" si="20"/>
        <v>100</v>
      </c>
      <c r="C97" s="24">
        <f t="shared" si="20"/>
        <v>85.859123873109993</v>
      </c>
      <c r="D97" s="24">
        <f t="shared" si="20"/>
        <v>119.11341124193359</v>
      </c>
      <c r="E97" s="24">
        <f t="shared" si="20"/>
        <v>99.506964172769415</v>
      </c>
      <c r="F97" s="24">
        <f t="shared" si="20"/>
        <v>98.088709247507836</v>
      </c>
      <c r="G97" s="24">
        <f t="shared" si="20"/>
        <v>100.36485581792466</v>
      </c>
      <c r="H97" s="24">
        <f t="shared" si="20"/>
        <v>101.40691064985683</v>
      </c>
      <c r="I97" s="24">
        <f t="shared" si="20"/>
        <v>101.15762400074182</v>
      </c>
      <c r="J97" s="28">
        <f t="shared" si="20"/>
        <v>95.988294018477035</v>
      </c>
      <c r="K97" s="24">
        <f t="shared" si="20"/>
        <v>102.12919932286965</v>
      </c>
      <c r="L97" s="24">
        <f t="shared" si="20"/>
        <v>99.644787271062171</v>
      </c>
      <c r="M97" s="24">
        <f t="shared" si="20"/>
        <v>97.222950931359463</v>
      </c>
      <c r="N97" s="24">
        <f t="shared" si="20"/>
        <v>95.796325069608201</v>
      </c>
      <c r="O97" s="24">
        <f t="shared" si="20"/>
        <v>93.692633532642702</v>
      </c>
      <c r="P97" s="24">
        <f t="shared" si="20"/>
        <v>97.272657360378034</v>
      </c>
      <c r="Q97" s="24">
        <f t="shared" si="20"/>
        <v>95.096399083853299</v>
      </c>
    </row>
    <row r="98" spans="1:17">
      <c r="A98" s="16">
        <v>2001</v>
      </c>
      <c r="B98" s="25">
        <f t="shared" si="20"/>
        <v>100</v>
      </c>
      <c r="C98" s="24">
        <f t="shared" si="20"/>
        <v>94.329215108141767</v>
      </c>
      <c r="D98" s="24">
        <f t="shared" si="20"/>
        <v>114.18493077101924</v>
      </c>
      <c r="E98" s="24">
        <f t="shared" si="20"/>
        <v>104.77316357992585</v>
      </c>
      <c r="F98" s="24">
        <f t="shared" si="20"/>
        <v>98.233460028147775</v>
      </c>
      <c r="G98" s="24">
        <f t="shared" si="20"/>
        <v>99.639629798457136</v>
      </c>
      <c r="H98" s="24">
        <f t="shared" si="20"/>
        <v>100.43739615365077</v>
      </c>
      <c r="I98" s="24">
        <f t="shared" si="20"/>
        <v>99.446072117629228</v>
      </c>
      <c r="J98" s="28">
        <f t="shared" si="20"/>
        <v>97.572572503396984</v>
      </c>
      <c r="K98" s="24">
        <f t="shared" si="20"/>
        <v>98.820652088845421</v>
      </c>
      <c r="L98" s="24">
        <f t="shared" si="20"/>
        <v>99.404404317455786</v>
      </c>
      <c r="M98" s="24">
        <f t="shared" si="20"/>
        <v>98.378710227557235</v>
      </c>
      <c r="N98" s="24">
        <f t="shared" si="20"/>
        <v>99.394844635447456</v>
      </c>
      <c r="O98" s="24">
        <f t="shared" si="20"/>
        <v>95.304413852227995</v>
      </c>
      <c r="P98" s="24">
        <f t="shared" si="20"/>
        <v>97.265254643380246</v>
      </c>
      <c r="Q98" s="24">
        <f t="shared" si="20"/>
        <v>97.083530965117816</v>
      </c>
    </row>
    <row r="99" spans="1:17">
      <c r="A99" s="16">
        <v>2002</v>
      </c>
      <c r="B99" s="25">
        <f t="shared" si="20"/>
        <v>100</v>
      </c>
      <c r="C99" s="24">
        <f t="shared" si="20"/>
        <v>100.00429011540672</v>
      </c>
      <c r="D99" s="24">
        <f t="shared" si="20"/>
        <v>100.00186659338024</v>
      </c>
      <c r="E99" s="24">
        <f t="shared" si="20"/>
        <v>99.999996980259681</v>
      </c>
      <c r="F99" s="24">
        <f t="shared" si="20"/>
        <v>99.998266157825086</v>
      </c>
      <c r="G99" s="24">
        <f t="shared" si="20"/>
        <v>99.999996980259681</v>
      </c>
      <c r="H99" s="24">
        <f t="shared" si="20"/>
        <v>99.999996980259681</v>
      </c>
      <c r="I99" s="24">
        <f t="shared" si="20"/>
        <v>99.999996980259681</v>
      </c>
      <c r="J99" s="28">
        <f t="shared" si="20"/>
        <v>99.997999656733597</v>
      </c>
      <c r="K99" s="24">
        <f t="shared" si="20"/>
        <v>99.999996980259681</v>
      </c>
      <c r="L99" s="24">
        <f t="shared" si="20"/>
        <v>99.999996980259652</v>
      </c>
      <c r="M99" s="24">
        <f t="shared" si="20"/>
        <v>99.999996980259681</v>
      </c>
      <c r="N99" s="24">
        <f t="shared" si="20"/>
        <v>100.00402080115862</v>
      </c>
      <c r="O99" s="24">
        <f t="shared" si="20"/>
        <v>99.999996980259681</v>
      </c>
      <c r="P99" s="24">
        <f t="shared" si="20"/>
        <v>99.996061367013183</v>
      </c>
      <c r="Q99" s="24">
        <f t="shared" si="20"/>
        <v>99.999996980259681</v>
      </c>
    </row>
    <row r="100" spans="1:17">
      <c r="A100" s="16">
        <v>2003</v>
      </c>
      <c r="B100" s="25">
        <f t="shared" si="20"/>
        <v>100</v>
      </c>
      <c r="C100" s="24">
        <f t="shared" si="20"/>
        <v>88.696512895663702</v>
      </c>
      <c r="D100" s="24">
        <f t="shared" si="20"/>
        <v>125.56104379475126</v>
      </c>
      <c r="E100" s="24">
        <f t="shared" si="20"/>
        <v>103.28674124530308</v>
      </c>
      <c r="F100" s="24">
        <f t="shared" si="20"/>
        <v>98.909494665813071</v>
      </c>
      <c r="G100" s="24">
        <f t="shared" si="20"/>
        <v>96.2277547393563</v>
      </c>
      <c r="H100" s="24">
        <f t="shared" si="20"/>
        <v>98.311593623888584</v>
      </c>
      <c r="I100" s="24">
        <f t="shared" si="20"/>
        <v>100.43001211666139</v>
      </c>
      <c r="J100" s="28">
        <f t="shared" si="20"/>
        <v>97.893165272577463</v>
      </c>
      <c r="K100" s="24">
        <f t="shared" si="20"/>
        <v>99.935582850446451</v>
      </c>
      <c r="L100" s="24">
        <f t="shared" si="20"/>
        <v>98.672866698023228</v>
      </c>
      <c r="M100" s="24">
        <f t="shared" si="20"/>
        <v>97.969011064980123</v>
      </c>
      <c r="N100" s="24">
        <f t="shared" si="20"/>
        <v>99.895833438376684</v>
      </c>
      <c r="O100" s="24">
        <f t="shared" si="20"/>
        <v>101.48097227582331</v>
      </c>
      <c r="P100" s="24">
        <f t="shared" si="20"/>
        <v>98.655564054949878</v>
      </c>
      <c r="Q100" s="24">
        <f t="shared" si="20"/>
        <v>99.967070665764041</v>
      </c>
    </row>
    <row r="101" spans="1:17">
      <c r="A101" s="16">
        <v>2004</v>
      </c>
      <c r="B101" s="25">
        <f t="shared" si="20"/>
        <v>100</v>
      </c>
      <c r="C101" s="24">
        <f t="shared" si="20"/>
        <v>86.297286023060764</v>
      </c>
      <c r="D101" s="24">
        <f t="shared" si="20"/>
        <v>142.61061504979205</v>
      </c>
      <c r="E101" s="24">
        <f t="shared" si="20"/>
        <v>99.127335983021041</v>
      </c>
      <c r="F101" s="24">
        <f t="shared" si="20"/>
        <v>100.45154788050471</v>
      </c>
      <c r="G101" s="24">
        <f t="shared" si="20"/>
        <v>94.145534720492662</v>
      </c>
      <c r="H101" s="24">
        <f t="shared" si="20"/>
        <v>98.753325926789515</v>
      </c>
      <c r="I101" s="24">
        <f t="shared" si="20"/>
        <v>98.846070249514</v>
      </c>
      <c r="J101" s="28">
        <f t="shared" si="20"/>
        <v>95.816512739475584</v>
      </c>
      <c r="K101" s="24">
        <f t="shared" si="20"/>
        <v>99.21367902934378</v>
      </c>
      <c r="L101" s="24">
        <f t="shared" si="20"/>
        <v>97.450625380898828</v>
      </c>
      <c r="M101" s="24">
        <f t="shared" si="20"/>
        <v>97.505113373049582</v>
      </c>
      <c r="N101" s="24">
        <f t="shared" si="20"/>
        <v>99.036745764108019</v>
      </c>
      <c r="O101" s="24">
        <f t="shared" si="20"/>
        <v>100.70531312208149</v>
      </c>
      <c r="P101" s="24">
        <f t="shared" si="20"/>
        <v>98.128034584930674</v>
      </c>
      <c r="Q101" s="24">
        <f t="shared" si="20"/>
        <v>99.630102431177704</v>
      </c>
    </row>
    <row r="102" spans="1:17">
      <c r="A102" s="16">
        <v>2005</v>
      </c>
      <c r="B102" s="25">
        <f t="shared" si="20"/>
        <v>100</v>
      </c>
      <c r="C102" s="24">
        <f t="shared" si="20"/>
        <v>73.2015574169736</v>
      </c>
      <c r="D102" s="24">
        <f t="shared" si="20"/>
        <v>176.9584045828764</v>
      </c>
      <c r="E102" s="24">
        <f t="shared" si="20"/>
        <v>98.322030459724843</v>
      </c>
      <c r="F102" s="24">
        <f t="shared" si="20"/>
        <v>103.46112621210995</v>
      </c>
      <c r="G102" s="24">
        <f t="shared" si="20"/>
        <v>88.725986416041479</v>
      </c>
      <c r="H102" s="24">
        <f t="shared" si="20"/>
        <v>96.611094929434088</v>
      </c>
      <c r="I102" s="24">
        <f t="shared" si="20"/>
        <v>97.635037843658097</v>
      </c>
      <c r="J102" s="28">
        <f t="shared" si="20"/>
        <v>95.843234329368315</v>
      </c>
      <c r="K102" s="24">
        <f t="shared" si="20"/>
        <v>97.354857070829539</v>
      </c>
      <c r="L102" s="24">
        <f t="shared" si="20"/>
        <v>95.009472727394268</v>
      </c>
      <c r="M102" s="24">
        <f t="shared" si="20"/>
        <v>97.336504750186748</v>
      </c>
      <c r="N102" s="24">
        <f t="shared" si="20"/>
        <v>99.896286024150527</v>
      </c>
      <c r="O102" s="24">
        <f t="shared" si="20"/>
        <v>98.245082080412317</v>
      </c>
      <c r="P102" s="24">
        <f t="shared" si="20"/>
        <v>98.022412358904461</v>
      </c>
      <c r="Q102" s="24">
        <f t="shared" si="20"/>
        <v>98.625617234643968</v>
      </c>
    </row>
    <row r="103" spans="1:17">
      <c r="A103" s="16">
        <v>2006</v>
      </c>
      <c r="B103" s="25">
        <f t="shared" si="20"/>
        <v>100</v>
      </c>
      <c r="C103" s="24">
        <f t="shared" si="20"/>
        <v>68.274192882721067</v>
      </c>
      <c r="D103" s="24">
        <f t="shared" si="20"/>
        <v>176.2984087003953</v>
      </c>
      <c r="E103" s="24">
        <f t="shared" si="20"/>
        <v>96.822510096847651</v>
      </c>
      <c r="F103" s="24">
        <f t="shared" si="20"/>
        <v>111.64347926485254</v>
      </c>
      <c r="G103" s="24">
        <f t="shared" si="20"/>
        <v>87.214616115159501</v>
      </c>
      <c r="H103" s="24">
        <f t="shared" si="20"/>
        <v>96.632490227828086</v>
      </c>
      <c r="I103" s="24">
        <f t="shared" si="20"/>
        <v>95.076313867640977</v>
      </c>
      <c r="J103" s="28">
        <f t="shared" si="20"/>
        <v>97.254563129401035</v>
      </c>
      <c r="K103" s="24">
        <f t="shared" si="20"/>
        <v>95.723823084356312</v>
      </c>
      <c r="L103" s="24">
        <f t="shared" si="20"/>
        <v>94.514132838479725</v>
      </c>
      <c r="M103" s="24">
        <f t="shared" si="20"/>
        <v>96.642694765174141</v>
      </c>
      <c r="N103" s="24">
        <f t="shared" si="20"/>
        <v>101.08335879339239</v>
      </c>
      <c r="O103" s="24">
        <f t="shared" si="20"/>
        <v>100.10771499098527</v>
      </c>
      <c r="P103" s="24">
        <f t="shared" si="20"/>
        <v>99.12201273779516</v>
      </c>
      <c r="Q103" s="24">
        <f t="shared" si="20"/>
        <v>99.368124789511342</v>
      </c>
    </row>
    <row r="104" spans="1:17">
      <c r="A104" s="16">
        <v>2007</v>
      </c>
      <c r="B104" s="25">
        <f t="shared" si="20"/>
        <v>100</v>
      </c>
      <c r="C104" s="24">
        <f t="shared" si="20"/>
        <v>71.689862550568193</v>
      </c>
      <c r="D104" s="24">
        <f t="shared" si="20"/>
        <v>176.68242314613391</v>
      </c>
      <c r="E104" s="24">
        <f t="shared" si="20"/>
        <v>94.163519571994357</v>
      </c>
      <c r="F104" s="24">
        <f t="shared" si="20"/>
        <v>117.42649827040151</v>
      </c>
      <c r="G104" s="24">
        <f t="shared" si="20"/>
        <v>86.359203740433131</v>
      </c>
      <c r="H104" s="24">
        <f t="shared" si="20"/>
        <v>93.431899706261319</v>
      </c>
      <c r="I104" s="24">
        <f t="shared" si="20"/>
        <v>95.667178708251598</v>
      </c>
      <c r="J104" s="28">
        <f t="shared" si="20"/>
        <v>94.765748300872204</v>
      </c>
      <c r="K104" s="24">
        <f t="shared" si="20"/>
        <v>94.402224791963349</v>
      </c>
      <c r="L104" s="24">
        <f t="shared" si="20"/>
        <v>93.802454999256199</v>
      </c>
      <c r="M104" s="24">
        <f t="shared" si="20"/>
        <v>98.021365175994546</v>
      </c>
      <c r="N104" s="24">
        <f t="shared" si="20"/>
        <v>100.21356537987454</v>
      </c>
      <c r="O104" s="24">
        <f t="shared" si="20"/>
        <v>98.598558445300469</v>
      </c>
      <c r="P104" s="24">
        <f t="shared" si="20"/>
        <v>100.27603567072592</v>
      </c>
      <c r="Q104" s="24">
        <f t="shared" si="20"/>
        <v>100.19274700894681</v>
      </c>
    </row>
    <row r="105" spans="1:17">
      <c r="A105" s="16">
        <v>2008</v>
      </c>
      <c r="B105" s="25">
        <f t="shared" si="20"/>
        <v>100</v>
      </c>
      <c r="C105" s="24">
        <f t="shared" si="20"/>
        <v>73.988360405692362</v>
      </c>
      <c r="D105" s="24">
        <f t="shared" si="20"/>
        <v>218.42987831669979</v>
      </c>
      <c r="E105" s="24">
        <f t="shared" si="20"/>
        <v>89.902985286190813</v>
      </c>
      <c r="F105" s="24">
        <f t="shared" si="20"/>
        <v>116.97532610776096</v>
      </c>
      <c r="G105" s="24">
        <f t="shared" si="20"/>
        <v>82.583059013013113</v>
      </c>
      <c r="H105" s="24">
        <f t="shared" si="20"/>
        <v>89.036993178368647</v>
      </c>
      <c r="I105" s="24">
        <f t="shared" si="20"/>
        <v>91.466518435927611</v>
      </c>
      <c r="J105" s="28">
        <f t="shared" si="20"/>
        <v>91.304198791976717</v>
      </c>
      <c r="K105" s="24">
        <f t="shared" si="20"/>
        <v>92.402124244106247</v>
      </c>
      <c r="L105" s="24">
        <f t="shared" si="20"/>
        <v>90.505370858026041</v>
      </c>
      <c r="M105" s="24">
        <f t="shared" si="20"/>
        <v>97.371593550014097</v>
      </c>
      <c r="N105" s="24">
        <f t="shared" si="20"/>
        <v>97.410092732348531</v>
      </c>
      <c r="O105" s="24">
        <f t="shared" si="20"/>
        <v>98.030977789616927</v>
      </c>
      <c r="P105" s="24">
        <f t="shared" si="20"/>
        <v>99.271234925061805</v>
      </c>
      <c r="Q105" s="24">
        <f t="shared" si="20"/>
        <v>98.327711974782346</v>
      </c>
    </row>
    <row r="106" spans="1:17">
      <c r="A106" s="16">
        <v>2009</v>
      </c>
      <c r="B106" s="25">
        <f t="shared" si="20"/>
        <v>100</v>
      </c>
      <c r="C106" s="24">
        <f t="shared" si="20"/>
        <v>72.86361883036561</v>
      </c>
      <c r="D106" s="24">
        <f t="shared" si="20"/>
        <v>144.17505688040032</v>
      </c>
      <c r="E106" s="24">
        <f t="shared" si="20"/>
        <v>96.683890153912373</v>
      </c>
      <c r="F106" s="24">
        <f t="shared" si="20"/>
        <v>119.29018082888703</v>
      </c>
      <c r="G106" s="24">
        <f t="shared" si="20"/>
        <v>88.279561247925329</v>
      </c>
      <c r="H106" s="24">
        <f t="shared" si="20"/>
        <v>94.782092311856474</v>
      </c>
      <c r="I106" s="24">
        <f t="shared" si="20"/>
        <v>94.403755887898541</v>
      </c>
      <c r="J106" s="28">
        <f t="shared" si="20"/>
        <v>98.540675345249227</v>
      </c>
      <c r="K106" s="24">
        <f t="shared" si="20"/>
        <v>98.704703644630158</v>
      </c>
      <c r="L106" s="24">
        <f t="shared" si="20"/>
        <v>95.536415790088242</v>
      </c>
      <c r="M106" s="24">
        <f t="shared" si="20"/>
        <v>102.76461839480694</v>
      </c>
      <c r="N106" s="24">
        <f t="shared" si="20"/>
        <v>100.38945439835476</v>
      </c>
      <c r="O106" s="24">
        <f t="shared" si="20"/>
        <v>103.7367433149866</v>
      </c>
      <c r="P106" s="24">
        <f t="shared" si="20"/>
        <v>103.52186689337289</v>
      </c>
      <c r="Q106" s="24">
        <f t="shared" si="20"/>
        <v>104.37954123462649</v>
      </c>
    </row>
    <row r="107" spans="1:17">
      <c r="A107" s="16">
        <v>2010</v>
      </c>
      <c r="B107" s="25">
        <f t="shared" si="20"/>
        <v>100</v>
      </c>
      <c r="C107" s="24">
        <f t="shared" si="20"/>
        <v>70.388380694666736</v>
      </c>
      <c r="D107" s="24">
        <f t="shared" si="20"/>
        <v>163.15491345986209</v>
      </c>
      <c r="E107" s="24">
        <f t="shared" si="20"/>
        <v>89.913635618383566</v>
      </c>
      <c r="F107" s="24">
        <f t="shared" si="20"/>
        <v>119.33880181688185</v>
      </c>
      <c r="G107" s="24">
        <f t="shared" si="20"/>
        <v>85.149380867751745</v>
      </c>
      <c r="H107" s="24">
        <f t="shared" si="20"/>
        <v>93.33135498974093</v>
      </c>
      <c r="I107" s="24">
        <f t="shared" si="20"/>
        <v>92.153937665773995</v>
      </c>
      <c r="J107" s="28">
        <f t="shared" si="20"/>
        <v>99.091629513910107</v>
      </c>
      <c r="K107" s="24">
        <f t="shared" si="20"/>
        <v>99.729810396385659</v>
      </c>
      <c r="L107" s="24">
        <f t="shared" si="20"/>
        <v>94.455932497245072</v>
      </c>
      <c r="M107" s="24">
        <f t="shared" si="20"/>
        <v>103.75614863809224</v>
      </c>
      <c r="N107" s="24">
        <f t="shared" si="20"/>
        <v>100.9344976282859</v>
      </c>
      <c r="O107" s="24">
        <f t="shared" si="20"/>
        <v>99.041677573077564</v>
      </c>
      <c r="P107" s="24">
        <f t="shared" si="20"/>
        <v>103.30676598308712</v>
      </c>
      <c r="Q107" s="24">
        <f t="shared" si="20"/>
        <v>104.22397855341698</v>
      </c>
    </row>
    <row r="108" spans="1:17">
      <c r="A108" s="29"/>
      <c r="B108" s="26"/>
      <c r="C108" s="24"/>
      <c r="D108" s="24"/>
      <c r="E108" s="24"/>
      <c r="F108" s="24"/>
      <c r="G108" s="24"/>
      <c r="H108" s="24"/>
      <c r="I108" s="24"/>
      <c r="J108" s="26"/>
      <c r="K108" s="24"/>
      <c r="L108" s="24"/>
      <c r="M108" s="24"/>
      <c r="N108" s="24"/>
      <c r="O108" s="24"/>
      <c r="P108" s="24"/>
      <c r="Q108" s="24"/>
    </row>
    <row r="109" spans="1:17">
      <c r="A109" s="29"/>
      <c r="B109" s="26"/>
      <c r="C109" s="24"/>
      <c r="D109" s="24"/>
      <c r="E109" s="24"/>
      <c r="F109" s="24"/>
      <c r="G109" s="24"/>
      <c r="H109" s="24"/>
      <c r="I109" s="55">
        <v>7</v>
      </c>
      <c r="J109" s="26"/>
      <c r="K109" s="24"/>
      <c r="L109" s="24"/>
      <c r="M109" s="24"/>
      <c r="N109" s="24"/>
      <c r="O109" s="24"/>
      <c r="P109" s="24"/>
      <c r="Q109" s="55">
        <v>8</v>
      </c>
    </row>
    <row r="110" spans="1:17">
      <c r="B110" s="33" t="s">
        <v>108</v>
      </c>
      <c r="J110" s="33" t="s">
        <v>109</v>
      </c>
    </row>
    <row r="112" spans="1:17" ht="45">
      <c r="A112" s="15"/>
      <c r="B112" s="20" t="s">
        <v>0</v>
      </c>
      <c r="C112" s="14" t="s">
        <v>1</v>
      </c>
      <c r="D112" s="14" t="s">
        <v>2</v>
      </c>
      <c r="E112" s="14" t="s">
        <v>3</v>
      </c>
      <c r="F112" s="14" t="s">
        <v>4</v>
      </c>
      <c r="G112" s="14" t="s">
        <v>5</v>
      </c>
      <c r="H112" s="14" t="s">
        <v>6</v>
      </c>
      <c r="I112" s="14" t="s">
        <v>7</v>
      </c>
      <c r="J112" s="27" t="s">
        <v>8</v>
      </c>
      <c r="K112" s="14" t="s">
        <v>9</v>
      </c>
      <c r="L112" s="14" t="s">
        <v>10</v>
      </c>
      <c r="M112" s="14" t="s">
        <v>11</v>
      </c>
      <c r="N112" s="14" t="s">
        <v>12</v>
      </c>
      <c r="O112" s="14" t="s">
        <v>13</v>
      </c>
      <c r="P112" s="14" t="s">
        <v>14</v>
      </c>
      <c r="Q112" s="14" t="s">
        <v>15</v>
      </c>
    </row>
    <row r="113" spans="1:17">
      <c r="A113" s="16"/>
      <c r="B113" s="73" t="s">
        <v>83</v>
      </c>
      <c r="C113" s="74"/>
      <c r="D113" s="74"/>
      <c r="E113" s="74"/>
      <c r="F113" s="74"/>
      <c r="G113" s="74"/>
      <c r="H113" s="74"/>
      <c r="I113" s="74"/>
      <c r="J113" s="73" t="s">
        <v>83</v>
      </c>
      <c r="K113" s="74"/>
      <c r="L113" s="74"/>
      <c r="M113" s="74"/>
      <c r="N113" s="74"/>
      <c r="O113" s="74"/>
      <c r="P113" s="74"/>
      <c r="Q113" s="74"/>
    </row>
    <row r="114" spans="1:17">
      <c r="A114" s="16">
        <v>1997</v>
      </c>
      <c r="B114" s="21">
        <v>20417</v>
      </c>
      <c r="C114" s="17">
        <v>1113</v>
      </c>
      <c r="D114" s="17">
        <v>348</v>
      </c>
      <c r="E114" s="17">
        <v>170</v>
      </c>
      <c r="F114" s="17">
        <v>1794</v>
      </c>
      <c r="G114" s="17">
        <v>3750</v>
      </c>
      <c r="H114" s="17">
        <v>1501</v>
      </c>
      <c r="I114" s="17">
        <v>2632</v>
      </c>
      <c r="J114" s="30">
        <v>1287</v>
      </c>
      <c r="K114" s="17">
        <v>488</v>
      </c>
      <c r="L114" s="17">
        <v>1515</v>
      </c>
      <c r="M114" s="17">
        <v>1255</v>
      </c>
      <c r="N114" s="17">
        <v>814</v>
      </c>
      <c r="O114" s="17">
        <v>316</v>
      </c>
      <c r="P114" s="17">
        <v>1512</v>
      </c>
      <c r="Q114" s="17">
        <v>1921</v>
      </c>
    </row>
    <row r="115" spans="1:17">
      <c r="A115" s="16">
        <v>1998</v>
      </c>
      <c r="B115" s="21">
        <v>20960</v>
      </c>
      <c r="C115" s="17">
        <v>1099</v>
      </c>
      <c r="D115" s="17">
        <v>312</v>
      </c>
      <c r="E115" s="17">
        <v>175</v>
      </c>
      <c r="F115" s="17">
        <v>1774</v>
      </c>
      <c r="G115" s="17">
        <v>3742</v>
      </c>
      <c r="H115" s="17">
        <v>1482</v>
      </c>
      <c r="I115" s="17">
        <v>2738</v>
      </c>
      <c r="J115" s="30">
        <v>1334</v>
      </c>
      <c r="K115" s="17">
        <v>543</v>
      </c>
      <c r="L115" s="17">
        <v>1507</v>
      </c>
      <c r="M115" s="17">
        <v>1403</v>
      </c>
      <c r="N115" s="17">
        <v>885</v>
      </c>
      <c r="O115" s="17">
        <v>338</v>
      </c>
      <c r="P115" s="17">
        <v>1644</v>
      </c>
      <c r="Q115" s="17">
        <v>1985</v>
      </c>
    </row>
    <row r="116" spans="1:17">
      <c r="A116" s="16">
        <v>1999</v>
      </c>
      <c r="B116" s="21">
        <v>21568</v>
      </c>
      <c r="C116" s="17">
        <v>1061</v>
      </c>
      <c r="D116" s="17">
        <v>292</v>
      </c>
      <c r="E116" s="17">
        <v>166</v>
      </c>
      <c r="F116" s="17">
        <v>1797</v>
      </c>
      <c r="G116" s="17">
        <v>3879</v>
      </c>
      <c r="H116" s="17">
        <v>1535</v>
      </c>
      <c r="I116" s="17">
        <v>2734</v>
      </c>
      <c r="J116" s="30">
        <v>1391</v>
      </c>
      <c r="K116" s="17">
        <v>604</v>
      </c>
      <c r="L116" s="17">
        <v>1558</v>
      </c>
      <c r="M116" s="17">
        <v>1474</v>
      </c>
      <c r="N116" s="17">
        <v>989</v>
      </c>
      <c r="O116" s="17">
        <v>355</v>
      </c>
      <c r="P116" s="17">
        <v>1673</v>
      </c>
      <c r="Q116" s="17">
        <v>2060</v>
      </c>
    </row>
    <row r="117" spans="1:17">
      <c r="A117" s="16">
        <v>2000</v>
      </c>
      <c r="B117" s="21">
        <v>22083</v>
      </c>
      <c r="C117" s="17">
        <v>997</v>
      </c>
      <c r="D117" s="17">
        <v>324</v>
      </c>
      <c r="E117" s="17">
        <v>167</v>
      </c>
      <c r="F117" s="17">
        <v>1833</v>
      </c>
      <c r="G117" s="17">
        <v>4037</v>
      </c>
      <c r="H117" s="17">
        <v>1597</v>
      </c>
      <c r="I117" s="17">
        <v>2754</v>
      </c>
      <c r="J117" s="30">
        <v>1412</v>
      </c>
      <c r="K117" s="17">
        <v>631</v>
      </c>
      <c r="L117" s="17">
        <v>1644</v>
      </c>
      <c r="M117" s="17">
        <v>1566</v>
      </c>
      <c r="N117" s="17">
        <v>1014</v>
      </c>
      <c r="O117" s="17">
        <v>370</v>
      </c>
      <c r="P117" s="17">
        <v>1660</v>
      </c>
      <c r="Q117" s="17">
        <v>2076</v>
      </c>
    </row>
    <row r="118" spans="1:17">
      <c r="A118" s="16">
        <v>2001</v>
      </c>
      <c r="B118" s="21">
        <v>22152</v>
      </c>
      <c r="C118" s="17">
        <v>898</v>
      </c>
      <c r="D118" s="17">
        <v>342</v>
      </c>
      <c r="E118" s="17">
        <v>170</v>
      </c>
      <c r="F118" s="17">
        <v>1868</v>
      </c>
      <c r="G118" s="17">
        <v>3960</v>
      </c>
      <c r="H118" s="17">
        <v>1630</v>
      </c>
      <c r="I118" s="17">
        <v>2800</v>
      </c>
      <c r="J118" s="30">
        <v>1421</v>
      </c>
      <c r="K118" s="17">
        <v>650</v>
      </c>
      <c r="L118" s="17">
        <v>1627</v>
      </c>
      <c r="M118" s="17">
        <v>1566</v>
      </c>
      <c r="N118" s="17">
        <v>1055</v>
      </c>
      <c r="O118" s="17">
        <v>385</v>
      </c>
      <c r="P118" s="17">
        <v>1687</v>
      </c>
      <c r="Q118" s="17">
        <v>2091</v>
      </c>
    </row>
    <row r="119" spans="1:17">
      <c r="A119" s="16">
        <v>2002</v>
      </c>
      <c r="B119" s="21">
        <v>22397</v>
      </c>
      <c r="C119" s="17">
        <v>910</v>
      </c>
      <c r="D119" s="17">
        <v>330</v>
      </c>
      <c r="E119" s="17">
        <v>166</v>
      </c>
      <c r="F119" s="17">
        <v>1917</v>
      </c>
      <c r="G119" s="17">
        <v>3910</v>
      </c>
      <c r="H119" s="17">
        <v>1635</v>
      </c>
      <c r="I119" s="17">
        <v>2915</v>
      </c>
      <c r="J119" s="30">
        <v>1431</v>
      </c>
      <c r="K119" s="17">
        <v>620</v>
      </c>
      <c r="L119" s="17">
        <v>1656</v>
      </c>
      <c r="M119" s="17">
        <v>1561</v>
      </c>
      <c r="N119" s="17">
        <v>1118</v>
      </c>
      <c r="O119" s="17">
        <v>415</v>
      </c>
      <c r="P119" s="17">
        <v>1696</v>
      </c>
      <c r="Q119" s="17">
        <v>2117</v>
      </c>
    </row>
    <row r="120" spans="1:17">
      <c r="A120" s="16">
        <v>2003</v>
      </c>
      <c r="B120" s="21">
        <v>22694</v>
      </c>
      <c r="C120" s="17">
        <v>906</v>
      </c>
      <c r="D120" s="17">
        <v>345</v>
      </c>
      <c r="E120" s="17">
        <v>181</v>
      </c>
      <c r="F120" s="17">
        <v>1971</v>
      </c>
      <c r="G120" s="17">
        <v>3894</v>
      </c>
      <c r="H120" s="17">
        <v>1606</v>
      </c>
      <c r="I120" s="17">
        <v>2952</v>
      </c>
      <c r="J120" s="30">
        <v>1430</v>
      </c>
      <c r="K120" s="17">
        <v>624</v>
      </c>
      <c r="L120" s="17">
        <v>1689</v>
      </c>
      <c r="M120" s="17">
        <v>1609</v>
      </c>
      <c r="N120" s="17">
        <v>1219</v>
      </c>
      <c r="O120" s="17">
        <v>429</v>
      </c>
      <c r="P120" s="17">
        <v>1707</v>
      </c>
      <c r="Q120" s="17">
        <v>2131</v>
      </c>
    </row>
    <row r="121" spans="1:17">
      <c r="A121" s="16">
        <v>2004</v>
      </c>
      <c r="B121" s="21">
        <v>23363</v>
      </c>
      <c r="C121" s="17">
        <v>898</v>
      </c>
      <c r="D121" s="17">
        <v>374</v>
      </c>
      <c r="E121" s="17">
        <v>193</v>
      </c>
      <c r="F121" s="17">
        <v>2086</v>
      </c>
      <c r="G121" s="17">
        <v>3937</v>
      </c>
      <c r="H121" s="17">
        <v>1667</v>
      </c>
      <c r="I121" s="17">
        <v>3050</v>
      </c>
      <c r="J121" s="30">
        <v>1487</v>
      </c>
      <c r="K121" s="17">
        <v>637</v>
      </c>
      <c r="L121" s="17">
        <v>1737</v>
      </c>
      <c r="M121" s="17">
        <v>1660</v>
      </c>
      <c r="N121" s="17">
        <v>1285</v>
      </c>
      <c r="O121" s="17">
        <v>464</v>
      </c>
      <c r="P121" s="17">
        <v>1723</v>
      </c>
      <c r="Q121" s="17">
        <v>2165</v>
      </c>
    </row>
    <row r="122" spans="1:17">
      <c r="A122" s="16">
        <v>2005</v>
      </c>
      <c r="B122" s="21">
        <v>23502</v>
      </c>
      <c r="C122" s="17">
        <v>891</v>
      </c>
      <c r="D122" s="17">
        <v>426</v>
      </c>
      <c r="E122" s="17">
        <v>201</v>
      </c>
      <c r="F122" s="17">
        <v>2194</v>
      </c>
      <c r="G122" s="17">
        <v>3856</v>
      </c>
      <c r="H122" s="17">
        <v>1683</v>
      </c>
      <c r="I122" s="17">
        <v>3052</v>
      </c>
      <c r="J122" s="30">
        <v>1462</v>
      </c>
      <c r="K122" s="17">
        <v>630</v>
      </c>
      <c r="L122" s="17">
        <v>1807</v>
      </c>
      <c r="M122" s="17">
        <v>1691</v>
      </c>
      <c r="N122" s="17">
        <v>1318</v>
      </c>
      <c r="O122" s="17">
        <v>426</v>
      </c>
      <c r="P122" s="17">
        <v>1722</v>
      </c>
      <c r="Q122" s="17">
        <v>2141</v>
      </c>
    </row>
    <row r="123" spans="1:17">
      <c r="A123" s="16">
        <v>2006</v>
      </c>
      <c r="B123" s="21">
        <v>23832</v>
      </c>
      <c r="C123" s="17">
        <v>860</v>
      </c>
      <c r="D123" s="17">
        <v>478</v>
      </c>
      <c r="E123" s="17">
        <v>192</v>
      </c>
      <c r="F123" s="17">
        <v>2340</v>
      </c>
      <c r="G123" s="17">
        <v>3708</v>
      </c>
      <c r="H123" s="17">
        <v>1666</v>
      </c>
      <c r="I123" s="17">
        <v>3052</v>
      </c>
      <c r="J123" s="30">
        <v>1531</v>
      </c>
      <c r="K123" s="17">
        <v>635</v>
      </c>
      <c r="L123" s="17">
        <v>1870</v>
      </c>
      <c r="M123" s="17">
        <v>1751</v>
      </c>
      <c r="N123" s="17">
        <v>1383</v>
      </c>
      <c r="O123" s="17">
        <v>433</v>
      </c>
      <c r="P123" s="17">
        <v>1735</v>
      </c>
      <c r="Q123" s="17">
        <v>2198</v>
      </c>
    </row>
    <row r="124" spans="1:17">
      <c r="A124" s="16">
        <v>2007</v>
      </c>
      <c r="B124" s="21">
        <v>24333</v>
      </c>
      <c r="C124" s="17">
        <v>849</v>
      </c>
      <c r="D124" s="17">
        <v>484</v>
      </c>
      <c r="E124" s="17">
        <v>182</v>
      </c>
      <c r="F124" s="17">
        <v>2510</v>
      </c>
      <c r="G124" s="17">
        <v>3607</v>
      </c>
      <c r="H124" s="17">
        <v>1680</v>
      </c>
      <c r="I124" s="17">
        <v>3151</v>
      </c>
      <c r="J124" s="30">
        <v>1557</v>
      </c>
      <c r="K124" s="17">
        <v>654</v>
      </c>
      <c r="L124" s="17">
        <v>1895</v>
      </c>
      <c r="M124" s="17">
        <v>1837</v>
      </c>
      <c r="N124" s="17">
        <v>1426</v>
      </c>
      <c r="O124" s="17">
        <v>446</v>
      </c>
      <c r="P124" s="17">
        <v>1778</v>
      </c>
      <c r="Q124" s="17">
        <v>2277</v>
      </c>
    </row>
    <row r="125" spans="1:17">
      <c r="A125" s="16">
        <v>2008</v>
      </c>
      <c r="B125" s="21">
        <v>24458</v>
      </c>
      <c r="C125" s="17">
        <v>778</v>
      </c>
      <c r="D125" s="17">
        <v>508</v>
      </c>
      <c r="E125" s="17">
        <v>188</v>
      </c>
      <c r="F125" s="17">
        <v>2631</v>
      </c>
      <c r="G125" s="17">
        <v>3456</v>
      </c>
      <c r="H125" s="17">
        <v>1711</v>
      </c>
      <c r="I125" s="17">
        <v>3133</v>
      </c>
      <c r="J125" s="30">
        <v>1561</v>
      </c>
      <c r="K125" s="17">
        <v>684</v>
      </c>
      <c r="L125" s="17">
        <v>1931</v>
      </c>
      <c r="M125" s="17">
        <v>1896</v>
      </c>
      <c r="N125" s="17">
        <v>1427</v>
      </c>
      <c r="O125" s="17">
        <v>459</v>
      </c>
      <c r="P125" s="17">
        <v>1800</v>
      </c>
      <c r="Q125" s="17">
        <v>2295</v>
      </c>
    </row>
    <row r="126" spans="1:17">
      <c r="A126" s="16">
        <v>2009</v>
      </c>
      <c r="B126" s="21">
        <v>23366</v>
      </c>
      <c r="C126" s="17">
        <v>769</v>
      </c>
      <c r="D126" s="17">
        <v>431</v>
      </c>
      <c r="E126" s="17">
        <v>197</v>
      </c>
      <c r="F126" s="17">
        <v>2487</v>
      </c>
      <c r="G126" s="17">
        <v>3068</v>
      </c>
      <c r="H126" s="17">
        <v>1577</v>
      </c>
      <c r="I126" s="17">
        <v>3060</v>
      </c>
      <c r="J126" s="30">
        <v>1459</v>
      </c>
      <c r="K126" s="17">
        <v>674</v>
      </c>
      <c r="L126" s="17">
        <v>1932</v>
      </c>
      <c r="M126" s="17">
        <v>1878</v>
      </c>
      <c r="N126" s="17">
        <v>1377</v>
      </c>
      <c r="O126" s="17">
        <v>461</v>
      </c>
      <c r="P126" s="17">
        <v>1701</v>
      </c>
      <c r="Q126" s="17">
        <v>2295</v>
      </c>
    </row>
    <row r="127" spans="1:17">
      <c r="A127" s="16">
        <v>2010</v>
      </c>
      <c r="B127" s="21">
        <v>23812</v>
      </c>
      <c r="C127" s="17">
        <v>737</v>
      </c>
      <c r="D127" s="17">
        <v>461</v>
      </c>
      <c r="E127" s="17">
        <v>202</v>
      </c>
      <c r="F127" s="17">
        <v>2610</v>
      </c>
      <c r="G127" s="17">
        <v>3114</v>
      </c>
      <c r="H127" s="17">
        <v>1584</v>
      </c>
      <c r="I127" s="17">
        <v>3145</v>
      </c>
      <c r="J127" s="30">
        <v>1479</v>
      </c>
      <c r="K127" s="17">
        <v>691</v>
      </c>
      <c r="L127" s="17">
        <v>1937</v>
      </c>
      <c r="M127" s="17">
        <v>1926</v>
      </c>
      <c r="N127" s="17">
        <v>1406</v>
      </c>
      <c r="O127" s="17">
        <v>459</v>
      </c>
      <c r="P127" s="17">
        <v>1713</v>
      </c>
      <c r="Q127" s="17">
        <v>2348</v>
      </c>
    </row>
    <row r="129" spans="1:17">
      <c r="A129" s="15"/>
      <c r="B129" s="22" t="s">
        <v>87</v>
      </c>
      <c r="C129" s="13"/>
      <c r="D129" s="13"/>
      <c r="E129" s="13"/>
      <c r="F129" s="13"/>
      <c r="G129" s="13"/>
      <c r="H129" s="13"/>
      <c r="I129" s="13"/>
      <c r="J129" s="9" t="s">
        <v>87</v>
      </c>
      <c r="K129" s="13"/>
      <c r="L129" s="13"/>
      <c r="M129" s="13"/>
      <c r="N129" s="13"/>
      <c r="O129" s="13"/>
      <c r="P129" s="13"/>
      <c r="Q129" s="13"/>
    </row>
    <row r="130" spans="1:17">
      <c r="A130" s="19" t="str">
        <f>'LP Decompositions'!$N$5</f>
        <v>2009-2010</v>
      </c>
      <c r="B130" s="23">
        <f>IF(ISERROR((POWER(VLOOKUP(VALUE(RIGHT($A130,4)),$A$112:$Q$128,COLUMN(B128),)/VLOOKUP(VALUE(LEFT($A130,4)),$A$112:$Q$128,COLUMN(B128),),1/(VALUE(RIGHT($A130,4))-VALUE(LEFT($A130,4))))-1)*100),"n.a.",(POWER(VLOOKUP(VALUE(RIGHT($A130,4)),$A$112:$Q$128,COLUMN(B128),)/VLOOKUP(VALUE(LEFT($A130,4)),$A$112:$Q$128,COLUMN(B128),),1/(VALUE(RIGHT($A130,4))-VALUE(LEFT($A130,4))))-1)*100)</f>
        <v>1.9087563125909535</v>
      </c>
      <c r="C130" s="18">
        <f t="shared" ref="C130:Q130" si="21">IF(ISERROR((POWER(VLOOKUP(VALUE(RIGHT($A130,4)),$A$112:$Q$128,COLUMN(C128),)/VLOOKUP(VALUE(LEFT($A130,4)),$A$112:$Q$128,COLUMN(C128),),1/(VALUE(RIGHT($A130,4))-VALUE(LEFT($A130,4))))-1)*100),"n.a.",(POWER(VLOOKUP(VALUE(RIGHT($A130,4)),$A$112:$Q$128,COLUMN(C128),)/VLOOKUP(VALUE(LEFT($A130,4)),$A$112:$Q$128,COLUMN(C128),),1/(VALUE(RIGHT($A130,4))-VALUE(LEFT($A130,4))))-1)*100)</f>
        <v>-4.1612483745123496</v>
      </c>
      <c r="D130" s="18">
        <f t="shared" si="21"/>
        <v>6.9605568445475718</v>
      </c>
      <c r="E130" s="18">
        <f t="shared" si="21"/>
        <v>2.5380710659898442</v>
      </c>
      <c r="F130" s="18">
        <f t="shared" si="21"/>
        <v>4.9457177322074886</v>
      </c>
      <c r="G130" s="18">
        <f t="shared" si="21"/>
        <v>1.4993481095175953</v>
      </c>
      <c r="H130" s="18">
        <f t="shared" si="21"/>
        <v>0.44388078630310801</v>
      </c>
      <c r="I130" s="18">
        <f t="shared" si="21"/>
        <v>2.7777777777777679</v>
      </c>
      <c r="J130" s="31">
        <f t="shared" si="21"/>
        <v>1.3708019191226883</v>
      </c>
      <c r="K130" s="18">
        <f t="shared" si="21"/>
        <v>2.5222551928783421</v>
      </c>
      <c r="L130" s="18">
        <f t="shared" si="21"/>
        <v>0.25879917184266077</v>
      </c>
      <c r="M130" s="18">
        <f t="shared" si="21"/>
        <v>2.5559105431310014</v>
      </c>
      <c r="N130" s="18">
        <f t="shared" si="21"/>
        <v>2.1060275962236696</v>
      </c>
      <c r="O130" s="18">
        <f t="shared" si="21"/>
        <v>-0.43383947939262812</v>
      </c>
      <c r="P130" s="18">
        <f t="shared" si="21"/>
        <v>0.70546737213403876</v>
      </c>
      <c r="Q130" s="18">
        <f t="shared" si="21"/>
        <v>2.3093681917211395</v>
      </c>
    </row>
    <row r="133" spans="1:17" ht="45">
      <c r="A133" s="15"/>
      <c r="B133" s="20" t="s">
        <v>0</v>
      </c>
      <c r="C133" s="14" t="s">
        <v>1</v>
      </c>
      <c r="D133" s="14" t="s">
        <v>2</v>
      </c>
      <c r="E133" s="14" t="s">
        <v>3</v>
      </c>
      <c r="F133" s="14" t="s">
        <v>4</v>
      </c>
      <c r="G133" s="14" t="s">
        <v>5</v>
      </c>
      <c r="H133" s="14" t="s">
        <v>6</v>
      </c>
      <c r="I133" s="14" t="s">
        <v>7</v>
      </c>
      <c r="J133" s="27" t="s">
        <v>8</v>
      </c>
      <c r="K133" s="14" t="s">
        <v>9</v>
      </c>
      <c r="L133" s="14" t="s">
        <v>10</v>
      </c>
      <c r="M133" s="14" t="s">
        <v>11</v>
      </c>
      <c r="N133" s="14" t="s">
        <v>12</v>
      </c>
      <c r="O133" s="14" t="s">
        <v>13</v>
      </c>
      <c r="P133" s="14" t="s">
        <v>14</v>
      </c>
      <c r="Q133" s="14" t="s">
        <v>15</v>
      </c>
    </row>
    <row r="134" spans="1:17">
      <c r="A134" s="16"/>
      <c r="B134" s="73" t="s">
        <v>22</v>
      </c>
      <c r="C134" s="74"/>
      <c r="D134" s="74"/>
      <c r="E134" s="74"/>
      <c r="F134" s="74"/>
      <c r="G134" s="74"/>
      <c r="H134" s="74"/>
      <c r="I134" s="74"/>
      <c r="J134" s="73" t="s">
        <v>22</v>
      </c>
      <c r="K134" s="74"/>
      <c r="L134" s="74"/>
      <c r="M134" s="74"/>
      <c r="N134" s="74"/>
      <c r="O134" s="74"/>
      <c r="P134" s="74"/>
      <c r="Q134" s="74"/>
    </row>
    <row r="135" spans="1:17">
      <c r="A135" s="16">
        <v>1997</v>
      </c>
      <c r="B135" s="25">
        <f>(B114/$B114)*100</f>
        <v>100</v>
      </c>
      <c r="C135" s="24">
        <f t="shared" ref="C135:Q135" si="22">(C114/$B114)*100</f>
        <v>5.4513395699662048</v>
      </c>
      <c r="D135" s="24">
        <f t="shared" si="22"/>
        <v>1.7044619679678699</v>
      </c>
      <c r="E135" s="24">
        <f t="shared" si="22"/>
        <v>0.83263946711074099</v>
      </c>
      <c r="F135" s="24">
        <f t="shared" si="22"/>
        <v>8.7867953176274671</v>
      </c>
      <c r="G135" s="24">
        <f t="shared" si="22"/>
        <v>18.367047068619289</v>
      </c>
      <c r="H135" s="24">
        <f t="shared" si="22"/>
        <v>7.3517167066660134</v>
      </c>
      <c r="I135" s="24">
        <f t="shared" si="22"/>
        <v>12.891218102561592</v>
      </c>
      <c r="J135" s="28">
        <f t="shared" si="22"/>
        <v>6.3035705539501397</v>
      </c>
      <c r="K135" s="24">
        <f t="shared" si="22"/>
        <v>2.3901650585296568</v>
      </c>
      <c r="L135" s="24">
        <f t="shared" si="22"/>
        <v>7.4202870157221916</v>
      </c>
      <c r="M135" s="24">
        <f t="shared" si="22"/>
        <v>6.1468384189645882</v>
      </c>
      <c r="N135" s="24">
        <f t="shared" si="22"/>
        <v>3.9868736836949603</v>
      </c>
      <c r="O135" s="24">
        <f t="shared" si="22"/>
        <v>1.5477298329823186</v>
      </c>
      <c r="P135" s="24">
        <f t="shared" si="22"/>
        <v>7.4055933780672971</v>
      </c>
      <c r="Q135" s="24">
        <f t="shared" si="22"/>
        <v>9.4088259783513735</v>
      </c>
    </row>
    <row r="136" spans="1:17">
      <c r="A136" s="16">
        <v>1998</v>
      </c>
      <c r="B136" s="25">
        <f t="shared" ref="B136:Q148" si="23">(B115/$B115)*100</f>
        <v>100</v>
      </c>
      <c r="C136" s="24">
        <f t="shared" si="23"/>
        <v>5.2433206106870234</v>
      </c>
      <c r="D136" s="24">
        <f t="shared" si="23"/>
        <v>1.4885496183206106</v>
      </c>
      <c r="E136" s="24">
        <f t="shared" si="23"/>
        <v>0.83492366412213737</v>
      </c>
      <c r="F136" s="24">
        <f t="shared" si="23"/>
        <v>8.463740458015268</v>
      </c>
      <c r="G136" s="24">
        <f t="shared" si="23"/>
        <v>17.853053435114504</v>
      </c>
      <c r="H136" s="24">
        <f t="shared" si="23"/>
        <v>7.0706106870229002</v>
      </c>
      <c r="I136" s="24">
        <f t="shared" si="23"/>
        <v>13.062977099236642</v>
      </c>
      <c r="J136" s="28">
        <f t="shared" si="23"/>
        <v>6.364503816793893</v>
      </c>
      <c r="K136" s="24">
        <f t="shared" si="23"/>
        <v>2.5906488549618323</v>
      </c>
      <c r="L136" s="24">
        <f t="shared" si="23"/>
        <v>7.1898854961832059</v>
      </c>
      <c r="M136" s="24">
        <f t="shared" si="23"/>
        <v>6.6937022900763363</v>
      </c>
      <c r="N136" s="24">
        <f t="shared" si="23"/>
        <v>4.2223282442748094</v>
      </c>
      <c r="O136" s="24">
        <f t="shared" si="23"/>
        <v>1.612595419847328</v>
      </c>
      <c r="P136" s="24">
        <f t="shared" si="23"/>
        <v>7.8435114503816799</v>
      </c>
      <c r="Q136" s="24">
        <f t="shared" si="23"/>
        <v>9.4704198473282446</v>
      </c>
    </row>
    <row r="137" spans="1:17">
      <c r="A137" s="16">
        <v>1999</v>
      </c>
      <c r="B137" s="25">
        <f t="shared" si="23"/>
        <v>100</v>
      </c>
      <c r="C137" s="24">
        <f t="shared" si="23"/>
        <v>4.9193249258160234</v>
      </c>
      <c r="D137" s="24">
        <f t="shared" si="23"/>
        <v>1.3538575667655788</v>
      </c>
      <c r="E137" s="24">
        <f t="shared" si="23"/>
        <v>0.7696587537091989</v>
      </c>
      <c r="F137" s="24">
        <f t="shared" si="23"/>
        <v>8.3317878338278923</v>
      </c>
      <c r="G137" s="24">
        <f t="shared" si="23"/>
        <v>17.984977744807122</v>
      </c>
      <c r="H137" s="24">
        <f t="shared" si="23"/>
        <v>7.1170252225519288</v>
      </c>
      <c r="I137" s="24">
        <f t="shared" si="23"/>
        <v>12.676186943620177</v>
      </c>
      <c r="J137" s="28">
        <f t="shared" si="23"/>
        <v>6.4493694362017813</v>
      </c>
      <c r="K137" s="24">
        <f t="shared" si="23"/>
        <v>2.8004451038575668</v>
      </c>
      <c r="L137" s="24">
        <f t="shared" si="23"/>
        <v>7.2236646884273004</v>
      </c>
      <c r="M137" s="24">
        <f t="shared" si="23"/>
        <v>6.8341988130563802</v>
      </c>
      <c r="N137" s="24">
        <f t="shared" si="23"/>
        <v>4.5854970326409497</v>
      </c>
      <c r="O137" s="24">
        <f t="shared" si="23"/>
        <v>1.6459569732937687</v>
      </c>
      <c r="P137" s="24">
        <f t="shared" si="23"/>
        <v>7.7568620178041545</v>
      </c>
      <c r="Q137" s="24">
        <f t="shared" si="23"/>
        <v>9.5511869436201788</v>
      </c>
    </row>
    <row r="138" spans="1:17">
      <c r="A138" s="16">
        <v>2000</v>
      </c>
      <c r="B138" s="25">
        <f t="shared" si="23"/>
        <v>100</v>
      </c>
      <c r="C138" s="24">
        <f t="shared" si="23"/>
        <v>4.5147851288321332</v>
      </c>
      <c r="D138" s="24">
        <f t="shared" si="23"/>
        <v>1.4671919576144545</v>
      </c>
      <c r="E138" s="24">
        <f t="shared" si="23"/>
        <v>0.75623783000498124</v>
      </c>
      <c r="F138" s="24">
        <f t="shared" si="23"/>
        <v>8.3005026490965896</v>
      </c>
      <c r="G138" s="24">
        <f t="shared" si="23"/>
        <v>18.281030657066523</v>
      </c>
      <c r="H138" s="24">
        <f t="shared" si="23"/>
        <v>7.2318072725626044</v>
      </c>
      <c r="I138" s="24">
        <f t="shared" si="23"/>
        <v>12.471131639722865</v>
      </c>
      <c r="J138" s="28">
        <f t="shared" si="23"/>
        <v>6.394058778245709</v>
      </c>
      <c r="K138" s="24">
        <f t="shared" si="23"/>
        <v>2.8574016211565456</v>
      </c>
      <c r="L138" s="24">
        <f t="shared" si="23"/>
        <v>7.4446406738214916</v>
      </c>
      <c r="M138" s="24">
        <f t="shared" si="23"/>
        <v>7.0914277951365303</v>
      </c>
      <c r="N138" s="24">
        <f t="shared" si="23"/>
        <v>4.5917674229044971</v>
      </c>
      <c r="O138" s="24">
        <f t="shared" si="23"/>
        <v>1.6754969886337907</v>
      </c>
      <c r="P138" s="24">
        <f t="shared" si="23"/>
        <v>7.517094597654304</v>
      </c>
      <c r="Q138" s="24">
        <f t="shared" si="23"/>
        <v>9.4008966173074313</v>
      </c>
    </row>
    <row r="139" spans="1:17">
      <c r="A139" s="16">
        <v>2001</v>
      </c>
      <c r="B139" s="25">
        <f t="shared" si="23"/>
        <v>100</v>
      </c>
      <c r="C139" s="24">
        <f t="shared" si="23"/>
        <v>4.0538100397255326</v>
      </c>
      <c r="D139" s="24">
        <f t="shared" si="23"/>
        <v>1.5438786565547129</v>
      </c>
      <c r="E139" s="24">
        <f t="shared" si="23"/>
        <v>0.76742506319971104</v>
      </c>
      <c r="F139" s="24">
        <f t="shared" si="23"/>
        <v>8.4326471650415318</v>
      </c>
      <c r="G139" s="24">
        <f t="shared" si="23"/>
        <v>17.876489707475624</v>
      </c>
      <c r="H139" s="24">
        <f t="shared" si="23"/>
        <v>7.3582520765619357</v>
      </c>
      <c r="I139" s="24">
        <f t="shared" si="23"/>
        <v>12.639942217407008</v>
      </c>
      <c r="J139" s="28">
        <f t="shared" si="23"/>
        <v>6.4147706753340552</v>
      </c>
      <c r="K139" s="24">
        <f t="shared" si="23"/>
        <v>2.9342723004694835</v>
      </c>
      <c r="L139" s="24">
        <f t="shared" si="23"/>
        <v>7.344709281329</v>
      </c>
      <c r="M139" s="24">
        <f t="shared" si="23"/>
        <v>7.0693391115926332</v>
      </c>
      <c r="N139" s="24">
        <f t="shared" si="23"/>
        <v>4.7625496569158541</v>
      </c>
      <c r="O139" s="24">
        <f t="shared" si="23"/>
        <v>1.7379920548934633</v>
      </c>
      <c r="P139" s="24">
        <f t="shared" si="23"/>
        <v>7.6155651859877214</v>
      </c>
      <c r="Q139" s="24">
        <f t="shared" si="23"/>
        <v>9.4393282773564451</v>
      </c>
    </row>
    <row r="140" spans="1:17">
      <c r="A140" s="16">
        <v>2002</v>
      </c>
      <c r="B140" s="25">
        <f t="shared" si="23"/>
        <v>100</v>
      </c>
      <c r="C140" s="24">
        <f t="shared" si="23"/>
        <v>4.0630441576996921</v>
      </c>
      <c r="D140" s="24">
        <f t="shared" si="23"/>
        <v>1.4734116176273608</v>
      </c>
      <c r="E140" s="24">
        <f t="shared" si="23"/>
        <v>0.74117069250346035</v>
      </c>
      <c r="F140" s="24">
        <f t="shared" si="23"/>
        <v>8.5591820333080335</v>
      </c>
      <c r="G140" s="24">
        <f t="shared" si="23"/>
        <v>17.457695227039334</v>
      </c>
      <c r="H140" s="24">
        <f t="shared" si="23"/>
        <v>7.3000848327901062</v>
      </c>
      <c r="I140" s="24">
        <f t="shared" si="23"/>
        <v>13.015135955708354</v>
      </c>
      <c r="J140" s="28">
        <f t="shared" si="23"/>
        <v>6.3892485600750097</v>
      </c>
      <c r="K140" s="24">
        <f t="shared" si="23"/>
        <v>2.7682278876635262</v>
      </c>
      <c r="L140" s="24">
        <f t="shared" si="23"/>
        <v>7.3938473902754831</v>
      </c>
      <c r="M140" s="24">
        <f t="shared" si="23"/>
        <v>6.9696834397463947</v>
      </c>
      <c r="N140" s="24">
        <f t="shared" si="23"/>
        <v>4.9917399651739069</v>
      </c>
      <c r="O140" s="24">
        <f t="shared" si="23"/>
        <v>1.8529267312586508</v>
      </c>
      <c r="P140" s="24">
        <f t="shared" si="23"/>
        <v>7.5724427378666785</v>
      </c>
      <c r="Q140" s="24">
        <f t="shared" si="23"/>
        <v>9.4521587712640098</v>
      </c>
    </row>
    <row r="141" spans="1:17">
      <c r="A141" s="16">
        <v>2003</v>
      </c>
      <c r="B141" s="25">
        <f t="shared" si="23"/>
        <v>100</v>
      </c>
      <c r="C141" s="24">
        <f t="shared" si="23"/>
        <v>3.9922446461619812</v>
      </c>
      <c r="D141" s="24">
        <f t="shared" si="23"/>
        <v>1.5202256102934697</v>
      </c>
      <c r="E141" s="24">
        <f t="shared" si="23"/>
        <v>0.79756763902353056</v>
      </c>
      <c r="F141" s="24">
        <f t="shared" si="23"/>
        <v>8.6851150083722573</v>
      </c>
      <c r="G141" s="24">
        <f t="shared" si="23"/>
        <v>17.158720366616727</v>
      </c>
      <c r="H141" s="24">
        <f t="shared" si="23"/>
        <v>7.0767603771922092</v>
      </c>
      <c r="I141" s="24">
        <f t="shared" si="23"/>
        <v>13.007843482858906</v>
      </c>
      <c r="J141" s="28">
        <f t="shared" si="23"/>
        <v>6.3012249933903242</v>
      </c>
      <c r="K141" s="24">
        <f t="shared" si="23"/>
        <v>2.749625451661232</v>
      </c>
      <c r="L141" s="24">
        <f t="shared" si="23"/>
        <v>7.442495813871508</v>
      </c>
      <c r="M141" s="24">
        <f t="shared" si="23"/>
        <v>7.0899797303251963</v>
      </c>
      <c r="N141" s="24">
        <f t="shared" si="23"/>
        <v>5.371463823036926</v>
      </c>
      <c r="O141" s="24">
        <f t="shared" si="23"/>
        <v>1.890367498017097</v>
      </c>
      <c r="P141" s="24">
        <f t="shared" si="23"/>
        <v>7.5218119326694284</v>
      </c>
      <c r="Q141" s="24">
        <f t="shared" si="23"/>
        <v>9.3901471754648806</v>
      </c>
    </row>
    <row r="142" spans="1:17">
      <c r="A142" s="16">
        <v>2004</v>
      </c>
      <c r="B142" s="25">
        <f t="shared" si="23"/>
        <v>100</v>
      </c>
      <c r="C142" s="24">
        <f t="shared" si="23"/>
        <v>3.8436844583315497</v>
      </c>
      <c r="D142" s="24">
        <f t="shared" si="23"/>
        <v>1.6008218122672602</v>
      </c>
      <c r="E142" s="24">
        <f t="shared" si="23"/>
        <v>0.82609253948551131</v>
      </c>
      <c r="F142" s="24">
        <f t="shared" si="23"/>
        <v>8.9286478620040235</v>
      </c>
      <c r="G142" s="24">
        <f t="shared" si="23"/>
        <v>16.851431751059369</v>
      </c>
      <c r="H142" s="24">
        <f t="shared" si="23"/>
        <v>7.135213799597655</v>
      </c>
      <c r="I142" s="24">
        <f t="shared" si="23"/>
        <v>13.054830287206268</v>
      </c>
      <c r="J142" s="28">
        <f t="shared" si="23"/>
        <v>6.3647647990412182</v>
      </c>
      <c r="K142" s="24">
        <f t="shared" si="23"/>
        <v>2.7265334075247187</v>
      </c>
      <c r="L142" s="24">
        <f t="shared" si="23"/>
        <v>7.434832855369601</v>
      </c>
      <c r="M142" s="24">
        <f t="shared" si="23"/>
        <v>7.1052518940204603</v>
      </c>
      <c r="N142" s="24">
        <f t="shared" si="23"/>
        <v>5.500149809527886</v>
      </c>
      <c r="O142" s="24">
        <f t="shared" si="23"/>
        <v>1.9860463125454779</v>
      </c>
      <c r="P142" s="24">
        <f t="shared" si="23"/>
        <v>7.3749090442152125</v>
      </c>
      <c r="Q142" s="24">
        <f t="shared" si="23"/>
        <v>9.266789367803792</v>
      </c>
    </row>
    <row r="143" spans="1:17">
      <c r="A143" s="16">
        <v>2005</v>
      </c>
      <c r="B143" s="25">
        <f t="shared" si="23"/>
        <v>100</v>
      </c>
      <c r="C143" s="24">
        <f t="shared" si="23"/>
        <v>3.7911667092162373</v>
      </c>
      <c r="D143" s="24">
        <f t="shared" si="23"/>
        <v>1.8126116926219042</v>
      </c>
      <c r="E143" s="24">
        <f t="shared" si="23"/>
        <v>0.85524636201174364</v>
      </c>
      <c r="F143" s="24">
        <f t="shared" si="23"/>
        <v>9.3353757127053019</v>
      </c>
      <c r="G143" s="24">
        <f t="shared" si="23"/>
        <v>16.407114288145692</v>
      </c>
      <c r="H143" s="24">
        <f t="shared" si="23"/>
        <v>7.1610926729640036</v>
      </c>
      <c r="I143" s="24">
        <f t="shared" si="23"/>
        <v>12.986128840098715</v>
      </c>
      <c r="J143" s="28">
        <f t="shared" si="23"/>
        <v>6.2207471704535786</v>
      </c>
      <c r="K143" s="24">
        <f t="shared" si="23"/>
        <v>2.6806229257084504</v>
      </c>
      <c r="L143" s="24">
        <f t="shared" si="23"/>
        <v>7.6887073440558256</v>
      </c>
      <c r="M143" s="24">
        <f t="shared" si="23"/>
        <v>7.1951323291634752</v>
      </c>
      <c r="N143" s="24">
        <f t="shared" si="23"/>
        <v>5.608033358863076</v>
      </c>
      <c r="O143" s="24">
        <f t="shared" si="23"/>
        <v>1.8126116926219042</v>
      </c>
      <c r="P143" s="24">
        <f t="shared" si="23"/>
        <v>7.3270359969364307</v>
      </c>
      <c r="Q143" s="24">
        <f t="shared" si="23"/>
        <v>9.1098629903837978</v>
      </c>
    </row>
    <row r="144" spans="1:17">
      <c r="A144" s="16">
        <v>2006</v>
      </c>
      <c r="B144" s="25">
        <f t="shared" si="23"/>
        <v>100</v>
      </c>
      <c r="C144" s="24">
        <f t="shared" si="23"/>
        <v>3.6085934877475663</v>
      </c>
      <c r="D144" s="24">
        <f t="shared" si="23"/>
        <v>2.0057066129573684</v>
      </c>
      <c r="E144" s="24">
        <f t="shared" si="23"/>
        <v>0.80563947633434041</v>
      </c>
      <c r="F144" s="24">
        <f t="shared" si="23"/>
        <v>9.8187311178247736</v>
      </c>
      <c r="G144" s="24">
        <f t="shared" si="23"/>
        <v>15.55891238670695</v>
      </c>
      <c r="H144" s="24">
        <f t="shared" si="23"/>
        <v>6.9906008727761</v>
      </c>
      <c r="I144" s="24">
        <f t="shared" si="23"/>
        <v>12.806310842564619</v>
      </c>
      <c r="J144" s="28">
        <f t="shared" si="23"/>
        <v>6.4241356159785159</v>
      </c>
      <c r="K144" s="24">
        <f t="shared" si="23"/>
        <v>2.6644847264182614</v>
      </c>
      <c r="L144" s="24">
        <f t="shared" si="23"/>
        <v>7.8465928163813352</v>
      </c>
      <c r="M144" s="24">
        <f t="shared" si="23"/>
        <v>7.3472641826116156</v>
      </c>
      <c r="N144" s="24">
        <f t="shared" si="23"/>
        <v>5.8031218529707953</v>
      </c>
      <c r="O144" s="24">
        <f t="shared" si="23"/>
        <v>1.8168848606915071</v>
      </c>
      <c r="P144" s="24">
        <f t="shared" si="23"/>
        <v>7.2801275595837529</v>
      </c>
      <c r="Q144" s="24">
        <f t="shared" si="23"/>
        <v>9.2228935884525001</v>
      </c>
    </row>
    <row r="145" spans="1:17">
      <c r="A145" s="16">
        <v>2007</v>
      </c>
      <c r="B145" s="25">
        <f t="shared" si="23"/>
        <v>100</v>
      </c>
      <c r="C145" s="24">
        <f t="shared" si="23"/>
        <v>3.4890888916286529</v>
      </c>
      <c r="D145" s="24">
        <f t="shared" si="23"/>
        <v>1.9890683434019643</v>
      </c>
      <c r="E145" s="24">
        <f t="shared" si="23"/>
        <v>0.74795545144454034</v>
      </c>
      <c r="F145" s="24">
        <f t="shared" si="23"/>
        <v>10.315209797394486</v>
      </c>
      <c r="G145" s="24">
        <f t="shared" si="23"/>
        <v>14.823490732749764</v>
      </c>
      <c r="H145" s="24">
        <f t="shared" si="23"/>
        <v>6.9042041671803727</v>
      </c>
      <c r="I145" s="24">
        <f t="shared" si="23"/>
        <v>12.949492458800805</v>
      </c>
      <c r="J145" s="28">
        <f t="shared" si="23"/>
        <v>6.3987177906546666</v>
      </c>
      <c r="K145" s="24">
        <f t="shared" si="23"/>
        <v>2.6877080507952162</v>
      </c>
      <c r="L145" s="24">
        <f t="shared" si="23"/>
        <v>7.7877779147659556</v>
      </c>
      <c r="M145" s="24">
        <f t="shared" si="23"/>
        <v>7.5494184851847281</v>
      </c>
      <c r="N145" s="24">
        <f t="shared" si="23"/>
        <v>5.8603542514281015</v>
      </c>
      <c r="O145" s="24">
        <f t="shared" si="23"/>
        <v>1.8329018205728846</v>
      </c>
      <c r="P145" s="24">
        <f t="shared" si="23"/>
        <v>7.3069494102658936</v>
      </c>
      <c r="Q145" s="24">
        <f t="shared" si="23"/>
        <v>9.3576624337319689</v>
      </c>
    </row>
    <row r="146" spans="1:17">
      <c r="A146" s="16">
        <v>2008</v>
      </c>
      <c r="B146" s="25">
        <f t="shared" si="23"/>
        <v>100</v>
      </c>
      <c r="C146" s="24">
        <f t="shared" si="23"/>
        <v>3.1809632839970563</v>
      </c>
      <c r="D146" s="24">
        <f t="shared" si="23"/>
        <v>2.0770300106304687</v>
      </c>
      <c r="E146" s="24">
        <f t="shared" si="23"/>
        <v>0.76866464960340175</v>
      </c>
      <c r="F146" s="24">
        <f t="shared" si="23"/>
        <v>10.757216452694415</v>
      </c>
      <c r="G146" s="24">
        <f t="shared" si="23"/>
        <v>14.130345899092323</v>
      </c>
      <c r="H146" s="24">
        <f t="shared" si="23"/>
        <v>6.9956660397415975</v>
      </c>
      <c r="I146" s="24">
        <f t="shared" si="23"/>
        <v>12.809714612805626</v>
      </c>
      <c r="J146" s="28">
        <f t="shared" si="23"/>
        <v>6.3823697767601608</v>
      </c>
      <c r="K146" s="24">
        <f t="shared" si="23"/>
        <v>2.7966309591953555</v>
      </c>
      <c r="L146" s="24">
        <f t="shared" si="23"/>
        <v>7.8951672254477065</v>
      </c>
      <c r="M146" s="24">
        <f t="shared" si="23"/>
        <v>7.7520647640853699</v>
      </c>
      <c r="N146" s="24">
        <f t="shared" si="23"/>
        <v>5.8344917818300761</v>
      </c>
      <c r="O146" s="24">
        <f t="shared" si="23"/>
        <v>1.8766865647231992</v>
      </c>
      <c r="P146" s="24">
        <f t="shared" si="23"/>
        <v>7.3595551557772501</v>
      </c>
      <c r="Q146" s="24">
        <f t="shared" si="23"/>
        <v>9.3834328236159941</v>
      </c>
    </row>
    <row r="147" spans="1:17">
      <c r="A147" s="16">
        <v>2009</v>
      </c>
      <c r="B147" s="25">
        <f t="shared" si="23"/>
        <v>100</v>
      </c>
      <c r="C147" s="24">
        <f t="shared" si="23"/>
        <v>3.2911067362834889</v>
      </c>
      <c r="D147" s="24">
        <f t="shared" si="23"/>
        <v>1.8445604724813831</v>
      </c>
      <c r="E147" s="24">
        <f t="shared" si="23"/>
        <v>0.84310536677223313</v>
      </c>
      <c r="F147" s="24">
        <f t="shared" si="23"/>
        <v>10.643670290165197</v>
      </c>
      <c r="G147" s="24">
        <f t="shared" si="23"/>
        <v>13.130189163742189</v>
      </c>
      <c r="H147" s="24">
        <f t="shared" si="23"/>
        <v>6.7491226568518359</v>
      </c>
      <c r="I147" s="24">
        <f t="shared" si="23"/>
        <v>13.095951382350425</v>
      </c>
      <c r="J147" s="28">
        <f t="shared" si="23"/>
        <v>6.2441153813232901</v>
      </c>
      <c r="K147" s="24">
        <f t="shared" si="23"/>
        <v>2.8845330822562696</v>
      </c>
      <c r="L147" s="24">
        <f t="shared" si="23"/>
        <v>8.2684242061114439</v>
      </c>
      <c r="M147" s="24">
        <f t="shared" si="23"/>
        <v>8.0373191817170238</v>
      </c>
      <c r="N147" s="24">
        <f t="shared" si="23"/>
        <v>5.8931781220576909</v>
      </c>
      <c r="O147" s="24">
        <f t="shared" si="23"/>
        <v>1.9729521527005049</v>
      </c>
      <c r="P147" s="24">
        <f t="shared" si="23"/>
        <v>7.2798082684242065</v>
      </c>
      <c r="Q147" s="24">
        <f t="shared" si="23"/>
        <v>9.8219635367628175</v>
      </c>
    </row>
    <row r="148" spans="1:17">
      <c r="A148" s="16">
        <v>2010</v>
      </c>
      <c r="B148" s="25">
        <f t="shared" si="23"/>
        <v>100</v>
      </c>
      <c r="C148" s="24">
        <f t="shared" si="23"/>
        <v>3.0950781118763651</v>
      </c>
      <c r="D148" s="24">
        <f t="shared" si="23"/>
        <v>1.9359986561397615</v>
      </c>
      <c r="E148" s="24">
        <f t="shared" si="23"/>
        <v>0.8483117755753401</v>
      </c>
      <c r="F148" s="24">
        <f t="shared" si="23"/>
        <v>10.960860070552663</v>
      </c>
      <c r="G148" s="24">
        <f t="shared" si="23"/>
        <v>13.077439946245589</v>
      </c>
      <c r="H148" s="24">
        <f t="shared" si="23"/>
        <v>6.6521081807492024</v>
      </c>
      <c r="I148" s="24">
        <f t="shared" si="23"/>
        <v>13.207626406853686</v>
      </c>
      <c r="J148" s="28">
        <f t="shared" si="23"/>
        <v>6.2111540399798422</v>
      </c>
      <c r="K148" s="24">
        <f t="shared" si="23"/>
        <v>2.9018982025869309</v>
      </c>
      <c r="L148" s="24">
        <f t="shared" si="23"/>
        <v>8.1345540063833361</v>
      </c>
      <c r="M148" s="24">
        <f t="shared" si="23"/>
        <v>8.0883588106836886</v>
      </c>
      <c r="N148" s="24">
        <f t="shared" si="23"/>
        <v>5.9045859230640012</v>
      </c>
      <c r="O148" s="24">
        <f t="shared" si="23"/>
        <v>1.9275995296489163</v>
      </c>
      <c r="P148" s="24">
        <f t="shared" si="23"/>
        <v>7.1938518394087021</v>
      </c>
      <c r="Q148" s="24">
        <f t="shared" si="23"/>
        <v>9.8605745002519747</v>
      </c>
    </row>
    <row r="150" spans="1:17">
      <c r="I150" s="11">
        <v>9</v>
      </c>
      <c r="Q150" s="11">
        <v>10</v>
      </c>
    </row>
    <row r="151" spans="1:17">
      <c r="B151" s="33" t="s">
        <v>110</v>
      </c>
      <c r="J151" s="33" t="s">
        <v>111</v>
      </c>
    </row>
    <row r="153" spans="1:17" ht="45">
      <c r="A153" s="15"/>
      <c r="B153" s="20" t="s">
        <v>0</v>
      </c>
      <c r="C153" s="14" t="s">
        <v>1</v>
      </c>
      <c r="D153" s="14" t="s">
        <v>2</v>
      </c>
      <c r="E153" s="14" t="s">
        <v>3</v>
      </c>
      <c r="F153" s="14" t="s">
        <v>4</v>
      </c>
      <c r="G153" s="14" t="s">
        <v>5</v>
      </c>
      <c r="H153" s="14" t="s">
        <v>6</v>
      </c>
      <c r="I153" s="14" t="s">
        <v>7</v>
      </c>
      <c r="J153" s="27" t="s">
        <v>8</v>
      </c>
      <c r="K153" s="14" t="s">
        <v>9</v>
      </c>
      <c r="L153" s="14" t="s">
        <v>10</v>
      </c>
      <c r="M153" s="14" t="s">
        <v>11</v>
      </c>
      <c r="N153" s="14" t="s">
        <v>12</v>
      </c>
      <c r="O153" s="14" t="s">
        <v>13</v>
      </c>
      <c r="P153" s="14" t="s">
        <v>14</v>
      </c>
      <c r="Q153" s="14" t="s">
        <v>15</v>
      </c>
    </row>
    <row r="154" spans="1:17">
      <c r="A154" s="16"/>
      <c r="B154" s="73" t="s">
        <v>23</v>
      </c>
      <c r="C154" s="74"/>
      <c r="D154" s="74"/>
      <c r="E154" s="74"/>
      <c r="F154" s="74"/>
      <c r="G154" s="74"/>
      <c r="H154" s="74"/>
      <c r="I154" s="74"/>
      <c r="J154" s="73" t="s">
        <v>23</v>
      </c>
      <c r="K154" s="74"/>
      <c r="L154" s="74"/>
      <c r="M154" s="74"/>
      <c r="N154" s="74"/>
      <c r="O154" s="74"/>
      <c r="P154" s="74"/>
      <c r="Q154" s="74"/>
    </row>
    <row r="155" spans="1:17">
      <c r="A155" s="16">
        <v>1997</v>
      </c>
      <c r="B155" s="23">
        <f>B48/B114</f>
        <v>32.493418692666403</v>
      </c>
      <c r="C155" s="18">
        <f t="shared" ref="C155:Q155" si="24">C48/C114</f>
        <v>21.038565350487449</v>
      </c>
      <c r="D155" s="18">
        <f t="shared" si="24"/>
        <v>143.50574712643677</v>
      </c>
      <c r="E155" s="18">
        <f t="shared" si="24"/>
        <v>160.20252179567726</v>
      </c>
      <c r="F155" s="18">
        <f t="shared" si="24"/>
        <v>25.350613154960982</v>
      </c>
      <c r="G155" s="18">
        <f t="shared" si="24"/>
        <v>40.276902195294525</v>
      </c>
      <c r="H155" s="18">
        <f t="shared" si="24"/>
        <v>27.788928160585762</v>
      </c>
      <c r="I155" s="18">
        <f t="shared" si="24"/>
        <v>16.525100788380154</v>
      </c>
      <c r="J155" s="31">
        <f t="shared" si="24"/>
        <v>31.801268667836172</v>
      </c>
      <c r="K155" s="18">
        <f t="shared" si="24"/>
        <v>49.81751536903554</v>
      </c>
      <c r="L155" s="18">
        <f t="shared" si="24"/>
        <v>63.543251249988238</v>
      </c>
      <c r="M155" s="18">
        <f t="shared" si="24"/>
        <v>26.600526175259343</v>
      </c>
      <c r="N155" s="18">
        <f t="shared" si="24"/>
        <v>21.463705397963814</v>
      </c>
      <c r="O155" s="18">
        <f t="shared" si="24"/>
        <v>20.462813357379119</v>
      </c>
      <c r="P155" s="18">
        <f t="shared" si="24"/>
        <v>14.187558659565326</v>
      </c>
      <c r="Q155" s="18">
        <f t="shared" si="24"/>
        <v>21.251945681409538</v>
      </c>
    </row>
    <row r="156" spans="1:17">
      <c r="A156" s="16">
        <v>1998</v>
      </c>
      <c r="B156" s="23">
        <f t="shared" ref="B156:Q168" si="25">B49/B115</f>
        <v>33.126439112104343</v>
      </c>
      <c r="C156" s="18">
        <f t="shared" si="25"/>
        <v>22.6065623666065</v>
      </c>
      <c r="D156" s="18">
        <f t="shared" si="25"/>
        <v>162.54487179487182</v>
      </c>
      <c r="E156" s="18">
        <f t="shared" si="25"/>
        <v>152.17405778380942</v>
      </c>
      <c r="F156" s="18">
        <f t="shared" si="25"/>
        <v>26.443630214205186</v>
      </c>
      <c r="G156" s="18">
        <f t="shared" si="25"/>
        <v>42.379591945050734</v>
      </c>
      <c r="H156" s="18">
        <f t="shared" si="25"/>
        <v>30.404212336295693</v>
      </c>
      <c r="I156" s="18">
        <f t="shared" si="25"/>
        <v>17.084776638654638</v>
      </c>
      <c r="J156" s="31">
        <f t="shared" si="25"/>
        <v>31.309014121723219</v>
      </c>
      <c r="K156" s="18">
        <f t="shared" si="25"/>
        <v>48.11130236573657</v>
      </c>
      <c r="L156" s="18">
        <f t="shared" si="25"/>
        <v>66.094172847669952</v>
      </c>
      <c r="M156" s="18">
        <f t="shared" si="25"/>
        <v>26.754221086173494</v>
      </c>
      <c r="N156" s="18">
        <f t="shared" si="25"/>
        <v>21.088291587334741</v>
      </c>
      <c r="O156" s="18">
        <f t="shared" si="25"/>
        <v>19.587088322704918</v>
      </c>
      <c r="P156" s="18">
        <f t="shared" si="25"/>
        <v>13.800958411970548</v>
      </c>
      <c r="Q156" s="18">
        <f t="shared" si="25"/>
        <v>21.060652510717617</v>
      </c>
    </row>
    <row r="157" spans="1:17">
      <c r="A157" s="16">
        <v>1999</v>
      </c>
      <c r="B157" s="23">
        <f t="shared" si="25"/>
        <v>34.212259008798505</v>
      </c>
      <c r="C157" s="18">
        <f t="shared" si="25"/>
        <v>25.20366367446087</v>
      </c>
      <c r="D157" s="18">
        <f t="shared" si="25"/>
        <v>173.36643835616439</v>
      </c>
      <c r="E157" s="18">
        <f t="shared" si="25"/>
        <v>161.57257163879072</v>
      </c>
      <c r="F157" s="18">
        <f t="shared" si="25"/>
        <v>27.321647189760711</v>
      </c>
      <c r="G157" s="18">
        <f t="shared" si="25"/>
        <v>44.204156986776923</v>
      </c>
      <c r="H157" s="18">
        <f t="shared" si="25"/>
        <v>31.385021753547441</v>
      </c>
      <c r="I157" s="18">
        <f t="shared" si="25"/>
        <v>17.884519517214471</v>
      </c>
      <c r="J157" s="31">
        <f t="shared" si="25"/>
        <v>31.928630895536671</v>
      </c>
      <c r="K157" s="18">
        <f t="shared" si="25"/>
        <v>49.0754316358491</v>
      </c>
      <c r="L157" s="18">
        <f t="shared" si="25"/>
        <v>67.472004848625971</v>
      </c>
      <c r="M157" s="18">
        <f t="shared" si="25"/>
        <v>28.096224343710777</v>
      </c>
      <c r="N157" s="18">
        <f t="shared" si="25"/>
        <v>21.071112713552925</v>
      </c>
      <c r="O157" s="18">
        <f t="shared" si="25"/>
        <v>19.656373183429466</v>
      </c>
      <c r="P157" s="18">
        <f t="shared" si="25"/>
        <v>14.129819195539195</v>
      </c>
      <c r="Q157" s="18">
        <f t="shared" si="25"/>
        <v>21.369720174351766</v>
      </c>
    </row>
    <row r="158" spans="1:17">
      <c r="A158" s="16">
        <v>2000</v>
      </c>
      <c r="B158" s="23">
        <f t="shared" si="25"/>
        <v>35.569919720908544</v>
      </c>
      <c r="C158" s="18">
        <f t="shared" si="25"/>
        <v>26.391664492599066</v>
      </c>
      <c r="D158" s="18">
        <f t="shared" si="25"/>
        <v>161.05864197530866</v>
      </c>
      <c r="E158" s="18">
        <f t="shared" si="25"/>
        <v>161.15975950921626</v>
      </c>
      <c r="F158" s="18">
        <f t="shared" si="25"/>
        <v>28.180578286961271</v>
      </c>
      <c r="G158" s="18">
        <f t="shared" si="25"/>
        <v>47.217442378005792</v>
      </c>
      <c r="H158" s="18">
        <f t="shared" si="25"/>
        <v>32.095146498784146</v>
      </c>
      <c r="I158" s="18">
        <f t="shared" si="25"/>
        <v>18.796524280988407</v>
      </c>
      <c r="J158" s="31">
        <f t="shared" si="25"/>
        <v>33.052293812010795</v>
      </c>
      <c r="K158" s="18">
        <f t="shared" si="25"/>
        <v>50.91330832384223</v>
      </c>
      <c r="L158" s="18">
        <f t="shared" si="25"/>
        <v>67.451154721045455</v>
      </c>
      <c r="M158" s="18">
        <f t="shared" si="25"/>
        <v>29.202279812474718</v>
      </c>
      <c r="N158" s="18">
        <f t="shared" si="25"/>
        <v>21.39783757973041</v>
      </c>
      <c r="O158" s="18">
        <f t="shared" si="25"/>
        <v>20.63376675122117</v>
      </c>
      <c r="P158" s="18">
        <f t="shared" si="25"/>
        <v>14.702679138279448</v>
      </c>
      <c r="Q158" s="18">
        <f t="shared" si="25"/>
        <v>21.981224862848364</v>
      </c>
    </row>
    <row r="159" spans="1:17">
      <c r="A159" s="16">
        <v>2001</v>
      </c>
      <c r="B159" s="23">
        <f t="shared" si="25"/>
        <v>35.914923843901292</v>
      </c>
      <c r="C159" s="18">
        <f t="shared" si="25"/>
        <v>26.605253209025431</v>
      </c>
      <c r="D159" s="18">
        <f t="shared" si="25"/>
        <v>152.78947368421052</v>
      </c>
      <c r="E159" s="18">
        <f t="shared" si="25"/>
        <v>152.3738726125944</v>
      </c>
      <c r="F159" s="18">
        <f t="shared" si="25"/>
        <v>29.653640256959317</v>
      </c>
      <c r="G159" s="18">
        <f t="shared" si="25"/>
        <v>45.774465042363673</v>
      </c>
      <c r="H159" s="18">
        <f t="shared" si="25"/>
        <v>32.711046256013098</v>
      </c>
      <c r="I159" s="18">
        <f t="shared" si="25"/>
        <v>19.620210013454081</v>
      </c>
      <c r="J159" s="31">
        <f t="shared" si="25"/>
        <v>33.570634437143724</v>
      </c>
      <c r="K159" s="18">
        <f t="shared" si="25"/>
        <v>53.450373738711974</v>
      </c>
      <c r="L159" s="18">
        <f t="shared" si="25"/>
        <v>71.61225194297775</v>
      </c>
      <c r="M159" s="18">
        <f t="shared" si="25"/>
        <v>30.019119950922651</v>
      </c>
      <c r="N159" s="18">
        <f t="shared" si="25"/>
        <v>21.544489733678024</v>
      </c>
      <c r="O159" s="18">
        <f t="shared" si="25"/>
        <v>20.963317010857995</v>
      </c>
      <c r="P159" s="18">
        <f t="shared" si="25"/>
        <v>14.680987047308552</v>
      </c>
      <c r="Q159" s="18">
        <f t="shared" si="25"/>
        <v>22.518418543657933</v>
      </c>
    </row>
    <row r="160" spans="1:17">
      <c r="A160" s="16">
        <v>2002</v>
      </c>
      <c r="B160" s="23">
        <f t="shared" si="25"/>
        <v>36.419965860072267</v>
      </c>
      <c r="C160" s="18">
        <f t="shared" si="25"/>
        <v>24.882448246353114</v>
      </c>
      <c r="D160" s="18">
        <f t="shared" si="25"/>
        <v>162.08181818181819</v>
      </c>
      <c r="E160" s="18">
        <f t="shared" si="25"/>
        <v>164.54216867469879</v>
      </c>
      <c r="F160" s="18">
        <f t="shared" si="25"/>
        <v>30.138758476786645</v>
      </c>
      <c r="G160" s="18">
        <f t="shared" si="25"/>
        <v>46.731202046035804</v>
      </c>
      <c r="H160" s="18">
        <f t="shared" si="25"/>
        <v>33.771253822629973</v>
      </c>
      <c r="I160" s="18">
        <f t="shared" si="25"/>
        <v>20.047341337907376</v>
      </c>
      <c r="J160" s="31">
        <f t="shared" si="25"/>
        <v>33.315130819770729</v>
      </c>
      <c r="K160" s="18">
        <f t="shared" si="25"/>
        <v>58.574193548387093</v>
      </c>
      <c r="L160" s="18">
        <f t="shared" si="25"/>
        <v>72.094202898550733</v>
      </c>
      <c r="M160" s="18">
        <f t="shared" si="25"/>
        <v>30.877642536835364</v>
      </c>
      <c r="N160" s="18">
        <f t="shared" si="25"/>
        <v>22.16547661609836</v>
      </c>
      <c r="O160" s="18">
        <f t="shared" si="25"/>
        <v>20.113253012048194</v>
      </c>
      <c r="P160" s="18">
        <f t="shared" si="25"/>
        <v>14.867920049508994</v>
      </c>
      <c r="Q160" s="18">
        <f t="shared" si="25"/>
        <v>22.760037789324517</v>
      </c>
    </row>
    <row r="161" spans="1:17">
      <c r="A161" s="16">
        <v>2003</v>
      </c>
      <c r="B161" s="23">
        <f t="shared" si="25"/>
        <v>36.651954393643095</v>
      </c>
      <c r="C161" s="18">
        <f t="shared" si="25"/>
        <v>27.636265737696494</v>
      </c>
      <c r="D161" s="18">
        <f t="shared" si="25"/>
        <v>159.42608695652177</v>
      </c>
      <c r="E161" s="18">
        <f t="shared" si="25"/>
        <v>152.22567295709831</v>
      </c>
      <c r="F161" s="18">
        <f t="shared" si="25"/>
        <v>30.293759512937591</v>
      </c>
      <c r="G161" s="18">
        <f t="shared" si="25"/>
        <v>46.533371866430883</v>
      </c>
      <c r="H161" s="18">
        <f t="shared" si="25"/>
        <v>35.98582554524382</v>
      </c>
      <c r="I161" s="18">
        <f t="shared" si="25"/>
        <v>20.518181099137074</v>
      </c>
      <c r="J161" s="31">
        <f t="shared" si="25"/>
        <v>33.255612775763396</v>
      </c>
      <c r="K161" s="18">
        <f t="shared" si="25"/>
        <v>58.881445485500002</v>
      </c>
      <c r="L161" s="18">
        <f t="shared" si="25"/>
        <v>72.647590238369517</v>
      </c>
      <c r="M161" s="18">
        <f t="shared" si="25"/>
        <v>31.371385442720939</v>
      </c>
      <c r="N161" s="18">
        <f t="shared" si="25"/>
        <v>21.02846343991235</v>
      </c>
      <c r="O161" s="18">
        <f t="shared" si="25"/>
        <v>19.046069433017962</v>
      </c>
      <c r="P161" s="18">
        <f t="shared" si="25"/>
        <v>14.451852813892931</v>
      </c>
      <c r="Q161" s="18">
        <f t="shared" si="25"/>
        <v>22.976833482863302</v>
      </c>
    </row>
    <row r="162" spans="1:17">
      <c r="A162" s="16">
        <v>2004</v>
      </c>
      <c r="B162" s="23">
        <f t="shared" si="25"/>
        <v>36.888498884019427</v>
      </c>
      <c r="C162" s="18">
        <f t="shared" si="25"/>
        <v>30.541753114229341</v>
      </c>
      <c r="D162" s="18">
        <f t="shared" si="25"/>
        <v>149.37700534759355</v>
      </c>
      <c r="E162" s="18">
        <f t="shared" si="25"/>
        <v>142.1001816557235</v>
      </c>
      <c r="F162" s="18">
        <f t="shared" si="25"/>
        <v>30.265580057526368</v>
      </c>
      <c r="G162" s="18">
        <f t="shared" si="25"/>
        <v>46.926645870477543</v>
      </c>
      <c r="H162" s="18">
        <f t="shared" si="25"/>
        <v>36.239347730485179</v>
      </c>
      <c r="I162" s="18">
        <f t="shared" si="25"/>
        <v>20.54687535668895</v>
      </c>
      <c r="J162" s="31">
        <f t="shared" si="25"/>
        <v>33.201943994202288</v>
      </c>
      <c r="K162" s="18">
        <f t="shared" si="25"/>
        <v>61.242608364223663</v>
      </c>
      <c r="L162" s="18">
        <f t="shared" si="25"/>
        <v>73.880491642360951</v>
      </c>
      <c r="M162" s="18">
        <f t="shared" si="25"/>
        <v>31.193025679723213</v>
      </c>
      <c r="N162" s="18">
        <f t="shared" si="25"/>
        <v>21.211891871587955</v>
      </c>
      <c r="O162" s="18">
        <f t="shared" si="25"/>
        <v>18.392970152020766</v>
      </c>
      <c r="P162" s="18">
        <f t="shared" si="25"/>
        <v>14.752046631504605</v>
      </c>
      <c r="Q162" s="18">
        <f t="shared" si="25"/>
        <v>23.298354902725887</v>
      </c>
    </row>
    <row r="163" spans="1:17">
      <c r="A163" s="16">
        <v>2005</v>
      </c>
      <c r="B163" s="23">
        <f t="shared" si="25"/>
        <v>37.921181994533704</v>
      </c>
      <c r="C163" s="18">
        <f t="shared" si="25"/>
        <v>31.656010822408785</v>
      </c>
      <c r="D163" s="18">
        <f t="shared" si="25"/>
        <v>132.39906103286384</v>
      </c>
      <c r="E163" s="18">
        <f t="shared" si="25"/>
        <v>143.35888746275825</v>
      </c>
      <c r="F163" s="18">
        <f t="shared" si="25"/>
        <v>30.154056517775754</v>
      </c>
      <c r="G163" s="18">
        <f t="shared" si="25"/>
        <v>48.760540250343979</v>
      </c>
      <c r="H163" s="18">
        <f t="shared" si="25"/>
        <v>38.236641551891388</v>
      </c>
      <c r="I163" s="18">
        <f t="shared" si="25"/>
        <v>21.24419371548835</v>
      </c>
      <c r="J163" s="31">
        <f t="shared" si="25"/>
        <v>35.992540544524132</v>
      </c>
      <c r="K163" s="18">
        <f t="shared" si="25"/>
        <v>64.032061010601467</v>
      </c>
      <c r="L163" s="18">
        <f t="shared" si="25"/>
        <v>73.876252785778149</v>
      </c>
      <c r="M163" s="18">
        <f t="shared" si="25"/>
        <v>31.720637364057591</v>
      </c>
      <c r="N163" s="18">
        <f t="shared" si="25"/>
        <v>21.611375690534064</v>
      </c>
      <c r="O163" s="18">
        <f t="shared" si="25"/>
        <v>19.652026574480686</v>
      </c>
      <c r="P163" s="18">
        <f t="shared" si="25"/>
        <v>14.974910285979982</v>
      </c>
      <c r="Q163" s="18">
        <f t="shared" si="25"/>
        <v>24.145331986601818</v>
      </c>
    </row>
    <row r="164" spans="1:17">
      <c r="A164" s="16">
        <v>2006</v>
      </c>
      <c r="B164" s="23">
        <f t="shared" si="25"/>
        <v>38.361616642481103</v>
      </c>
      <c r="C164" s="18">
        <f t="shared" si="25"/>
        <v>32.422423927237318</v>
      </c>
      <c r="D164" s="18">
        <f t="shared" si="25"/>
        <v>121.22594142259413</v>
      </c>
      <c r="E164" s="18">
        <f t="shared" si="25"/>
        <v>147.21721625766875</v>
      </c>
      <c r="F164" s="18">
        <f t="shared" si="25"/>
        <v>29.353418803418805</v>
      </c>
      <c r="G164" s="18">
        <f t="shared" si="25"/>
        <v>49.981364316669101</v>
      </c>
      <c r="H164" s="18">
        <f t="shared" si="25"/>
        <v>40.58269684234503</v>
      </c>
      <c r="I164" s="18">
        <f t="shared" si="25"/>
        <v>22.573202681931313</v>
      </c>
      <c r="J164" s="31">
        <f t="shared" si="25"/>
        <v>35.382946981214573</v>
      </c>
      <c r="K164" s="18">
        <f t="shared" si="25"/>
        <v>65.69794498494376</v>
      </c>
      <c r="L164" s="18">
        <f t="shared" si="25"/>
        <v>74.932574931424853</v>
      </c>
      <c r="M164" s="18">
        <f t="shared" si="25"/>
        <v>32.489739344455003</v>
      </c>
      <c r="N164" s="18">
        <f t="shared" si="25"/>
        <v>21.311249643928804</v>
      </c>
      <c r="O164" s="18">
        <f t="shared" si="25"/>
        <v>19.658916303798513</v>
      </c>
      <c r="P164" s="18">
        <f t="shared" si="25"/>
        <v>14.939441876174683</v>
      </c>
      <c r="Q164" s="18">
        <f t="shared" si="25"/>
        <v>24.025630133784116</v>
      </c>
    </row>
    <row r="165" spans="1:17">
      <c r="A165" s="16">
        <v>2007</v>
      </c>
      <c r="B165" s="23">
        <f t="shared" si="25"/>
        <v>38.305426242766167</v>
      </c>
      <c r="C165" s="18">
        <f t="shared" si="25"/>
        <v>32.483674267329931</v>
      </c>
      <c r="D165" s="18">
        <f t="shared" si="25"/>
        <v>120.82231404958678</v>
      </c>
      <c r="E165" s="18">
        <f t="shared" si="25"/>
        <v>162.16422256934396</v>
      </c>
      <c r="F165" s="18">
        <f t="shared" si="25"/>
        <v>28.501593625498007</v>
      </c>
      <c r="G165" s="18">
        <f t="shared" si="25"/>
        <v>50.237983278074147</v>
      </c>
      <c r="H165" s="18">
        <f t="shared" si="25"/>
        <v>42.239264673777868</v>
      </c>
      <c r="I165" s="18">
        <f t="shared" si="25"/>
        <v>22.769398790431175</v>
      </c>
      <c r="J165" s="31">
        <f t="shared" si="25"/>
        <v>35.288859329310235</v>
      </c>
      <c r="K165" s="18">
        <f t="shared" si="25"/>
        <v>65.443714201397086</v>
      </c>
      <c r="L165" s="18">
        <f t="shared" si="25"/>
        <v>76.363265602965868</v>
      </c>
      <c r="M165" s="18">
        <f t="shared" si="25"/>
        <v>32.232020852510949</v>
      </c>
      <c r="N165" s="18">
        <f t="shared" si="25"/>
        <v>21.525855546518962</v>
      </c>
      <c r="O165" s="18">
        <f t="shared" si="25"/>
        <v>19.393703563476706</v>
      </c>
      <c r="P165" s="18">
        <f t="shared" si="25"/>
        <v>14.783432823948411</v>
      </c>
      <c r="Q165" s="18">
        <f t="shared" si="25"/>
        <v>23.612518152515218</v>
      </c>
    </row>
    <row r="166" spans="1:17">
      <c r="A166" s="16">
        <v>2008</v>
      </c>
      <c r="B166" s="23">
        <f t="shared" si="25"/>
        <v>38.02467743285964</v>
      </c>
      <c r="C166" s="18">
        <f t="shared" si="25"/>
        <v>39.001526014609432</v>
      </c>
      <c r="D166" s="18">
        <f t="shared" si="25"/>
        <v>112.12992125984252</v>
      </c>
      <c r="E166" s="18">
        <f t="shared" si="25"/>
        <v>163.89083133101295</v>
      </c>
      <c r="F166" s="18">
        <f t="shared" si="25"/>
        <v>28.110224249334852</v>
      </c>
      <c r="G166" s="18">
        <f t="shared" si="25"/>
        <v>48.91133738751514</v>
      </c>
      <c r="H166" s="18">
        <f t="shared" si="25"/>
        <v>41.245078060846907</v>
      </c>
      <c r="I166" s="18">
        <f t="shared" si="25"/>
        <v>23.408732731556793</v>
      </c>
      <c r="J166" s="31">
        <f t="shared" si="25"/>
        <v>35.249255036601951</v>
      </c>
      <c r="K166" s="18">
        <f t="shared" si="25"/>
        <v>63.016771517099272</v>
      </c>
      <c r="L166" s="18">
        <f t="shared" si="25"/>
        <v>75.570777368757248</v>
      </c>
      <c r="M166" s="18">
        <f t="shared" si="25"/>
        <v>31.707458064059598</v>
      </c>
      <c r="N166" s="18">
        <f t="shared" si="25"/>
        <v>21.676235458259004</v>
      </c>
      <c r="O166" s="18">
        <f t="shared" si="25"/>
        <v>19.01312022124614</v>
      </c>
      <c r="P166" s="18">
        <f t="shared" si="25"/>
        <v>14.753861513590181</v>
      </c>
      <c r="Q166" s="18">
        <f t="shared" si="25"/>
        <v>23.789714849083669</v>
      </c>
    </row>
    <row r="167" spans="1:17">
      <c r="A167" s="16">
        <v>2009</v>
      </c>
      <c r="B167" s="23">
        <f t="shared" si="25"/>
        <v>37.981798533406611</v>
      </c>
      <c r="C167" s="18">
        <f t="shared" si="25"/>
        <v>36.622234601339365</v>
      </c>
      <c r="D167" s="18">
        <f t="shared" si="25"/>
        <v>119.80742459396751</v>
      </c>
      <c r="E167" s="18">
        <f t="shared" si="25"/>
        <v>152.31366087141052</v>
      </c>
      <c r="F167" s="18">
        <f t="shared" si="25"/>
        <v>27.064334539605952</v>
      </c>
      <c r="G167" s="18">
        <f t="shared" si="25"/>
        <v>47.436621504451111</v>
      </c>
      <c r="H167" s="18">
        <f t="shared" si="25"/>
        <v>41.855887891702302</v>
      </c>
      <c r="I167" s="18">
        <f t="shared" si="25"/>
        <v>23.813628869615968</v>
      </c>
      <c r="J167" s="31">
        <f t="shared" si="25"/>
        <v>35.956635118955482</v>
      </c>
      <c r="K167" s="18">
        <f t="shared" si="25"/>
        <v>63.641763284274425</v>
      </c>
      <c r="L167" s="18">
        <f t="shared" si="25"/>
        <v>77.89203486998035</v>
      </c>
      <c r="M167" s="18">
        <f t="shared" si="25"/>
        <v>31.7241269001448</v>
      </c>
      <c r="N167" s="18">
        <f t="shared" si="25"/>
        <v>21.602370867519813</v>
      </c>
      <c r="O167" s="18">
        <f t="shared" si="25"/>
        <v>19.072789423888747</v>
      </c>
      <c r="P167" s="18">
        <f t="shared" si="25"/>
        <v>15.168514127783</v>
      </c>
      <c r="Q167" s="18">
        <f t="shared" si="25"/>
        <v>24.485907054382661</v>
      </c>
    </row>
    <row r="168" spans="1:17">
      <c r="A168" s="16">
        <v>2010</v>
      </c>
      <c r="B168" s="23">
        <f t="shared" si="25"/>
        <v>38.743797247248182</v>
      </c>
      <c r="C168" s="18">
        <f t="shared" si="25"/>
        <v>38.957037251600035</v>
      </c>
      <c r="D168" s="18">
        <f t="shared" si="25"/>
        <v>119.21475054229933</v>
      </c>
      <c r="E168" s="18">
        <f t="shared" si="25"/>
        <v>150.50986094134149</v>
      </c>
      <c r="F168" s="18">
        <f t="shared" si="25"/>
        <v>27.806896551724137</v>
      </c>
      <c r="G168" s="18">
        <f t="shared" si="25"/>
        <v>50.008767203872672</v>
      </c>
      <c r="H168" s="18">
        <f t="shared" si="25"/>
        <v>44.123200637429342</v>
      </c>
      <c r="I168" s="18">
        <f t="shared" si="25"/>
        <v>24.131287251390184</v>
      </c>
      <c r="J168" s="31">
        <f t="shared" si="25"/>
        <v>36.997141932596293</v>
      </c>
      <c r="K168" s="18">
        <f t="shared" si="25"/>
        <v>62.448350891682963</v>
      </c>
      <c r="L168" s="18">
        <f t="shared" si="25"/>
        <v>79.598305424574065</v>
      </c>
      <c r="M168" s="18">
        <f t="shared" si="25"/>
        <v>31.115702605001367</v>
      </c>
      <c r="N168" s="18">
        <f t="shared" si="25"/>
        <v>21.485154717778485</v>
      </c>
      <c r="O168" s="18">
        <f t="shared" si="25"/>
        <v>19.310922934696833</v>
      </c>
      <c r="P168" s="18">
        <f t="shared" si="25"/>
        <v>15.36060651728303</v>
      </c>
      <c r="Q168" s="18">
        <f t="shared" si="25"/>
        <v>24.293747046550248</v>
      </c>
    </row>
    <row r="170" spans="1:17">
      <c r="A170" s="15"/>
      <c r="B170" s="22" t="s">
        <v>87</v>
      </c>
      <c r="C170" s="13"/>
      <c r="D170" s="13"/>
      <c r="E170" s="13"/>
      <c r="F170" s="13"/>
      <c r="G170" s="13"/>
      <c r="H170" s="13"/>
      <c r="I170" s="13"/>
      <c r="J170" s="9" t="s">
        <v>87</v>
      </c>
      <c r="K170" s="13"/>
      <c r="L170" s="13"/>
      <c r="M170" s="13"/>
      <c r="N170" s="13"/>
      <c r="O170" s="13"/>
      <c r="P170" s="13"/>
      <c r="Q170" s="13"/>
    </row>
    <row r="171" spans="1:17">
      <c r="A171" s="19" t="str">
        <f>'LP Decompositions'!$N$5</f>
        <v>2009-2010</v>
      </c>
      <c r="B171" s="23">
        <f>IF(ISERROR((POWER(VLOOKUP(VALUE(RIGHT($A171,4)),$A$153:$Q$169,COLUMN(B169),)/VLOOKUP(VALUE(LEFT($A171,4)),$A$153:$Q$169,COLUMN(B169),),1/(VALUE(RIGHT($A171,4))-VALUE(LEFT($A171,4))))-1)*100),"n.a.",(POWER(VLOOKUP(VALUE(RIGHT($A171,4)),$A$153:$Q$169,COLUMN(B169),)/VLOOKUP(VALUE(LEFT($A171,4)),$A$153:$Q$169,COLUMN(B169),),1/(VALUE(RIGHT($A171,4))-VALUE(LEFT($A171,4))))-1)*100)</f>
        <v>2.006220724833141</v>
      </c>
      <c r="C171" s="18">
        <f t="shared" ref="C171:Q171" si="26">IF(ISERROR((POWER(VLOOKUP(VALUE(RIGHT($A171,4)),$A$153:$Q$169,COLUMN(C169),)/VLOOKUP(VALUE(LEFT($A171,4)),$A$153:$Q$169,COLUMN(C169),),1/(VALUE(RIGHT($A171,4))-VALUE(LEFT($A171,4))))-1)*100),"n.a.",(POWER(VLOOKUP(VALUE(RIGHT($A171,4)),$A$153:$Q$169,COLUMN(C169),)/VLOOKUP(VALUE(LEFT($A171,4)),$A$153:$Q$169,COLUMN(C169),),1/(VALUE(RIGHT($A171,4))-VALUE(LEFT($A171,4))))-1)*100)</f>
        <v>6.3753691594102824</v>
      </c>
      <c r="D171" s="18">
        <f t="shared" si="26"/>
        <v>-0.49468891738285725</v>
      </c>
      <c r="E171" s="18">
        <f t="shared" si="26"/>
        <v>-1.1842666769016019</v>
      </c>
      <c r="F171" s="18">
        <f t="shared" si="26"/>
        <v>2.7436921127010239</v>
      </c>
      <c r="G171" s="18">
        <f t="shared" si="26"/>
        <v>5.4222784377260247</v>
      </c>
      <c r="H171" s="18">
        <f t="shared" si="26"/>
        <v>5.4169505413276031</v>
      </c>
      <c r="I171" s="18">
        <f t="shared" si="26"/>
        <v>1.3339352163143747</v>
      </c>
      <c r="J171" s="31">
        <f t="shared" si="26"/>
        <v>2.8937824971621895</v>
      </c>
      <c r="K171" s="18">
        <f t="shared" si="26"/>
        <v>-1.8752032172030475</v>
      </c>
      <c r="L171" s="18">
        <f t="shared" si="26"/>
        <v>2.1905584536876965</v>
      </c>
      <c r="M171" s="18">
        <f t="shared" si="26"/>
        <v>-1.9178598580774642</v>
      </c>
      <c r="N171" s="18">
        <f t="shared" si="26"/>
        <v>-0.54260780198699399</v>
      </c>
      <c r="O171" s="18">
        <f t="shared" si="26"/>
        <v>1.2485510405196631</v>
      </c>
      <c r="P171" s="18">
        <f t="shared" si="26"/>
        <v>1.2663889678435236</v>
      </c>
      <c r="Q171" s="18">
        <f t="shared" si="26"/>
        <v>-0.78477798435495627</v>
      </c>
    </row>
    <row r="174" spans="1:17" ht="45">
      <c r="A174" s="15"/>
      <c r="B174" s="20" t="s">
        <v>0</v>
      </c>
      <c r="C174" s="14" t="s">
        <v>1</v>
      </c>
      <c r="D174" s="14" t="s">
        <v>2</v>
      </c>
      <c r="E174" s="14" t="s">
        <v>3</v>
      </c>
      <c r="F174" s="14" t="s">
        <v>4</v>
      </c>
      <c r="G174" s="14" t="s">
        <v>5</v>
      </c>
      <c r="H174" s="14" t="s">
        <v>6</v>
      </c>
      <c r="I174" s="14" t="s">
        <v>7</v>
      </c>
      <c r="J174" s="27" t="s">
        <v>8</v>
      </c>
      <c r="K174" s="14" t="s">
        <v>9</v>
      </c>
      <c r="L174" s="14" t="s">
        <v>10</v>
      </c>
      <c r="M174" s="14" t="s">
        <v>11</v>
      </c>
      <c r="N174" s="14" t="s">
        <v>12</v>
      </c>
      <c r="O174" s="14" t="s">
        <v>13</v>
      </c>
      <c r="P174" s="14" t="s">
        <v>14</v>
      </c>
      <c r="Q174" s="14" t="s">
        <v>15</v>
      </c>
    </row>
    <row r="175" spans="1:17">
      <c r="A175" s="16"/>
      <c r="B175" s="73" t="s">
        <v>30</v>
      </c>
      <c r="C175" s="74"/>
      <c r="D175" s="74"/>
      <c r="E175" s="74"/>
      <c r="F175" s="74"/>
      <c r="G175" s="74"/>
      <c r="H175" s="74"/>
      <c r="I175" s="74"/>
      <c r="J175" s="73" t="s">
        <v>30</v>
      </c>
      <c r="K175" s="74"/>
      <c r="L175" s="74"/>
      <c r="M175" s="74"/>
      <c r="N175" s="74"/>
      <c r="O175" s="74"/>
      <c r="P175" s="74"/>
      <c r="Q175" s="74"/>
    </row>
    <row r="176" spans="1:17">
      <c r="A176" s="16">
        <v>1997</v>
      </c>
      <c r="B176" s="23">
        <f>(B155/$B155)*100</f>
        <v>100</v>
      </c>
      <c r="C176" s="18">
        <f t="shared" ref="C176:Q176" si="27">(C155/$B155)*100</f>
        <v>64.747158646116063</v>
      </c>
      <c r="D176" s="18">
        <f t="shared" si="27"/>
        <v>441.64557901328266</v>
      </c>
      <c r="E176" s="18">
        <f t="shared" si="27"/>
        <v>493.03067587601709</v>
      </c>
      <c r="F176" s="18">
        <f t="shared" si="27"/>
        <v>78.017685349564289</v>
      </c>
      <c r="G176" s="18">
        <f t="shared" si="27"/>
        <v>123.95403074156926</v>
      </c>
      <c r="H176" s="18">
        <f t="shared" si="27"/>
        <v>85.521712637942841</v>
      </c>
      <c r="I176" s="18">
        <f t="shared" si="27"/>
        <v>50.856762548379628</v>
      </c>
      <c r="J176" s="31">
        <f t="shared" si="27"/>
        <v>97.869876262092276</v>
      </c>
      <c r="K176" s="18">
        <f t="shared" si="27"/>
        <v>153.31570937556995</v>
      </c>
      <c r="L176" s="18">
        <f t="shared" si="27"/>
        <v>195.55729685140707</v>
      </c>
      <c r="M176" s="18">
        <f t="shared" si="27"/>
        <v>81.864350522350378</v>
      </c>
      <c r="N176" s="18">
        <f t="shared" si="27"/>
        <v>66.055546820033626</v>
      </c>
      <c r="O176" s="18">
        <f t="shared" si="27"/>
        <v>62.975255238370686</v>
      </c>
      <c r="P176" s="18">
        <f t="shared" si="27"/>
        <v>43.662868452704195</v>
      </c>
      <c r="Q176" s="18">
        <f t="shared" si="27"/>
        <v>65.403846490938761</v>
      </c>
    </row>
    <row r="177" spans="1:17">
      <c r="A177" s="16">
        <v>1998</v>
      </c>
      <c r="B177" s="23">
        <f t="shared" ref="B177:Q189" si="28">(B156/$B156)*100</f>
        <v>100</v>
      </c>
      <c r="C177" s="18">
        <f t="shared" si="28"/>
        <v>68.24326119116769</v>
      </c>
      <c r="D177" s="18">
        <f t="shared" si="28"/>
        <v>490.68018220973897</v>
      </c>
      <c r="E177" s="18">
        <f t="shared" si="28"/>
        <v>459.37342455925273</v>
      </c>
      <c r="F177" s="18">
        <f t="shared" si="28"/>
        <v>79.826359014068402</v>
      </c>
      <c r="G177" s="18">
        <f t="shared" si="28"/>
        <v>127.93283274919007</v>
      </c>
      <c r="H177" s="18">
        <f t="shared" si="28"/>
        <v>91.782313919717524</v>
      </c>
      <c r="I177" s="18">
        <f t="shared" si="28"/>
        <v>51.574443545946622</v>
      </c>
      <c r="J177" s="31">
        <f t="shared" si="28"/>
        <v>94.513672344224162</v>
      </c>
      <c r="K177" s="18">
        <f t="shared" si="28"/>
        <v>145.23535778452199</v>
      </c>
      <c r="L177" s="18">
        <f t="shared" si="28"/>
        <v>199.5209102433206</v>
      </c>
      <c r="M177" s="18">
        <f t="shared" si="28"/>
        <v>80.763951101516213</v>
      </c>
      <c r="N177" s="18">
        <f t="shared" si="28"/>
        <v>63.660001354112083</v>
      </c>
      <c r="O177" s="18">
        <f t="shared" si="28"/>
        <v>59.128263851178112</v>
      </c>
      <c r="P177" s="18">
        <f t="shared" si="28"/>
        <v>41.661460699914777</v>
      </c>
      <c r="Q177" s="18">
        <f t="shared" si="28"/>
        <v>63.576566257077992</v>
      </c>
    </row>
    <row r="178" spans="1:17">
      <c r="A178" s="16">
        <v>1999</v>
      </c>
      <c r="B178" s="23">
        <f t="shared" si="28"/>
        <v>100</v>
      </c>
      <c r="C178" s="18">
        <f t="shared" si="28"/>
        <v>73.668516504505419</v>
      </c>
      <c r="D178" s="18">
        <f t="shared" si="28"/>
        <v>506.73776996596177</v>
      </c>
      <c r="E178" s="18">
        <f t="shared" si="28"/>
        <v>472.26513629877076</v>
      </c>
      <c r="F178" s="18">
        <f t="shared" si="28"/>
        <v>79.859231694505453</v>
      </c>
      <c r="G178" s="18">
        <f t="shared" si="28"/>
        <v>129.20560719304962</v>
      </c>
      <c r="H178" s="18">
        <f t="shared" si="28"/>
        <v>91.736186568317606</v>
      </c>
      <c r="I178" s="18">
        <f t="shared" si="28"/>
        <v>52.275178650480335</v>
      </c>
      <c r="J178" s="31">
        <f t="shared" si="28"/>
        <v>93.32511743034992</v>
      </c>
      <c r="K178" s="18">
        <f t="shared" si="28"/>
        <v>143.44399656049654</v>
      </c>
      <c r="L178" s="18">
        <f t="shared" si="28"/>
        <v>197.21587174724101</v>
      </c>
      <c r="M178" s="18">
        <f t="shared" si="28"/>
        <v>82.12326562968309</v>
      </c>
      <c r="N178" s="18">
        <f t="shared" si="28"/>
        <v>61.589363941544995</v>
      </c>
      <c r="O178" s="18">
        <f t="shared" si="28"/>
        <v>57.454180907417886</v>
      </c>
      <c r="P178" s="18">
        <f t="shared" si="28"/>
        <v>41.300456634288231</v>
      </c>
      <c r="Q178" s="18">
        <f t="shared" si="28"/>
        <v>62.462172313310347</v>
      </c>
    </row>
    <row r="179" spans="1:17">
      <c r="A179" s="16">
        <v>2000</v>
      </c>
      <c r="B179" s="23">
        <f t="shared" si="28"/>
        <v>100</v>
      </c>
      <c r="C179" s="18">
        <f t="shared" si="28"/>
        <v>74.196581548891274</v>
      </c>
      <c r="D179" s="18">
        <f t="shared" si="28"/>
        <v>452.79450512966974</v>
      </c>
      <c r="E179" s="18">
        <f t="shared" si="28"/>
        <v>453.07878334761631</v>
      </c>
      <c r="F179" s="18">
        <f t="shared" si="28"/>
        <v>79.225869802557625</v>
      </c>
      <c r="G179" s="18">
        <f t="shared" si="28"/>
        <v>132.74542857697443</v>
      </c>
      <c r="H179" s="18">
        <f t="shared" si="28"/>
        <v>90.231146852766514</v>
      </c>
      <c r="I179" s="18">
        <f t="shared" si="28"/>
        <v>52.843876029159333</v>
      </c>
      <c r="J179" s="31">
        <f t="shared" si="28"/>
        <v>92.922036572891528</v>
      </c>
      <c r="K179" s="18">
        <f t="shared" si="28"/>
        <v>143.13585389936824</v>
      </c>
      <c r="L179" s="18">
        <f t="shared" si="28"/>
        <v>189.62976371688754</v>
      </c>
      <c r="M179" s="18">
        <f t="shared" si="28"/>
        <v>82.098244926060843</v>
      </c>
      <c r="N179" s="18">
        <f t="shared" si="28"/>
        <v>60.157115190654849</v>
      </c>
      <c r="O179" s="18">
        <f t="shared" si="28"/>
        <v>58.00903379349581</v>
      </c>
      <c r="P179" s="18">
        <f t="shared" si="28"/>
        <v>41.334586228028478</v>
      </c>
      <c r="Q179" s="18">
        <f t="shared" si="28"/>
        <v>61.797229331185314</v>
      </c>
    </row>
    <row r="180" spans="1:17">
      <c r="A180" s="16">
        <v>2001</v>
      </c>
      <c r="B180" s="23">
        <f t="shared" si="28"/>
        <v>100</v>
      </c>
      <c r="C180" s="18">
        <f t="shared" si="28"/>
        <v>74.078545522360244</v>
      </c>
      <c r="D180" s="18">
        <f t="shared" si="28"/>
        <v>425.42056986751948</v>
      </c>
      <c r="E180" s="18">
        <f t="shared" si="28"/>
        <v>424.26338776288111</v>
      </c>
      <c r="F180" s="18">
        <f t="shared" si="28"/>
        <v>82.566345917491887</v>
      </c>
      <c r="G180" s="18">
        <f t="shared" si="28"/>
        <v>127.45249089574952</v>
      </c>
      <c r="H180" s="18">
        <f t="shared" si="28"/>
        <v>91.079258299938616</v>
      </c>
      <c r="I180" s="18">
        <f t="shared" si="28"/>
        <v>54.629685694811201</v>
      </c>
      <c r="J180" s="31">
        <f t="shared" si="28"/>
        <v>93.472659396559877</v>
      </c>
      <c r="K180" s="18">
        <f t="shared" si="28"/>
        <v>148.82496750104727</v>
      </c>
      <c r="L180" s="18">
        <f t="shared" si="28"/>
        <v>199.39413558059994</v>
      </c>
      <c r="M180" s="18">
        <f t="shared" si="28"/>
        <v>83.58397217100098</v>
      </c>
      <c r="N180" s="18">
        <f t="shared" si="28"/>
        <v>59.987569032076593</v>
      </c>
      <c r="O180" s="18">
        <f t="shared" si="28"/>
        <v>58.36937620130238</v>
      </c>
      <c r="P180" s="18">
        <f t="shared" si="28"/>
        <v>40.877121474953448</v>
      </c>
      <c r="Q180" s="18">
        <f t="shared" si="28"/>
        <v>62.699335355772398</v>
      </c>
    </row>
    <row r="181" spans="1:17">
      <c r="A181" s="16">
        <v>2002</v>
      </c>
      <c r="B181" s="23">
        <f t="shared" si="28"/>
        <v>100</v>
      </c>
      <c r="C181" s="18">
        <f t="shared" si="28"/>
        <v>68.320899426300954</v>
      </c>
      <c r="D181" s="18">
        <f t="shared" si="28"/>
        <v>445.03561262123759</v>
      </c>
      <c r="E181" s="18">
        <f t="shared" si="28"/>
        <v>451.7911117953264</v>
      </c>
      <c r="F181" s="18">
        <f t="shared" si="28"/>
        <v>82.753395740626431</v>
      </c>
      <c r="G181" s="18">
        <f t="shared" si="28"/>
        <v>128.31204242634365</v>
      </c>
      <c r="H181" s="18">
        <f t="shared" si="28"/>
        <v>92.727307742080782</v>
      </c>
      <c r="I181" s="18">
        <f t="shared" si="28"/>
        <v>55.044920730926783</v>
      </c>
      <c r="J181" s="31">
        <f t="shared" si="28"/>
        <v>91.474909525641777</v>
      </c>
      <c r="K181" s="18">
        <f t="shared" si="28"/>
        <v>160.82989691267895</v>
      </c>
      <c r="L181" s="18">
        <f t="shared" si="28"/>
        <v>197.95241757101329</v>
      </c>
      <c r="M181" s="18">
        <f t="shared" si="28"/>
        <v>84.782184188390374</v>
      </c>
      <c r="N181" s="18">
        <f t="shared" si="28"/>
        <v>60.860783618687279</v>
      </c>
      <c r="O181" s="18">
        <f t="shared" si="28"/>
        <v>55.225897490745979</v>
      </c>
      <c r="P181" s="18">
        <f t="shared" si="28"/>
        <v>40.823541973192533</v>
      </c>
      <c r="Q181" s="18">
        <f t="shared" si="28"/>
        <v>62.493297980481287</v>
      </c>
    </row>
    <row r="182" spans="1:17">
      <c r="A182" s="16">
        <v>2003</v>
      </c>
      <c r="B182" s="23">
        <f t="shared" si="28"/>
        <v>100</v>
      </c>
      <c r="C182" s="18">
        <f t="shared" si="28"/>
        <v>75.40188837103247</v>
      </c>
      <c r="D182" s="18">
        <f t="shared" si="28"/>
        <v>434.97294917559043</v>
      </c>
      <c r="E182" s="18">
        <f t="shared" si="28"/>
        <v>415.3275738646567</v>
      </c>
      <c r="F182" s="18">
        <f t="shared" si="28"/>
        <v>82.652507933360667</v>
      </c>
      <c r="G182" s="18">
        <f t="shared" si="28"/>
        <v>126.96013796879988</v>
      </c>
      <c r="H182" s="18">
        <f t="shared" si="28"/>
        <v>98.182555720644444</v>
      </c>
      <c r="I182" s="18">
        <f t="shared" si="28"/>
        <v>55.981137809927382</v>
      </c>
      <c r="J182" s="31">
        <f t="shared" si="28"/>
        <v>90.733532020140345</v>
      </c>
      <c r="K182" s="18">
        <f t="shared" si="28"/>
        <v>160.65022032143634</v>
      </c>
      <c r="L182" s="18">
        <f t="shared" si="28"/>
        <v>198.20932182260245</v>
      </c>
      <c r="M182" s="18">
        <f t="shared" si="28"/>
        <v>85.592667462671471</v>
      </c>
      <c r="N182" s="18">
        <f t="shared" si="28"/>
        <v>57.373375547906726</v>
      </c>
      <c r="O182" s="18">
        <f t="shared" si="28"/>
        <v>51.96467623107516</v>
      </c>
      <c r="P182" s="18">
        <f t="shared" si="28"/>
        <v>39.429965067291079</v>
      </c>
      <c r="Q182" s="18">
        <f t="shared" si="28"/>
        <v>62.689244988388396</v>
      </c>
    </row>
    <row r="183" spans="1:17">
      <c r="A183" s="16">
        <v>2004</v>
      </c>
      <c r="B183" s="23">
        <f t="shared" si="28"/>
        <v>100</v>
      </c>
      <c r="C183" s="18">
        <f t="shared" si="28"/>
        <v>82.794784385927997</v>
      </c>
      <c r="D183" s="18">
        <f t="shared" si="28"/>
        <v>404.94194631570002</v>
      </c>
      <c r="E183" s="18">
        <f t="shared" si="28"/>
        <v>385.215408473244</v>
      </c>
      <c r="F183" s="18">
        <f t="shared" si="28"/>
        <v>82.046114569974563</v>
      </c>
      <c r="G183" s="18">
        <f t="shared" si="28"/>
        <v>127.21213193851804</v>
      </c>
      <c r="H183" s="18">
        <f t="shared" si="28"/>
        <v>98.240234292061501</v>
      </c>
      <c r="I183" s="18">
        <f t="shared" si="28"/>
        <v>55.699949790014692</v>
      </c>
      <c r="J183" s="31">
        <f t="shared" si="28"/>
        <v>90.006221447481565</v>
      </c>
      <c r="K183" s="18">
        <f t="shared" si="28"/>
        <v>166.02087430224694</v>
      </c>
      <c r="L183" s="18">
        <f t="shared" si="28"/>
        <v>200.2805586495875</v>
      </c>
      <c r="M183" s="18">
        <f t="shared" si="28"/>
        <v>84.560300970220382</v>
      </c>
      <c r="N183" s="18">
        <f t="shared" si="28"/>
        <v>57.502724462385814</v>
      </c>
      <c r="O183" s="18">
        <f t="shared" si="28"/>
        <v>49.860988406846879</v>
      </c>
      <c r="P183" s="18">
        <f t="shared" si="28"/>
        <v>39.99091065723843</v>
      </c>
      <c r="Q183" s="18">
        <f t="shared" si="28"/>
        <v>63.158858743419991</v>
      </c>
    </row>
    <row r="184" spans="1:17">
      <c r="A184" s="16">
        <v>2005</v>
      </c>
      <c r="B184" s="23">
        <f t="shared" si="28"/>
        <v>100</v>
      </c>
      <c r="C184" s="18">
        <f t="shared" si="28"/>
        <v>83.478439113453689</v>
      </c>
      <c r="D184" s="18">
        <f t="shared" si="28"/>
        <v>349.14275892547079</v>
      </c>
      <c r="E184" s="18">
        <f t="shared" si="28"/>
        <v>378.04435390073883</v>
      </c>
      <c r="F184" s="18">
        <f t="shared" si="28"/>
        <v>79.517712612761983</v>
      </c>
      <c r="G184" s="18">
        <f t="shared" si="28"/>
        <v>128.5839145451024</v>
      </c>
      <c r="H184" s="18">
        <f t="shared" si="28"/>
        <v>100.83188218500985</v>
      </c>
      <c r="I184" s="18">
        <f t="shared" si="28"/>
        <v>56.021971357724766</v>
      </c>
      <c r="J184" s="31">
        <f t="shared" si="28"/>
        <v>94.914078758706452</v>
      </c>
      <c r="K184" s="18">
        <f t="shared" si="28"/>
        <v>168.85565703049977</v>
      </c>
      <c r="L184" s="18">
        <f t="shared" si="28"/>
        <v>194.81526919816827</v>
      </c>
      <c r="M184" s="18">
        <f t="shared" si="28"/>
        <v>83.648862444820637</v>
      </c>
      <c r="N184" s="18">
        <f t="shared" si="28"/>
        <v>56.990248072038781</v>
      </c>
      <c r="O184" s="18">
        <f t="shared" si="28"/>
        <v>51.8233492229053</v>
      </c>
      <c r="P184" s="18">
        <f t="shared" si="28"/>
        <v>39.489566248590563</v>
      </c>
      <c r="Q184" s="18">
        <f t="shared" si="28"/>
        <v>63.672413982460618</v>
      </c>
    </row>
    <row r="185" spans="1:17">
      <c r="A185" s="16">
        <v>2006</v>
      </c>
      <c r="B185" s="23">
        <f t="shared" si="28"/>
        <v>100</v>
      </c>
      <c r="C185" s="18">
        <f t="shared" si="28"/>
        <v>84.517876890863846</v>
      </c>
      <c r="D185" s="18">
        <f t="shared" si="28"/>
        <v>316.00842725786032</v>
      </c>
      <c r="E185" s="18">
        <f t="shared" si="28"/>
        <v>383.7617627788984</v>
      </c>
      <c r="F185" s="18">
        <f t="shared" si="28"/>
        <v>76.517679317282088</v>
      </c>
      <c r="G185" s="18">
        <f t="shared" si="28"/>
        <v>130.29003647703536</v>
      </c>
      <c r="H185" s="18">
        <f t="shared" si="28"/>
        <v>105.78985036153125</v>
      </c>
      <c r="I185" s="18">
        <f t="shared" si="28"/>
        <v>58.843199681355642</v>
      </c>
      <c r="J185" s="31">
        <f t="shared" si="28"/>
        <v>92.235286408738077</v>
      </c>
      <c r="K185" s="18">
        <f t="shared" si="28"/>
        <v>171.25958375849783</v>
      </c>
      <c r="L185" s="18">
        <f t="shared" si="28"/>
        <v>195.33216138875022</v>
      </c>
      <c r="M185" s="18">
        <f t="shared" si="28"/>
        <v>84.693352856449565</v>
      </c>
      <c r="N185" s="18">
        <f t="shared" si="28"/>
        <v>55.553575446372172</v>
      </c>
      <c r="O185" s="18">
        <f t="shared" si="28"/>
        <v>51.246318649742491</v>
      </c>
      <c r="P185" s="18">
        <f t="shared" si="28"/>
        <v>38.943723397806338</v>
      </c>
      <c r="Q185" s="18">
        <f t="shared" si="28"/>
        <v>62.629347343976313</v>
      </c>
    </row>
    <row r="186" spans="1:17">
      <c r="A186" s="16">
        <v>2007</v>
      </c>
      <c r="B186" s="23">
        <f t="shared" si="28"/>
        <v>100</v>
      </c>
      <c r="C186" s="18">
        <f t="shared" si="28"/>
        <v>84.801756444269699</v>
      </c>
      <c r="D186" s="18">
        <f t="shared" si="28"/>
        <v>315.41827333771965</v>
      </c>
      <c r="E186" s="18">
        <f t="shared" si="28"/>
        <v>423.34530241643779</v>
      </c>
      <c r="F186" s="18">
        <f t="shared" si="28"/>
        <v>74.40615187223095</v>
      </c>
      <c r="G186" s="18">
        <f t="shared" si="28"/>
        <v>131.15108799386198</v>
      </c>
      <c r="H186" s="18">
        <f t="shared" si="28"/>
        <v>110.26966364002956</v>
      </c>
      <c r="I186" s="18">
        <f t="shared" si="28"/>
        <v>59.441705846390605</v>
      </c>
      <c r="J186" s="31">
        <f t="shared" si="28"/>
        <v>92.124961893550008</v>
      </c>
      <c r="K186" s="18">
        <f t="shared" si="28"/>
        <v>170.84711128558681</v>
      </c>
      <c r="L186" s="18">
        <f t="shared" si="28"/>
        <v>199.35365062642211</v>
      </c>
      <c r="M186" s="18">
        <f t="shared" si="28"/>
        <v>84.144790997066224</v>
      </c>
      <c r="N186" s="18">
        <f t="shared" si="28"/>
        <v>56.195316585425118</v>
      </c>
      <c r="O186" s="18">
        <f t="shared" si="28"/>
        <v>50.629128731178476</v>
      </c>
      <c r="P186" s="18">
        <f t="shared" si="28"/>
        <v>38.593573480311306</v>
      </c>
      <c r="Q186" s="18">
        <f t="shared" si="28"/>
        <v>61.64275004503925</v>
      </c>
    </row>
    <row r="187" spans="1:17">
      <c r="A187" s="16">
        <v>2008</v>
      </c>
      <c r="B187" s="23">
        <f t="shared" si="28"/>
        <v>100</v>
      </c>
      <c r="C187" s="18">
        <f t="shared" si="28"/>
        <v>102.56898584734773</v>
      </c>
      <c r="D187" s="18">
        <f t="shared" si="28"/>
        <v>294.88723857771276</v>
      </c>
      <c r="E187" s="18">
        <f t="shared" si="28"/>
        <v>431.01175971945008</v>
      </c>
      <c r="F187" s="18">
        <f t="shared" si="28"/>
        <v>73.926266170092333</v>
      </c>
      <c r="G187" s="18">
        <f t="shared" si="28"/>
        <v>128.63051231368925</v>
      </c>
      <c r="H187" s="18">
        <f t="shared" si="28"/>
        <v>108.46923851931037</v>
      </c>
      <c r="I187" s="18">
        <f t="shared" si="28"/>
        <v>61.561949533667203</v>
      </c>
      <c r="J187" s="31">
        <f t="shared" si="28"/>
        <v>92.700996869313968</v>
      </c>
      <c r="K187" s="18">
        <f t="shared" si="28"/>
        <v>165.72598578480594</v>
      </c>
      <c r="L187" s="18">
        <f t="shared" si="28"/>
        <v>198.74140287499594</v>
      </c>
      <c r="M187" s="18">
        <f t="shared" si="28"/>
        <v>83.386527394073525</v>
      </c>
      <c r="N187" s="18">
        <f t="shared" si="28"/>
        <v>57.00570503598049</v>
      </c>
      <c r="O187" s="18">
        <f t="shared" si="28"/>
        <v>50.002055256925445</v>
      </c>
      <c r="P187" s="18">
        <f t="shared" si="28"/>
        <v>38.800753904201152</v>
      </c>
      <c r="Q187" s="18">
        <f t="shared" si="28"/>
        <v>62.563883391487764</v>
      </c>
    </row>
    <row r="188" spans="1:17">
      <c r="A188" s="16">
        <v>2009</v>
      </c>
      <c r="B188" s="23">
        <f t="shared" si="28"/>
        <v>100</v>
      </c>
      <c r="C188" s="18">
        <f t="shared" si="28"/>
        <v>96.42048564163845</v>
      </c>
      <c r="D188" s="18">
        <f t="shared" si="28"/>
        <v>315.43378465501519</v>
      </c>
      <c r="E188" s="18">
        <f t="shared" si="28"/>
        <v>401.01750510167176</v>
      </c>
      <c r="F188" s="18">
        <f t="shared" si="28"/>
        <v>71.256063653230413</v>
      </c>
      <c r="G188" s="18">
        <f t="shared" si="28"/>
        <v>124.89303649675405</v>
      </c>
      <c r="H188" s="18">
        <f t="shared" si="28"/>
        <v>110.19985758412221</v>
      </c>
      <c r="I188" s="18">
        <f t="shared" si="28"/>
        <v>62.697475604455292</v>
      </c>
      <c r="J188" s="31">
        <f t="shared" si="28"/>
        <v>94.668068673288573</v>
      </c>
      <c r="K188" s="18">
        <f t="shared" si="28"/>
        <v>167.55858264136381</v>
      </c>
      <c r="L188" s="18">
        <f t="shared" si="28"/>
        <v>205.07726826435294</v>
      </c>
      <c r="M188" s="18">
        <f t="shared" si="28"/>
        <v>83.524551561827906</v>
      </c>
      <c r="N188" s="18">
        <f t="shared" si="28"/>
        <v>56.875586996017603</v>
      </c>
      <c r="O188" s="18">
        <f t="shared" si="28"/>
        <v>50.215603684784483</v>
      </c>
      <c r="P188" s="18">
        <f t="shared" si="28"/>
        <v>39.936271354927136</v>
      </c>
      <c r="Q188" s="18">
        <f t="shared" si="28"/>
        <v>64.467476527859162</v>
      </c>
    </row>
    <row r="189" spans="1:17">
      <c r="A189" s="16">
        <v>2010</v>
      </c>
      <c r="B189" s="23">
        <f t="shared" si="28"/>
        <v>100</v>
      </c>
      <c r="C189" s="18">
        <f t="shared" si="28"/>
        <v>100.55038488610457</v>
      </c>
      <c r="D189" s="18">
        <f t="shared" si="28"/>
        <v>307.70022303574456</v>
      </c>
      <c r="E189" s="18">
        <f t="shared" si="28"/>
        <v>388.47472791798072</v>
      </c>
      <c r="F189" s="18">
        <f t="shared" si="28"/>
        <v>71.771221530690696</v>
      </c>
      <c r="G189" s="18">
        <f t="shared" si="28"/>
        <v>129.07554436323247</v>
      </c>
      <c r="H189" s="18">
        <f t="shared" si="28"/>
        <v>113.88455384445632</v>
      </c>
      <c r="I189" s="18">
        <f t="shared" si="28"/>
        <v>62.284259587137228</v>
      </c>
      <c r="J189" s="31">
        <f t="shared" si="28"/>
        <v>95.491780778467842</v>
      </c>
      <c r="K189" s="18">
        <f t="shared" si="28"/>
        <v>161.18283526305214</v>
      </c>
      <c r="L189" s="18">
        <f t="shared" si="28"/>
        <v>205.4478679944765</v>
      </c>
      <c r="M189" s="18">
        <f t="shared" si="28"/>
        <v>80.311442903835115</v>
      </c>
      <c r="N189" s="18">
        <f t="shared" si="28"/>
        <v>55.454437211377083</v>
      </c>
      <c r="O189" s="18">
        <f t="shared" si="28"/>
        <v>49.842618191143906</v>
      </c>
      <c r="P189" s="18">
        <f t="shared" si="28"/>
        <v>39.646621159143173</v>
      </c>
      <c r="Q189" s="18">
        <f t="shared" si="28"/>
        <v>62.703577792121898</v>
      </c>
    </row>
  </sheetData>
  <mergeCells count="18">
    <mergeCell ref="B134:I134"/>
    <mergeCell ref="J134:Q134"/>
    <mergeCell ref="B154:I154"/>
    <mergeCell ref="J154:Q154"/>
    <mergeCell ref="B175:I175"/>
    <mergeCell ref="J175:Q175"/>
    <mergeCell ref="B70:I70"/>
    <mergeCell ref="J70:Q70"/>
    <mergeCell ref="B93:I93"/>
    <mergeCell ref="J93:Q93"/>
    <mergeCell ref="B113:I113"/>
    <mergeCell ref="J113:Q113"/>
    <mergeCell ref="B6:I6"/>
    <mergeCell ref="J6:Q6"/>
    <mergeCell ref="B27:I27"/>
    <mergeCell ref="J27:Q27"/>
    <mergeCell ref="B47:I47"/>
    <mergeCell ref="J47:Q47"/>
  </mergeCells>
  <pageMargins left="0.70866141732283472" right="0.70866141732283472" top="0.74803149606299213" bottom="0.74803149606299213" header="0.31496062992125984" footer="0.31496062992125984"/>
  <pageSetup scale="89" orientation="landscape" horizontalDpi="0" verticalDpi="0" r:id="rId1"/>
  <rowBreaks count="4" manualBreakCount="4">
    <brk id="42" max="16383" man="1"/>
    <brk id="65" max="16383" man="1"/>
    <brk id="108" max="16383" man="1"/>
    <brk id="149"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sheetPr codeName="Sheet2"/>
  <dimension ref="A1:O135"/>
  <sheetViews>
    <sheetView topLeftCell="B1" zoomScaleNormal="100" workbookViewId="0">
      <selection activeCell="B1" sqref="B1"/>
    </sheetView>
  </sheetViews>
  <sheetFormatPr defaultRowHeight="11.25" outlineLevelCol="1"/>
  <cols>
    <col min="1" max="1" width="9.140625" style="11" hidden="1" customWidth="1" outlineLevel="1"/>
    <col min="2" max="2" width="35.7109375" style="11" customWidth="1" collapsed="1"/>
    <col min="3" max="7" width="12.7109375" style="11" customWidth="1" outlineLevel="1"/>
    <col min="8" max="10" width="24.7109375" style="11" customWidth="1"/>
    <col min="11" max="11" width="12.7109375" style="11" customWidth="1"/>
    <col min="12" max="12" width="9.140625" style="11"/>
    <col min="13" max="14" width="10.7109375" style="11" customWidth="1"/>
    <col min="15" max="16384" width="9.140625" style="11"/>
  </cols>
  <sheetData>
    <row r="1" spans="1:15" ht="12.75">
      <c r="B1" s="12" t="s">
        <v>48</v>
      </c>
      <c r="M1" s="32" t="s">
        <v>52</v>
      </c>
      <c r="N1" s="48">
        <f ca="1">K8-'Data - Chained'!B171</f>
        <v>-9.3610607971417181E-5</v>
      </c>
    </row>
    <row r="2" spans="1:15">
      <c r="J2" s="10" t="str">
        <f>N5</f>
        <v>2009-2010</v>
      </c>
      <c r="K2" s="11">
        <v>1</v>
      </c>
    </row>
    <row r="3" spans="1:15">
      <c r="B3" s="33" t="s">
        <v>16</v>
      </c>
      <c r="M3" s="35" t="s">
        <v>46</v>
      </c>
      <c r="N3" s="46">
        <v>2010</v>
      </c>
    </row>
    <row r="4" spans="1:15">
      <c r="M4" s="35" t="s">
        <v>47</v>
      </c>
      <c r="N4" s="10">
        <f>N3-1</f>
        <v>2009</v>
      </c>
    </row>
    <row r="5" spans="1:15">
      <c r="B5" s="16"/>
      <c r="C5" s="36"/>
      <c r="D5" s="36"/>
      <c r="E5" s="37"/>
      <c r="F5" s="37"/>
      <c r="G5" s="37"/>
      <c r="H5" s="38" t="s">
        <v>24</v>
      </c>
      <c r="I5" s="38" t="s">
        <v>25</v>
      </c>
      <c r="J5" s="38" t="s">
        <v>26</v>
      </c>
      <c r="K5" s="75" t="s">
        <v>27</v>
      </c>
      <c r="M5" s="35" t="s">
        <v>45</v>
      </c>
      <c r="N5" s="10" t="str">
        <f>N4&amp;"-" &amp;N3</f>
        <v>2009-2010</v>
      </c>
    </row>
    <row r="6" spans="1:15" ht="45" customHeight="1">
      <c r="A6" s="47" t="s">
        <v>51</v>
      </c>
      <c r="B6" s="15"/>
      <c r="C6" s="39"/>
      <c r="D6" s="40"/>
      <c r="E6" s="40"/>
      <c r="F6" s="40"/>
      <c r="G6" s="40"/>
      <c r="H6" s="40"/>
      <c r="I6" s="40"/>
      <c r="J6" s="13"/>
      <c r="K6" s="76"/>
    </row>
    <row r="7" spans="1:15" ht="11.25" customHeight="1">
      <c r="B7" s="16"/>
      <c r="M7" s="35" t="s">
        <v>50</v>
      </c>
      <c r="N7" s="35" t="s">
        <v>49</v>
      </c>
      <c r="O7" s="35"/>
    </row>
    <row r="8" spans="1:15">
      <c r="A8" s="10">
        <v>0</v>
      </c>
      <c r="B8" s="43" t="s">
        <v>44</v>
      </c>
      <c r="C8" s="44"/>
      <c r="D8" s="44"/>
      <c r="E8" s="44"/>
      <c r="F8" s="44"/>
      <c r="G8" s="44"/>
      <c r="H8" s="45">
        <f ca="1">SUM(H9:H23)</f>
        <v>1.4626334353385073</v>
      </c>
      <c r="I8" s="45">
        <f ca="1">SUM(I9:I23)</f>
        <v>-6.1848418358628914E-2</v>
      </c>
      <c r="J8" s="45">
        <f ca="1">SUM(J9:J23)</f>
        <v>0.52479136612801258</v>
      </c>
      <c r="K8" s="45">
        <f ca="1">SUM(K9:K23)</f>
        <v>1.9255763831078903</v>
      </c>
      <c r="M8" s="10">
        <v>1997</v>
      </c>
      <c r="N8" s="10">
        <v>0</v>
      </c>
      <c r="O8" s="10"/>
    </row>
    <row r="9" spans="1:15">
      <c r="A9" s="10">
        <v>1</v>
      </c>
      <c r="B9" s="41" t="s">
        <v>31</v>
      </c>
      <c r="C9" s="34">
        <f ca="1">OFFSET('Data - Chained'!$B$28,VLOOKUP($N$4,$M$7:$N$21,2,),$A9,,)/100</f>
        <v>2.3121820164661064E-2</v>
      </c>
      <c r="D9" s="34">
        <f ca="1">OFFSET('Data - Chained'!$B$171,,$A9,,)/100</f>
        <v>5.9196079854505035E-2</v>
      </c>
      <c r="E9" s="34">
        <f ca="1">OFFSET('Data - Chained'!$B$176,VLOOKUP($N$4,$M$7:$N$21,2,),$A9,,)/100</f>
        <v>0.92635025643203983</v>
      </c>
      <c r="F9" s="34">
        <f ca="1">(OFFSET('Data - Chained'!$B$94,VLOOKUP($N$3,$M$7:$N$21,2,),$A9,,)/100)*(OFFSET('Data - Chained'!$B$135,VLOOKUP($N$3,$M$7:$N$21,2,),$A9,,)/100)</f>
        <v>2.2755600971478503E-2</v>
      </c>
      <c r="G9" s="34">
        <f ca="1">(OFFSET('Data - Chained'!$B$94,VLOOKUP($N$4,$M$7:$N$21,2,),$A9,,)/100)*(OFFSET('Data - Chained'!$B$135,VLOOKUP($N$4,$M$7:$N$21,2,),$A9,,)/100)</f>
        <v>2.4960127126987367E-2</v>
      </c>
      <c r="H9" s="18">
        <f t="shared" ref="H9:H23" ca="1" si="0">(C9*D9)*100</f>
        <v>0.13687211128487811</v>
      </c>
      <c r="I9" s="18">
        <f t="shared" ref="I9:I23" ca="1" si="1">(E9*(F9-G9)*D9)*100</f>
        <v>-1.208880658949003E-2</v>
      </c>
      <c r="J9" s="18">
        <f ca="1">(E9*(F9-G9))*100</f>
        <v>-0.20421633694667754</v>
      </c>
      <c r="K9" s="42">
        <f ca="1">SUM(H9:J9)</f>
        <v>-7.9433032251289462E-2</v>
      </c>
      <c r="M9" s="10">
        <v>1998</v>
      </c>
      <c r="N9" s="10">
        <v>1</v>
      </c>
      <c r="O9" s="10"/>
    </row>
    <row r="10" spans="1:15">
      <c r="A10" s="10">
        <v>2</v>
      </c>
      <c r="B10" s="41" t="s">
        <v>32</v>
      </c>
      <c r="C10" s="34">
        <f ca="1">OFFSET('Data - Chained'!$B$28,VLOOKUP($N$4,$M$7:$N$21,2,),$A10,,)/100</f>
        <v>8.3886337999822119E-2</v>
      </c>
      <c r="D10" s="34">
        <f ca="1">OFFSET('Data - Chained'!$B$171,,$A10,,)/100</f>
        <v>-1.4101260423331707E-2</v>
      </c>
      <c r="E10" s="34">
        <f ca="1">OFFSET('Data - Chained'!$B$176,VLOOKUP($N$4,$M$7:$N$21,2,),$A10,,)/100</f>
        <v>3.1694868595315433</v>
      </c>
      <c r="F10" s="34">
        <f ca="1">(OFFSET('Data - Chained'!$B$94,VLOOKUP($N$3,$M$7:$N$21,2,),$A10,,)/100)*(OFFSET('Data - Chained'!$B$135,VLOOKUP($N$3,$M$7:$N$21,2,),$A10,,)/100)</f>
        <v>3.1702632602329202E-2</v>
      </c>
      <c r="G10" s="34">
        <f ca="1">(OFFSET('Data - Chained'!$B$94,VLOOKUP($N$4,$M$7:$N$21,2,),$A10,,)/100)*(OFFSET('Data - Chained'!$B$135,VLOOKUP($N$4,$M$7:$N$21,2,),$A10,,)/100)</f>
        <v>2.6466851486559157E-2</v>
      </c>
      <c r="H10" s="18">
        <f t="shared" ca="1" si="0"/>
        <v>-0.11829030980951183</v>
      </c>
      <c r="I10" s="18">
        <f t="shared" ca="1" si="1"/>
        <v>-2.3400674258279457E-2</v>
      </c>
      <c r="J10" s="18">
        <f t="shared" ref="J10:J23" ca="1" si="2">(E10*(F10-G10))*100</f>
        <v>1.6594739445816558</v>
      </c>
      <c r="K10" s="42">
        <f t="shared" ref="K10:K23" ca="1" si="3">SUM(H10:J10)</f>
        <v>1.5177829605138644</v>
      </c>
      <c r="M10" s="10">
        <v>1999</v>
      </c>
      <c r="N10" s="10">
        <v>2</v>
      </c>
      <c r="O10" s="10"/>
    </row>
    <row r="11" spans="1:15">
      <c r="A11" s="10">
        <v>3</v>
      </c>
      <c r="B11" s="41" t="s">
        <v>33</v>
      </c>
      <c r="C11" s="34">
        <f ca="1">OFFSET('Data - Chained'!$B$28,VLOOKUP($N$4,$M$7:$N$21,2,),$A11,,)/100</f>
        <v>3.2688824297569398E-2</v>
      </c>
      <c r="D11" s="34">
        <f ca="1">OFFSET('Data - Chained'!$B$171,,$A11,,)/100</f>
        <v>-1.1999710250099382E-2</v>
      </c>
      <c r="E11" s="34">
        <f ca="1">OFFSET('Data - Chained'!$B$176,VLOOKUP($N$4,$M$7:$N$21,2,),$A11,,)/100</f>
        <v>4.0184773718866618</v>
      </c>
      <c r="F11" s="34">
        <f ca="1">(OFFSET('Data - Chained'!$B$94,VLOOKUP($N$3,$M$7:$N$21,2,),$A11,,)/100)*(OFFSET('Data - Chained'!$B$135,VLOOKUP($N$3,$M$7:$N$21,2,),$A11,,)/100)</f>
        <v>7.6069191621476072E-3</v>
      </c>
      <c r="G11" s="34">
        <f ca="1">(OFFSET('Data - Chained'!$B$94,VLOOKUP($N$4,$M$7:$N$21,2,),$A11,,)/100)*(OFFSET('Data - Chained'!$B$135,VLOOKUP($N$4,$M$7:$N$21,2,),$A11,,)/100)</f>
        <v>8.1346294311026822E-3</v>
      </c>
      <c r="H11" s="18">
        <f t="shared" ca="1" si="0"/>
        <v>-3.9225641998724123E-2</v>
      </c>
      <c r="I11" s="18">
        <f t="shared" ca="1" si="1"/>
        <v>2.5446486855242346E-3</v>
      </c>
      <c r="J11" s="18">
        <f t="shared" ca="1" si="2"/>
        <v>-0.21205917747081932</v>
      </c>
      <c r="K11" s="42">
        <f t="shared" ca="1" si="3"/>
        <v>-0.24874017078401922</v>
      </c>
      <c r="M11" s="10">
        <v>2000</v>
      </c>
      <c r="N11" s="10">
        <v>3</v>
      </c>
      <c r="O11" s="10"/>
    </row>
    <row r="12" spans="1:15">
      <c r="A12" s="10">
        <v>4</v>
      </c>
      <c r="B12" s="41" t="s">
        <v>34</v>
      </c>
      <c r="C12" s="34">
        <f ca="1">OFFSET('Data - Chained'!$B$28,VLOOKUP($N$4,$M$7:$N$21,2,),$A12,,)/100</f>
        <v>9.0472780375472142E-2</v>
      </c>
      <c r="D12" s="34">
        <f ca="1">OFFSET('Data - Chained'!$B$171,,$A12,,)/100</f>
        <v>2.9315288246982485E-2</v>
      </c>
      <c r="E12" s="34">
        <f ca="1">OFFSET('Data - Chained'!$B$176,VLOOKUP($N$4,$M$7:$N$21,2,),$A12,,)/100</f>
        <v>0.71667710881312996</v>
      </c>
      <c r="F12" s="34">
        <f ca="1">(OFFSET('Data - Chained'!$B$94,VLOOKUP($N$3,$M$7:$N$21,2,),$A12,,)/100)*(OFFSET('Data - Chained'!$B$135,VLOOKUP($N$3,$M$7:$N$21,2,),$A12,,)/100)</f>
        <v>0.12971442147826504</v>
      </c>
      <c r="G12" s="34">
        <f ca="1">(OFFSET('Data - Chained'!$B$94,VLOOKUP($N$4,$M$7:$N$21,2,),$A12,,)/100)*(OFFSET('Data - Chained'!$B$135,VLOOKUP($N$4,$M$7:$N$21,2,),$A12,,)/100)</f>
        <v>0.12623924953498478</v>
      </c>
      <c r="H12" s="18">
        <f t="shared" ca="1" si="0"/>
        <v>0.26522356352129062</v>
      </c>
      <c r="I12" s="18">
        <f t="shared" ca="1" si="1"/>
        <v>7.3011958645283932E-3</v>
      </c>
      <c r="J12" s="18">
        <f t="shared" ca="1" si="2"/>
        <v>0.24905761809386023</v>
      </c>
      <c r="K12" s="42">
        <f t="shared" ca="1" si="3"/>
        <v>0.52158237747967928</v>
      </c>
      <c r="M12" s="10">
        <v>2001</v>
      </c>
      <c r="N12" s="10">
        <v>4</v>
      </c>
      <c r="O12" s="10"/>
    </row>
    <row r="13" spans="1:15">
      <c r="A13" s="10">
        <v>5</v>
      </c>
      <c r="B13" s="41" t="s">
        <v>35</v>
      </c>
      <c r="C13" s="34">
        <f ca="1">OFFSET('Data - Chained'!$B$28,VLOOKUP($N$4,$M$7:$N$21,2,),$A13,,)/100</f>
        <v>0.1447669329888463</v>
      </c>
      <c r="D13" s="34">
        <f ca="1">OFFSET('Data - Chained'!$B$171,,$A13,,)/100</f>
        <v>3.6934901921359842E-2</v>
      </c>
      <c r="E13" s="34">
        <f ca="1">OFFSET('Data - Chained'!$B$176,VLOOKUP($N$4,$M$7:$N$21,2,),$A13,,)/100</f>
        <v>1.2848433345412626</v>
      </c>
      <c r="F13" s="34">
        <f ca="1">(OFFSET('Data - Chained'!$B$94,VLOOKUP($N$3,$M$7:$N$21,2,),$A13,,)/100)*(OFFSET('Data - Chained'!$B$135,VLOOKUP($N$3,$M$7:$N$21,2,),$A13,,)/100)</f>
        <v>0.10995882760687771</v>
      </c>
      <c r="G13" s="34">
        <f ca="1">(OFFSET('Data - Chained'!$B$94,VLOOKUP($N$4,$M$7:$N$21,2,),$A13,,)/100)*(OFFSET('Data - Chained'!$B$135,VLOOKUP($N$4,$M$7:$N$21,2,),$A13,,)/100)</f>
        <v>0.11267282873871431</v>
      </c>
      <c r="H13" s="18">
        <f t="shared" ca="1" si="0"/>
        <v>0.53469524713991101</v>
      </c>
      <c r="I13" s="18">
        <f t="shared" ca="1" si="1"/>
        <v>-1.2879445046068617E-2</v>
      </c>
      <c r="J13" s="18">
        <f t="shared" ca="1" si="2"/>
        <v>-0.34870662641777039</v>
      </c>
      <c r="K13" s="42">
        <f t="shared" ca="1" si="3"/>
        <v>0.17310917567607198</v>
      </c>
      <c r="M13" s="10">
        <v>2002</v>
      </c>
      <c r="N13" s="10">
        <v>5</v>
      </c>
      <c r="O13" s="10"/>
    </row>
    <row r="14" spans="1:15">
      <c r="A14" s="10">
        <v>6</v>
      </c>
      <c r="B14" s="41" t="s">
        <v>36</v>
      </c>
      <c r="C14" s="34">
        <f ca="1">OFFSET('Data - Chained'!$B$28,VLOOKUP($N$4,$M$7:$N$21,2,),$A14,,)/100</f>
        <v>7.049440442590954E-2</v>
      </c>
      <c r="D14" s="34">
        <f ca="1">OFFSET('Data - Chained'!$B$171,,$A14,,)/100</f>
        <v>4.9777023104609297E-2</v>
      </c>
      <c r="E14" s="34">
        <f ca="1">OFFSET('Data - Chained'!$B$176,VLOOKUP($N$4,$M$7:$N$21,2,),$A14,,)/100</f>
        <v>1.0843487431454339</v>
      </c>
      <c r="F14" s="34">
        <f ca="1">(OFFSET('Data - Chained'!$B$94,VLOOKUP($N$3,$M$7:$N$21,2,),$A14,,)/100)*(OFFSET('Data - Chained'!$B$135,VLOOKUP($N$3,$M$7:$N$21,2,),$A14,,)/100)</f>
        <v>6.3309550587641247E-2</v>
      </c>
      <c r="G14" s="34">
        <f ca="1">(OFFSET('Data - Chained'!$B$94,VLOOKUP($N$4,$M$7:$N$21,2,),$A14,,)/100)*(OFFSET('Data - Chained'!$B$135,VLOOKUP($N$4,$M$7:$N$21,2,),$A14,,)/100)</f>
        <v>6.5010823198284245E-2</v>
      </c>
      <c r="H14" s="18">
        <f t="shared" ca="1" si="0"/>
        <v>0.35090015978541711</v>
      </c>
      <c r="I14" s="18">
        <f t="shared" ca="1" si="1"/>
        <v>-9.1827299139466533E-3</v>
      </c>
      <c r="J14" s="18">
        <f t="shared" ca="1" si="2"/>
        <v>-0.18447728170984862</v>
      </c>
      <c r="K14" s="42">
        <f t="shared" ca="1" si="3"/>
        <v>0.15724014816162185</v>
      </c>
      <c r="M14" s="10">
        <v>2003</v>
      </c>
      <c r="N14" s="10">
        <v>6</v>
      </c>
      <c r="O14" s="10"/>
    </row>
    <row r="15" spans="1:15">
      <c r="A15" s="10">
        <v>7</v>
      </c>
      <c r="B15" s="41" t="s">
        <v>37</v>
      </c>
      <c r="C15" s="34">
        <f ca="1">OFFSET('Data - Chained'!$B$28,VLOOKUP($N$4,$M$7:$N$21,2,),$A15,,)/100</f>
        <v>7.7513327810307467E-2</v>
      </c>
      <c r="D15" s="34">
        <f ca="1">OFFSET('Data - Chained'!$B$171,,$A15,,)/100</f>
        <v>1.1205657360773058E-2</v>
      </c>
      <c r="E15" s="34">
        <f ca="1">OFFSET('Data - Chained'!$B$176,VLOOKUP($N$4,$M$7:$N$21,2,),$A15,,)/100</f>
        <v>0.62269439508696556</v>
      </c>
      <c r="F15" s="34">
        <f ca="1">(OFFSET('Data - Chained'!$B$94,VLOOKUP($N$3,$M$7:$N$21,2,),$A15,,)/100)*(OFFSET('Data - Chained'!$B$135,VLOOKUP($N$3,$M$7:$N$21,2,),$A15,,)/100)</f>
        <v>0.12271173783422426</v>
      </c>
      <c r="G15" s="34">
        <f ca="1">(OFFSET('Data - Chained'!$B$94,VLOOKUP($N$4,$M$7:$N$21,2,),$A15,,)/100)*(OFFSET('Data - Chained'!$B$135,VLOOKUP($N$4,$M$7:$N$21,2,),$A15,,)/100)</f>
        <v>0.12448052916789459</v>
      </c>
      <c r="H15" s="18">
        <f t="shared" ca="1" si="0"/>
        <v>8.6858779233558683E-2</v>
      </c>
      <c r="I15" s="18">
        <f t="shared" ca="1" si="1"/>
        <v>-1.2342095345231564E-3</v>
      </c>
      <c r="J15" s="18">
        <f t="shared" ca="1" si="2"/>
        <v>-0.11014164495549153</v>
      </c>
      <c r="K15" s="42">
        <f t="shared" ca="1" si="3"/>
        <v>-2.4517075256456008E-2</v>
      </c>
      <c r="M15" s="10">
        <v>2004</v>
      </c>
      <c r="N15" s="10">
        <v>7</v>
      </c>
      <c r="O15" s="10"/>
    </row>
    <row r="16" spans="1:15">
      <c r="A16" s="10">
        <v>8</v>
      </c>
      <c r="B16" s="41" t="s">
        <v>38</v>
      </c>
      <c r="C16" s="34">
        <f ca="1">OFFSET('Data - Chained'!$B$28,VLOOKUP($N$4,$M$7:$N$21,2,),$A16,,)/100</f>
        <v>5.8249200799434589E-2</v>
      </c>
      <c r="D16" s="34">
        <f ca="1">OFFSET('Data - Chained'!$B$171,,$A16,,)/100</f>
        <v>2.5588869003546177E-2</v>
      </c>
      <c r="E16" s="34">
        <f ca="1">OFFSET('Data - Chained'!$B$176,VLOOKUP($N$4,$M$7:$N$21,2,),$A16,,)/100</f>
        <v>0.94415872361900721</v>
      </c>
      <c r="F16" s="34">
        <f ca="1">(OFFSET('Data - Chained'!$B$94,VLOOKUP($N$3,$M$7:$N$21,2,),$A16,,)/100)*(OFFSET('Data - Chained'!$B$135,VLOOKUP($N$3,$M$7:$N$21,2,),$A16,,)/100)</f>
        <v>6.1864360616430344E-2</v>
      </c>
      <c r="G16" s="34">
        <f ca="1">(OFFSET('Data - Chained'!$B$94,VLOOKUP($N$4,$M$7:$N$21,2,),$A16,,)/100)*(OFFSET('Data - Chained'!$B$135,VLOOKUP($N$4,$M$7:$N$21,2,),$A16,,)/100)</f>
        <v>6.1694288621475135E-2</v>
      </c>
      <c r="H16" s="18">
        <f t="shared" ca="1" si="0"/>
        <v>0.1490531168817989</v>
      </c>
      <c r="I16" s="18">
        <f t="shared" ca="1" si="1"/>
        <v>4.1089315573298538E-4</v>
      </c>
      <c r="J16" s="18">
        <f t="shared" ca="1" si="2"/>
        <v>1.6057495768024867E-2</v>
      </c>
      <c r="K16" s="42">
        <f t="shared" ca="1" si="3"/>
        <v>0.16552150580555675</v>
      </c>
      <c r="M16" s="10">
        <v>2005</v>
      </c>
      <c r="N16" s="10">
        <v>8</v>
      </c>
      <c r="O16" s="10"/>
    </row>
    <row r="17" spans="1:15">
      <c r="A17" s="10">
        <v>9</v>
      </c>
      <c r="B17" s="41" t="s">
        <v>39</v>
      </c>
      <c r="C17" s="34">
        <f ca="1">OFFSET('Data - Chained'!$B$28,VLOOKUP($N$4,$M$7:$N$21,2,),$A17,,)/100</f>
        <v>4.7706774131644598E-2</v>
      </c>
      <c r="D17" s="34">
        <f ca="1">OFFSET('Data - Chained'!$B$171,,$A17,,)/100</f>
        <v>-1.5853345127840313E-2</v>
      </c>
      <c r="E17" s="34">
        <f ca="1">OFFSET('Data - Chained'!$B$176,VLOOKUP($N$4,$M$7:$N$21,2,),$A17,,)/100</f>
        <v>1.6603448787253055</v>
      </c>
      <c r="F17" s="34">
        <f ca="1">(OFFSET('Data - Chained'!$B$94,VLOOKUP($N$3,$M$7:$N$21,2,),$A17,,)/100)*(OFFSET('Data - Chained'!$B$135,VLOOKUP($N$3,$M$7:$N$21,2,),$A17,,)/100)</f>
        <v>2.909721379494784E-2</v>
      </c>
      <c r="G17" s="34">
        <f ca="1">(OFFSET('Data - Chained'!$B$94,VLOOKUP($N$4,$M$7:$N$21,2,),$A17,,)/100)*(OFFSET('Data - Chained'!$B$135,VLOOKUP($N$4,$M$7:$N$21,2,),$A17,,)/100)</f>
        <v>2.8733051032307489E-2</v>
      </c>
      <c r="H17" s="18">
        <f t="shared" ca="1" si="0"/>
        <v>-7.5631195524488617E-2</v>
      </c>
      <c r="I17" s="18">
        <f t="shared" ca="1" si="1"/>
        <v>-9.585499664836152E-4</v>
      </c>
      <c r="J17" s="18">
        <f t="shared" ca="1" si="2"/>
        <v>6.0463577797236642E-2</v>
      </c>
      <c r="K17" s="42">
        <f t="shared" ca="1" si="3"/>
        <v>-1.6126167693735594E-2</v>
      </c>
      <c r="M17" s="10">
        <v>2006</v>
      </c>
      <c r="N17" s="10">
        <v>9</v>
      </c>
      <c r="O17" s="10"/>
    </row>
    <row r="18" spans="1:15">
      <c r="A18" s="10">
        <v>10</v>
      </c>
      <c r="B18" s="41" t="s">
        <v>10</v>
      </c>
      <c r="C18" s="34">
        <f ca="1">OFFSET('Data - Chained'!$B$28,VLOOKUP($N$4,$M$7:$N$21,2,),$A18,,)/100</f>
        <v>0.16199783759495628</v>
      </c>
      <c r="D18" s="34">
        <f ca="1">OFFSET('Data - Chained'!$B$171,,$A18,,)/100</f>
        <v>2.0346481358234803E-2</v>
      </c>
      <c r="E18" s="34">
        <f ca="1">OFFSET('Data - Chained'!$B$176,VLOOKUP($N$4,$M$7:$N$21,2,),$A18,,)/100</f>
        <v>2.0393981690899934</v>
      </c>
      <c r="F18" s="34">
        <f ca="1">(OFFSET('Data - Chained'!$B$94,VLOOKUP($N$3,$M$7:$N$21,2,),$A18,,)/100)*(OFFSET('Data - Chained'!$B$135,VLOOKUP($N$3,$M$7:$N$21,2,),$A18,,)/100)</f>
        <v>7.7321185516374707E-2</v>
      </c>
      <c r="G18" s="34">
        <f ca="1">(OFFSET('Data - Chained'!$B$94,VLOOKUP($N$4,$M$7:$N$21,2,),$A18,,)/100)*(OFFSET('Data - Chained'!$B$135,VLOOKUP($N$4,$M$7:$N$21,2,),$A18,,)/100)</f>
        <v>7.9434138977991661E-2</v>
      </c>
      <c r="H18" s="18">
        <f t="shared" ca="1" si="0"/>
        <v>0.32960859827001271</v>
      </c>
      <c r="I18" s="18">
        <f t="shared" ca="1" si="1"/>
        <v>-8.7676109750027716E-3</v>
      </c>
      <c r="J18" s="18">
        <f t="shared" ca="1" si="2"/>
        <v>-0.43091534209939786</v>
      </c>
      <c r="K18" s="42">
        <f t="shared" ca="1" si="3"/>
        <v>-0.11007435480438793</v>
      </c>
      <c r="M18" s="10">
        <v>2007</v>
      </c>
      <c r="N18" s="10">
        <v>10</v>
      </c>
      <c r="O18" s="10"/>
    </row>
    <row r="19" spans="1:15">
      <c r="A19" s="10">
        <v>11</v>
      </c>
      <c r="B19" s="41" t="s">
        <v>40</v>
      </c>
      <c r="C19" s="34">
        <f ca="1">OFFSET('Data - Chained'!$B$28,VLOOKUP($N$4,$M$7:$N$21,2,),$A19,,)/100</f>
        <v>6.8987273637848637E-2</v>
      </c>
      <c r="D19" s="34">
        <f ca="1">OFFSET('Data - Chained'!$B$171,,$A19,,)/100</f>
        <v>-1.9576927840374236E-2</v>
      </c>
      <c r="E19" s="34">
        <f ca="1">OFFSET('Data - Chained'!$B$176,VLOOKUP($N$4,$M$7:$N$21,2,),$A19,,)/100</f>
        <v>0.82734004353926272</v>
      </c>
      <c r="F19" s="34">
        <f ca="1">(OFFSET('Data - Chained'!$B$94,VLOOKUP($N$3,$M$7:$N$21,2,),$A19,,)/100)*(OFFSET('Data - Chained'!$B$135,VLOOKUP($N$3,$M$7:$N$21,2,),$A19,,)/100)</f>
        <v>8.4691083172536874E-2</v>
      </c>
      <c r="G19" s="34">
        <f ca="1">(OFFSET('Data - Chained'!$B$94,VLOOKUP($N$4,$M$7:$N$21,2,),$A19,,)/100)*(OFFSET('Data - Chained'!$B$135,VLOOKUP($N$4,$M$7:$N$21,2,),$A19,,)/100)</f>
        <v>8.3384424791926232E-2</v>
      </c>
      <c r="H19" s="18">
        <f t="shared" ca="1" si="0"/>
        <v>-0.13505588779123145</v>
      </c>
      <c r="I19" s="18">
        <f t="shared" ca="1" si="1"/>
        <v>-2.1163653532848999E-3</v>
      </c>
      <c r="J19" s="18">
        <f t="shared" ca="1" si="2"/>
        <v>0.10810508015053515</v>
      </c>
      <c r="K19" s="42">
        <f t="shared" ca="1" si="3"/>
        <v>-2.9067172993981219E-2</v>
      </c>
      <c r="M19" s="10">
        <v>2008</v>
      </c>
      <c r="N19" s="10">
        <v>11</v>
      </c>
      <c r="O19" s="10"/>
    </row>
    <row r="20" spans="1:15">
      <c r="A20" s="10">
        <v>12</v>
      </c>
      <c r="B20" s="41" t="s">
        <v>12</v>
      </c>
      <c r="C20" s="34">
        <f ca="1">OFFSET('Data - Chained'!$B$28,VLOOKUP($N$4,$M$7:$N$21,2,),$A20,,)/100</f>
        <v>3.3648333029098858E-2</v>
      </c>
      <c r="D20" s="34">
        <f ca="1">OFFSET('Data - Chained'!$B$171,,$A20,,)/100</f>
        <v>-5.2681874984686905E-3</v>
      </c>
      <c r="E20" s="34">
        <f ca="1">OFFSET('Data - Chained'!$B$176,VLOOKUP($N$4,$M$7:$N$21,2,),$A20,,)/100</f>
        <v>0.56679432608765845</v>
      </c>
      <c r="F20" s="34">
        <f ca="1">(OFFSET('Data - Chained'!$B$94,VLOOKUP($N$3,$M$7:$N$21,2,),$A20,,)/100)*(OFFSET('Data - Chained'!$B$135,VLOOKUP($N$3,$M$7:$N$21,2,),$A20,,)/100)</f>
        <v>5.9747184999969567E-2</v>
      </c>
      <c r="G20" s="34">
        <f ca="1">(OFFSET('Data - Chained'!$B$94,VLOOKUP($N$4,$M$7:$N$21,2,),$A20,,)/100)*(OFFSET('Data - Chained'!$B$135,VLOOKUP($N$4,$M$7:$N$21,2,),$A20,,)/100)</f>
        <v>5.9366037167942531E-2</v>
      </c>
      <c r="H20" s="18">
        <f t="shared" ca="1" si="0"/>
        <v>-1.7726572740820973E-2</v>
      </c>
      <c r="I20" s="18">
        <f t="shared" ca="1" si="1"/>
        <v>-1.1380993395802957E-4</v>
      </c>
      <c r="J20" s="18">
        <f t="shared" ca="1" si="2"/>
        <v>2.1603242859353586E-2</v>
      </c>
      <c r="K20" s="42">
        <f t="shared" ca="1" si="3"/>
        <v>3.7628601845745846E-3</v>
      </c>
      <c r="M20" s="10">
        <v>2009</v>
      </c>
      <c r="N20" s="10">
        <v>12</v>
      </c>
      <c r="O20" s="10"/>
    </row>
    <row r="21" spans="1:15">
      <c r="A21" s="10">
        <v>13</v>
      </c>
      <c r="B21" s="41" t="s">
        <v>41</v>
      </c>
      <c r="C21" s="34">
        <f ca="1">OFFSET('Data - Chained'!$B$28,VLOOKUP($N$4,$M$7:$N$21,2,),$A21,,)/100</f>
        <v>1.027750864727991E-2</v>
      </c>
      <c r="D21" s="34">
        <f ca="1">OFFSET('Data - Chained'!$B$171,,$A21,,)/100</f>
        <v>1.0515501508628455E-2</v>
      </c>
      <c r="E21" s="34">
        <f ca="1">OFFSET('Data - Chained'!$B$176,VLOOKUP($N$4,$M$7:$N$21,2,),$A21,,)/100</f>
        <v>0.50066499592425784</v>
      </c>
      <c r="F21" s="34">
        <f ca="1">(OFFSET('Data - Chained'!$B$94,VLOOKUP($N$3,$M$7:$N$21,2,),$A21,,)/100)*(OFFSET('Data - Chained'!$B$135,VLOOKUP($N$3,$M$7:$N$21,2,),$A21,,)/100)</f>
        <v>1.917030457875122E-2</v>
      </c>
      <c r="G21" s="34">
        <f ca="1">(OFFSET('Data - Chained'!$B$94,VLOOKUP($N$4,$M$7:$N$21,2,),$A21,,)/100)*(OFFSET('Data - Chained'!$B$135,VLOOKUP($N$4,$M$7:$N$21,2,),$A21,,)/100)</f>
        <v>2.0527715600142986E-2</v>
      </c>
      <c r="H21" s="18">
        <f t="shared" ca="1" si="0"/>
        <v>1.0807315768541388E-2</v>
      </c>
      <c r="I21" s="18">
        <f t="shared" ca="1" si="1"/>
        <v>-7.146420878793218E-4</v>
      </c>
      <c r="J21" s="18">
        <f t="shared" ca="1" si="2"/>
        <v>-6.7960818349265123E-2</v>
      </c>
      <c r="K21" s="42">
        <f t="shared" ca="1" si="3"/>
        <v>-5.7868144668603058E-2</v>
      </c>
      <c r="M21" s="10">
        <v>2010</v>
      </c>
      <c r="N21" s="10">
        <v>13</v>
      </c>
      <c r="O21" s="10"/>
    </row>
    <row r="22" spans="1:15">
      <c r="A22" s="10">
        <v>14</v>
      </c>
      <c r="B22" s="41" t="s">
        <v>42</v>
      </c>
      <c r="C22" s="34">
        <f ca="1">OFFSET('Data - Chained'!$B$28,VLOOKUP($N$4,$M$7:$N$21,2,),$A22,,)/100</f>
        <v>3.0096746563320554E-2</v>
      </c>
      <c r="D22" s="34">
        <f ca="1">OFFSET('Data - Chained'!$B$171,,$A22,,)/100</f>
        <v>1.2559255253686619E-2</v>
      </c>
      <c r="E22" s="34">
        <f ca="1">OFFSET('Data - Chained'!$B$176,VLOOKUP($N$4,$M$7:$N$21,2,),$A22,,)/100</f>
        <v>0.39880813945491556</v>
      </c>
      <c r="F22" s="34">
        <f ca="1">(OFFSET('Data - Chained'!$B$94,VLOOKUP($N$3,$M$7:$N$21,2,),$A22,,)/100)*(OFFSET('Data - Chained'!$B$135,VLOOKUP($N$3,$M$7:$N$21,2,),$A22,,)/100)</f>
        <v>7.4369617874990759E-2</v>
      </c>
      <c r="G22" s="34">
        <f ca="1">(OFFSET('Data - Chained'!$B$94,VLOOKUP($N$4,$M$7:$N$21,2,),$A22,,)/100)*(OFFSET('Data - Chained'!$B$135,VLOOKUP($N$4,$M$7:$N$21,2,),$A22,,)/100)</f>
        <v>7.5466730956033901E-2</v>
      </c>
      <c r="H22" s="18">
        <f t="shared" ca="1" si="0"/>
        <v>3.7799272239425835E-2</v>
      </c>
      <c r="I22" s="18">
        <f t="shared" ca="1" si="1"/>
        <v>-5.4951467358437694E-4</v>
      </c>
      <c r="J22" s="18">
        <f t="shared" ca="1" si="2"/>
        <v>-4.3753762662246509E-2</v>
      </c>
      <c r="K22" s="42">
        <f t="shared" ca="1" si="3"/>
        <v>-6.5040050964050508E-3</v>
      </c>
    </row>
    <row r="23" spans="1:15">
      <c r="A23" s="10">
        <v>15</v>
      </c>
      <c r="B23" s="41" t="s">
        <v>43</v>
      </c>
      <c r="C23" s="34">
        <f ca="1">OFFSET('Data - Chained'!$B$28,VLOOKUP($N$4,$M$7:$N$21,2,),$A23,,)/100</f>
        <v>6.6092833639908075E-2</v>
      </c>
      <c r="D23" s="34">
        <f ca="1">OFFSET('Data - Chained'!$B$171,,$A23,,)/100</f>
        <v>-8.0576241006247162E-3</v>
      </c>
      <c r="E23" s="34">
        <f ca="1">OFFSET('Data - Chained'!$B$176,VLOOKUP($N$4,$M$7:$N$21,2,),$A23,,)/100</f>
        <v>0.63747946517263077</v>
      </c>
      <c r="F23" s="34">
        <f ca="1">(OFFSET('Data - Chained'!$B$94,VLOOKUP($N$3,$M$7:$N$21,2,),$A23,,)/100)*(OFFSET('Data - Chained'!$B$135,VLOOKUP($N$3,$M$7:$N$21,2,),$A23,,)/100)</f>
        <v>0.1038707146384165</v>
      </c>
      <c r="G23" s="34">
        <f ca="1">(OFFSET('Data - Chained'!$B$94,VLOOKUP($N$4,$M$7:$N$21,2,),$A23,,)/100)*(OFFSET('Data - Chained'!$B$135,VLOOKUP($N$4,$M$7:$N$21,2,),$A23,,)/100)</f>
        <v>0.10367837279591428</v>
      </c>
      <c r="H23" s="18">
        <f t="shared" ca="1" si="0"/>
        <v>-5.3255120921550325E-2</v>
      </c>
      <c r="I23" s="18">
        <f t="shared" ca="1" si="1"/>
        <v>-9.8797731913604481E-5</v>
      </c>
      <c r="J23" s="18">
        <f t="shared" ca="1" si="2"/>
        <v>1.2261397488863322E-2</v>
      </c>
      <c r="K23" s="42">
        <f t="shared" ca="1" si="3"/>
        <v>-4.1092521164600604E-2</v>
      </c>
    </row>
    <row r="26" spans="1:15">
      <c r="B26" s="33" t="s">
        <v>54</v>
      </c>
    </row>
    <row r="28" spans="1:15" ht="11.25" customHeight="1">
      <c r="B28" s="16"/>
      <c r="C28" s="36"/>
      <c r="D28" s="36"/>
      <c r="E28" s="37"/>
      <c r="F28" s="37"/>
      <c r="G28" s="37"/>
      <c r="H28" s="38" t="s">
        <v>24</v>
      </c>
      <c r="I28" s="38" t="s">
        <v>25</v>
      </c>
      <c r="J28" s="38" t="s">
        <v>26</v>
      </c>
      <c r="K28" s="75" t="s">
        <v>27</v>
      </c>
      <c r="M28" s="32" t="s">
        <v>52</v>
      </c>
      <c r="N28" s="48">
        <f ca="1">K31-'Data - Constant'!B171</f>
        <v>-9.3610607947880453E-5</v>
      </c>
    </row>
    <row r="29" spans="1:15" ht="45" customHeight="1">
      <c r="B29" s="15"/>
      <c r="C29" s="39"/>
      <c r="D29" s="40"/>
      <c r="E29" s="40"/>
      <c r="F29" s="40"/>
      <c r="G29" s="40"/>
      <c r="H29" s="40"/>
      <c r="I29" s="40"/>
      <c r="J29" s="13"/>
      <c r="K29" s="76"/>
    </row>
    <row r="30" spans="1:15">
      <c r="B30" s="16"/>
    </row>
    <row r="31" spans="1:15">
      <c r="A31" s="10">
        <v>0</v>
      </c>
      <c r="B31" s="43" t="s">
        <v>44</v>
      </c>
      <c r="C31" s="44"/>
      <c r="D31" s="44"/>
      <c r="E31" s="44"/>
      <c r="F31" s="44"/>
      <c r="G31" s="44"/>
      <c r="H31" s="45">
        <f ca="1">SUM(H32:H46)</f>
        <v>1.8681373095721907</v>
      </c>
      <c r="I31" s="45">
        <f ca="1">SUM(I32:I46)</f>
        <v>-6.9914382084280094E-2</v>
      </c>
      <c r="J31" s="45">
        <f ca="1">SUM(J32:J46)</f>
        <v>0.20790418673728198</v>
      </c>
      <c r="K31" s="45">
        <f ca="1">SUM(K32:K46)</f>
        <v>2.0061271142251931</v>
      </c>
    </row>
    <row r="32" spans="1:15">
      <c r="A32" s="10">
        <v>1</v>
      </c>
      <c r="B32" s="41" t="s">
        <v>31</v>
      </c>
      <c r="C32" s="34">
        <f ca="1">OFFSET('Data - Constant'!$B$28,VLOOKUP($N$4,$M$7:$N$21,2,),$A32,,)/100</f>
        <v>2.3121820164661064E-2</v>
      </c>
      <c r="D32" s="34">
        <f ca="1">OFFSET('Data - Constant'!$B$171,,$A32,,)/100</f>
        <v>6.3753691594102824E-2</v>
      </c>
      <c r="E32" s="34">
        <f ca="1">OFFSET('Data - Constant'!$B$176,VLOOKUP($N$4,$M$7:$N$21,2,),$A32,,)/100</f>
        <v>0.96420485641638454</v>
      </c>
      <c r="F32" s="34">
        <f ca="1">(OFFSET('Data - Constant'!$B$94,VLOOKUP($N$3,$M$7:$N$21,2,),$A32,,)/100)*(OFFSET('Data - Constant'!$B$135,VLOOKUP($N$3,$M$7:$N$21,2,),$A32,,)/100)</f>
        <v>2.1785753641848392E-2</v>
      </c>
      <c r="G32" s="34">
        <f ca="1">(OFFSET('Data - Constant'!$B$94,VLOOKUP($N$4,$M$7:$N$21,2,),$A32,,)/100)*(OFFSET('Data - Constant'!$B$135,VLOOKUP($N$4,$M$7:$N$21,2,),$A32,,)/100)</f>
        <v>2.398019467626087E-2</v>
      </c>
      <c r="H32" s="18">
        <f ca="1">(C32*D32)*100</f>
        <v>0.14741013918721091</v>
      </c>
      <c r="I32" s="18">
        <f ca="1">(E32*(F32-G32)*D32)*100</f>
        <v>-1.3489584329400858E-2</v>
      </c>
      <c r="J32" s="18">
        <f ca="1">(E32*(F32-G32))*100</f>
        <v>-0.2115890702499906</v>
      </c>
      <c r="K32" s="42">
        <f ca="1">SUM(H32:J32)</f>
        <v>-7.7668515392180559E-2</v>
      </c>
    </row>
    <row r="33" spans="1:11">
      <c r="A33" s="10">
        <v>2</v>
      </c>
      <c r="B33" s="41" t="s">
        <v>32</v>
      </c>
      <c r="C33" s="34">
        <f ca="1">OFFSET('Data - Constant'!$B$28,VLOOKUP($N$4,$M$7:$N$21,2,),$A33,,)/100</f>
        <v>8.3886337999822119E-2</v>
      </c>
      <c r="D33" s="34">
        <f ca="1">OFFSET('Data - Constant'!$B$171,,$A33,,)/100</f>
        <v>-4.9468891738285725E-3</v>
      </c>
      <c r="E33" s="34">
        <f ca="1">OFFSET('Data - Constant'!$B$176,VLOOKUP($N$4,$M$7:$N$21,2,),$A33,,)/100</f>
        <v>3.1543378465501517</v>
      </c>
      <c r="F33" s="34">
        <f ca="1">(OFFSET('Data - Constant'!$B$94,VLOOKUP($N$3,$M$7:$N$21,2,),$A33,,)/100)*(OFFSET('Data - Constant'!$B$135,VLOOKUP($N$3,$M$7:$N$21,2,),$A33,,)/100)</f>
        <v>3.1586769320089206E-2</v>
      </c>
      <c r="G33" s="34">
        <f ca="1">(OFFSET('Data - Constant'!$B$94,VLOOKUP($N$4,$M$7:$N$21,2,),$A33,,)/100)*(OFFSET('Data - Constant'!$B$135,VLOOKUP($N$4,$M$7:$N$21,2,),$A33,,)/100)</f>
        <v>2.6593961103934149E-2</v>
      </c>
      <c r="H33" s="18">
        <f t="shared" ref="H33:H46" ca="1" si="4">(C33*D33)*100</f>
        <v>-4.1497641728344449E-2</v>
      </c>
      <c r="I33" s="18">
        <f t="shared" ref="I33:I46" ca="1" si="5">(E33*(F33-G33)*D33)*100</f>
        <v>-7.7908576974524768E-3</v>
      </c>
      <c r="J33" s="18">
        <f t="shared" ref="J33:J46" ca="1" si="6">(E33*(F33-G33))*100</f>
        <v>1.5749003916784448</v>
      </c>
      <c r="K33" s="42">
        <f t="shared" ref="K33:K46" ca="1" si="7">SUM(H33:J33)</f>
        <v>1.5256118922526478</v>
      </c>
    </row>
    <row r="34" spans="1:11">
      <c r="A34" s="10">
        <v>3</v>
      </c>
      <c r="B34" s="41" t="s">
        <v>33</v>
      </c>
      <c r="C34" s="34">
        <f ca="1">OFFSET('Data - Constant'!$B$28,VLOOKUP($N$4,$M$7:$N$21,2,),$A34,,)/100</f>
        <v>3.2688824297569398E-2</v>
      </c>
      <c r="D34" s="34">
        <f ca="1">OFFSET('Data - Constant'!$B$171,,$A34,,)/100</f>
        <v>-1.1842666769016019E-2</v>
      </c>
      <c r="E34" s="34">
        <f ca="1">OFFSET('Data - Constant'!$B$176,VLOOKUP($N$4,$M$7:$N$21,2,),$A34,,)/100</f>
        <v>4.0101750510167173</v>
      </c>
      <c r="F34" s="34">
        <f ca="1">(OFFSET('Data - Constant'!$B$94,VLOOKUP($N$3,$M$7:$N$21,2,),$A34,,)/100)*(OFFSET('Data - Constant'!$B$135,VLOOKUP($N$3,$M$7:$N$21,2,),$A34,,)/100)</f>
        <v>7.6274795879865106E-3</v>
      </c>
      <c r="G34" s="34">
        <f ca="1">(OFFSET('Data - Constant'!$B$94,VLOOKUP($N$4,$M$7:$N$21,2,),$A34,,)/100)*(OFFSET('Data - Constant'!$B$135,VLOOKUP($N$4,$M$7:$N$21,2,),$A34,,)/100)</f>
        <v>8.1514706669180599E-3</v>
      </c>
      <c r="H34" s="18">
        <f t="shared" ca="1" si="4"/>
        <v>-3.871228532270285E-2</v>
      </c>
      <c r="I34" s="18">
        <f t="shared" ca="1" si="5"/>
        <v>2.4884947738907149E-3</v>
      </c>
      <c r="J34" s="18">
        <f t="shared" ca="1" si="6"/>
        <v>-0.21012959516866306</v>
      </c>
      <c r="K34" s="42">
        <f t="shared" ca="1" si="7"/>
        <v>-0.2463533857174752</v>
      </c>
    </row>
    <row r="35" spans="1:11">
      <c r="A35" s="10">
        <v>4</v>
      </c>
      <c r="B35" s="41" t="s">
        <v>34</v>
      </c>
      <c r="C35" s="34">
        <f ca="1">OFFSET('Data - Constant'!$B$28,VLOOKUP($N$4,$M$7:$N$21,2,),$A35,,)/100</f>
        <v>9.0472780375472142E-2</v>
      </c>
      <c r="D35" s="34">
        <f ca="1">OFFSET('Data - Constant'!$B$171,,$A35,,)/100</f>
        <v>2.7436921127010239E-2</v>
      </c>
      <c r="E35" s="34">
        <f ca="1">OFFSET('Data - Constant'!$B$176,VLOOKUP($N$4,$M$7:$N$21,2,),$A35,,)/100</f>
        <v>0.71256063653230417</v>
      </c>
      <c r="F35" s="34">
        <f ca="1">(OFFSET('Data - Constant'!$B$94,VLOOKUP($N$3,$M$7:$N$21,2,),$A35,,)/100)*(OFFSET('Data - Constant'!$B$135,VLOOKUP($N$3,$M$7:$N$21,2,),$A35,,)/100)</f>
        <v>0.1308055907702258</v>
      </c>
      <c r="G35" s="34">
        <f ca="1">(OFFSET('Data - Constant'!$B$94,VLOOKUP($N$4,$M$7:$N$21,2,),$A35,,)/100)*(OFFSET('Data - Constant'!$B$135,VLOOKUP($N$4,$M$7:$N$21,2,),$A35,,)/100)</f>
        <v>0.12696853535968589</v>
      </c>
      <c r="H35" s="18">
        <f t="shared" ca="1" si="4"/>
        <v>0.2482294539303149</v>
      </c>
      <c r="I35" s="18">
        <f t="shared" ca="1" si="5"/>
        <v>7.5016236625905369E-3</v>
      </c>
      <c r="J35" s="18">
        <f t="shared" ca="1" si="6"/>
        <v>0.27341346457440424</v>
      </c>
      <c r="K35" s="42">
        <f t="shared" ca="1" si="7"/>
        <v>0.52914454216730966</v>
      </c>
    </row>
    <row r="36" spans="1:11">
      <c r="A36" s="10">
        <v>5</v>
      </c>
      <c r="B36" s="41" t="s">
        <v>35</v>
      </c>
      <c r="C36" s="34">
        <f ca="1">OFFSET('Data - Constant'!$B$28,VLOOKUP($N$4,$M$7:$N$21,2,),$A36,,)/100</f>
        <v>0.1447669329888463</v>
      </c>
      <c r="D36" s="34">
        <f ca="1">OFFSET('Data - Constant'!$B$171,,$A36,,)/100</f>
        <v>5.4222784377260247E-2</v>
      </c>
      <c r="E36" s="34">
        <f ca="1">OFFSET('Data - Constant'!$B$176,VLOOKUP($N$4,$M$7:$N$21,2,),$A36,,)/100</f>
        <v>1.2489303649675405</v>
      </c>
      <c r="F36" s="34">
        <f ca="1">(OFFSET('Data - Constant'!$B$94,VLOOKUP($N$3,$M$7:$N$21,2,),$A36,,)/100)*(OFFSET('Data - Constant'!$B$135,VLOOKUP($N$3,$M$7:$N$21,2,),$A36,,)/100)</f>
        <v>0.11135359147580166</v>
      </c>
      <c r="G36" s="34">
        <f ca="1">(OFFSET('Data - Constant'!$B$94,VLOOKUP($N$4,$M$7:$N$21,2,),$A36,,)/100)*(OFFSET('Data - Constant'!$B$135,VLOOKUP($N$4,$M$7:$N$21,2,),$A36,,)/100)</f>
        <v>0.11591273384774241</v>
      </c>
      <c r="H36" s="18">
        <f t="shared" ca="1" si="4"/>
        <v>0.78496661924114963</v>
      </c>
      <c r="I36" s="18">
        <f t="shared" ca="1" si="5"/>
        <v>-3.0874731839577816E-2</v>
      </c>
      <c r="J36" s="18">
        <f t="shared" ca="1" si="6"/>
        <v>-0.56940513465269316</v>
      </c>
      <c r="K36" s="42">
        <f t="shared" ca="1" si="7"/>
        <v>0.18468675274887869</v>
      </c>
    </row>
    <row r="37" spans="1:11">
      <c r="A37" s="10">
        <v>6</v>
      </c>
      <c r="B37" s="41" t="s">
        <v>36</v>
      </c>
      <c r="C37" s="34">
        <f ca="1">OFFSET('Data - Constant'!$B$28,VLOOKUP($N$4,$M$7:$N$21,2,),$A37,,)/100</f>
        <v>7.049440442590954E-2</v>
      </c>
      <c r="D37" s="34">
        <f ca="1">OFFSET('Data - Constant'!$B$171,,$A37,,)/100</f>
        <v>5.4169505413276031E-2</v>
      </c>
      <c r="E37" s="34">
        <f ca="1">OFFSET('Data - Constant'!$B$176,VLOOKUP($N$4,$M$7:$N$21,2,),$A37,,)/100</f>
        <v>1.1019985758412221</v>
      </c>
      <c r="F37" s="34">
        <f ca="1">(OFFSET('Data - Constant'!$B$94,VLOOKUP($N$3,$M$7:$N$21,2,),$A37,,)/100)*(OFFSET('Data - Constant'!$B$135,VLOOKUP($N$3,$M$7:$N$21,2,),$A37,,)/100)</f>
        <v>6.2085027004766362E-2</v>
      </c>
      <c r="G37" s="34">
        <f ca="1">(OFFSET('Data - Constant'!$B$94,VLOOKUP($N$4,$M$7:$N$21,2,),$A37,,)/100)*(OFFSET('Data - Constant'!$B$135,VLOOKUP($N$4,$M$7:$N$21,2,),$A37,,)/100)</f>
        <v>6.3969596668577267E-2</v>
      </c>
      <c r="H37" s="18">
        <f t="shared" ca="1" si="4"/>
        <v>0.38186470221549768</v>
      </c>
      <c r="I37" s="18">
        <f t="shared" ca="1" si="5"/>
        <v>-1.124988542922944E-2</v>
      </c>
      <c r="J37" s="18">
        <f t="shared" ca="1" si="6"/>
        <v>-0.20767930855931874</v>
      </c>
      <c r="K37" s="42">
        <f t="shared" ca="1" si="7"/>
        <v>0.16293550822694949</v>
      </c>
    </row>
    <row r="38" spans="1:11">
      <c r="A38" s="10">
        <v>7</v>
      </c>
      <c r="B38" s="41" t="s">
        <v>37</v>
      </c>
      <c r="C38" s="34">
        <f ca="1">OFFSET('Data - Constant'!$B$28,VLOOKUP($N$4,$M$7:$N$21,2,),$A38,,)/100</f>
        <v>7.7513327810307467E-2</v>
      </c>
      <c r="D38" s="34">
        <f ca="1">OFFSET('Data - Constant'!$B$171,,$A38,,)/100</f>
        <v>1.3339352163143747E-2</v>
      </c>
      <c r="E38" s="34">
        <f ca="1">OFFSET('Data - Constant'!$B$176,VLOOKUP($N$4,$M$7:$N$21,2,),$A38,,)/100</f>
        <v>0.62697475604455288</v>
      </c>
      <c r="F38" s="34">
        <f ca="1">(OFFSET('Data - Constant'!$B$94,VLOOKUP($N$3,$M$7:$N$21,2,),$A38,,)/100)*(OFFSET('Data - Constant'!$B$135,VLOOKUP($N$3,$M$7:$N$21,2,),$A38,,)/100)</f>
        <v>0.12171347806100252</v>
      </c>
      <c r="G38" s="34">
        <f ca="1">(OFFSET('Data - Constant'!$B$94,VLOOKUP($N$4,$M$7:$N$21,2,),$A38,,)/100)*(OFFSET('Data - Constant'!$B$135,VLOOKUP($N$4,$M$7:$N$21,2,),$A38,,)/100)</f>
        <v>0.12363069974191969</v>
      </c>
      <c r="H38" s="18">
        <f t="shared" ca="1" si="4"/>
        <v>0.10339775769988953</v>
      </c>
      <c r="I38" s="18">
        <f t="shared" ca="1" si="5"/>
        <v>-1.603456287429163E-3</v>
      </c>
      <c r="J38" s="18">
        <f t="shared" ca="1" si="6"/>
        <v>-0.12020495956763683</v>
      </c>
      <c r="K38" s="42">
        <f t="shared" ca="1" si="7"/>
        <v>-1.8410658155176465E-2</v>
      </c>
    </row>
    <row r="39" spans="1:11">
      <c r="A39" s="10">
        <v>8</v>
      </c>
      <c r="B39" s="41" t="s">
        <v>38</v>
      </c>
      <c r="C39" s="34">
        <f ca="1">OFFSET('Data - Constant'!$B$28,VLOOKUP($N$4,$M$7:$N$21,2,),$A39,,)/100</f>
        <v>5.8249200799434589E-2</v>
      </c>
      <c r="D39" s="34">
        <f ca="1">OFFSET('Data - Constant'!$B$171,,$A39,,)/100</f>
        <v>2.8937824971621895E-2</v>
      </c>
      <c r="E39" s="34">
        <f ca="1">OFFSET('Data - Constant'!$B$176,VLOOKUP($N$4,$M$7:$N$21,2,),$A39,,)/100</f>
        <v>0.94668068673288575</v>
      </c>
      <c r="F39" s="34">
        <f ca="1">(OFFSET('Data - Constant'!$B$94,VLOOKUP($N$3,$M$7:$N$21,2,),$A39,,)/100)*(OFFSET('Data - Constant'!$B$135,VLOOKUP($N$3,$M$7:$N$21,2,),$A39,,)/100)</f>
        <v>6.1547337498350854E-2</v>
      </c>
      <c r="G39" s="34">
        <f ca="1">(OFFSET('Data - Constant'!$B$94,VLOOKUP($N$4,$M$7:$N$21,2,),$A39,,)/100)*(OFFSET('Data - Constant'!$B$135,VLOOKUP($N$4,$M$7:$N$21,2,),$A39,,)/100)</f>
        <v>6.1529934660925545E-2</v>
      </c>
      <c r="H39" s="18">
        <f t="shared" ca="1" si="4"/>
        <v>0.16856051774708963</v>
      </c>
      <c r="I39" s="18">
        <f t="shared" ca="1" si="5"/>
        <v>4.7674864321633041E-5</v>
      </c>
      <c r="J39" s="18">
        <f t="shared" ca="1" si="6"/>
        <v>1.6474930084892619E-3</v>
      </c>
      <c r="K39" s="42">
        <f t="shared" ca="1" si="7"/>
        <v>0.17025568561990054</v>
      </c>
    </row>
    <row r="40" spans="1:11">
      <c r="A40" s="10">
        <v>9</v>
      </c>
      <c r="B40" s="41" t="s">
        <v>39</v>
      </c>
      <c r="C40" s="34">
        <f ca="1">OFFSET('Data - Constant'!$B$28,VLOOKUP($N$4,$M$7:$N$21,2,),$A40,,)/100</f>
        <v>4.7706774131644598E-2</v>
      </c>
      <c r="D40" s="34">
        <f ca="1">OFFSET('Data - Constant'!$B$171,,$A40,,)/100</f>
        <v>-1.8752032172030475E-2</v>
      </c>
      <c r="E40" s="34">
        <f ca="1">OFFSET('Data - Constant'!$B$176,VLOOKUP($N$4,$M$7:$N$21,2,),$A40,,)/100</f>
        <v>1.6755858264136381</v>
      </c>
      <c r="F40" s="34">
        <f ca="1">(OFFSET('Data - Constant'!$B$94,VLOOKUP($N$3,$M$7:$N$21,2,),$A40,,)/100)*(OFFSET('Data - Constant'!$B$135,VLOOKUP($N$3,$M$7:$N$21,2,),$A40,,)/100)</f>
        <v>2.8940575753360693E-2</v>
      </c>
      <c r="G40" s="34">
        <f ca="1">(OFFSET('Data - Constant'!$B$94,VLOOKUP($N$4,$M$7:$N$21,2,),$A40,,)/100)*(OFFSET('Data - Constant'!$B$135,VLOOKUP($N$4,$M$7:$N$21,2,),$A40,,)/100)</f>
        <v>2.8471698303723668E-2</v>
      </c>
      <c r="H40" s="18">
        <f t="shared" ca="1" si="4"/>
        <v>-8.9459896334039071E-2</v>
      </c>
      <c r="I40" s="18">
        <f t="shared" ca="1" si="5"/>
        <v>-1.4732429232158244E-3</v>
      </c>
      <c r="J40" s="18">
        <f t="shared" ca="1" si="6"/>
        <v>7.8564440893677354E-2</v>
      </c>
      <c r="K40" s="42">
        <f t="shared" ca="1" si="7"/>
        <v>-1.236869836357754E-2</v>
      </c>
    </row>
    <row r="41" spans="1:11">
      <c r="A41" s="10">
        <v>10</v>
      </c>
      <c r="B41" s="41" t="s">
        <v>10</v>
      </c>
      <c r="C41" s="34">
        <f ca="1">OFFSET('Data - Constant'!$B$28,VLOOKUP($N$4,$M$7:$N$21,2,),$A41,,)/100</f>
        <v>0.16199783759495628</v>
      </c>
      <c r="D41" s="34">
        <f ca="1">OFFSET('Data - Constant'!$B$171,,$A41,,)/100</f>
        <v>2.1905584536876965E-2</v>
      </c>
      <c r="E41" s="34">
        <f ca="1">OFFSET('Data - Constant'!$B$176,VLOOKUP($N$4,$M$7:$N$21,2,),$A41,,)/100</f>
        <v>2.0507726826435295</v>
      </c>
      <c r="F41" s="34">
        <f ca="1">(OFFSET('Data - Constant'!$B$94,VLOOKUP($N$3,$M$7:$N$21,2,),$A41,,)/100)*(OFFSET('Data - Constant'!$B$135,VLOOKUP($N$3,$M$7:$N$21,2,),$A41,,)/100)</f>
        <v>7.6835688412213887E-2</v>
      </c>
      <c r="G41" s="34">
        <f ca="1">(OFFSET('Data - Constant'!$B$94,VLOOKUP($N$4,$M$7:$N$21,2,),$A41,,)/100)*(OFFSET('Data - Constant'!$B$135,VLOOKUP($N$4,$M$7:$N$21,2,),$A41,,)/100)</f>
        <v>7.8993561288389316E-2</v>
      </c>
      <c r="H41" s="18">
        <f t="shared" ca="1" si="4"/>
        <v>0.35486573262275806</v>
      </c>
      <c r="I41" s="18">
        <f t="shared" ca="1" si="5"/>
        <v>-9.6938931049729005E-3</v>
      </c>
      <c r="J41" s="18">
        <f t="shared" ca="1" si="6"/>
        <v>-0.44253067470779939</v>
      </c>
      <c r="K41" s="42">
        <f t="shared" ca="1" si="7"/>
        <v>-9.7358835190014203E-2</v>
      </c>
    </row>
    <row r="42" spans="1:11">
      <c r="A42" s="10">
        <v>11</v>
      </c>
      <c r="B42" s="41" t="s">
        <v>40</v>
      </c>
      <c r="C42" s="34">
        <f ca="1">OFFSET('Data - Constant'!$B$28,VLOOKUP($N$4,$M$7:$N$21,2,),$A42,,)/100</f>
        <v>6.8987273637848637E-2</v>
      </c>
      <c r="D42" s="34">
        <f ca="1">OFFSET('Data - Constant'!$B$171,,$A42,,)/100</f>
        <v>-1.9178598580774642E-2</v>
      </c>
      <c r="E42" s="34">
        <f ca="1">OFFSET('Data - Constant'!$B$176,VLOOKUP($N$4,$M$7:$N$21,2,),$A42,,)/100</f>
        <v>0.83524551561827909</v>
      </c>
      <c r="F42" s="34">
        <f ca="1">(OFFSET('Data - Constant'!$B$94,VLOOKUP($N$3,$M$7:$N$21,2,),$A42,,)/100)*(OFFSET('Data - Constant'!$B$135,VLOOKUP($N$3,$M$7:$N$21,2,),$A42,,)/100)</f>
        <v>8.3921695899951965E-2</v>
      </c>
      <c r="G42" s="34">
        <f ca="1">(OFFSET('Data - Constant'!$B$94,VLOOKUP($N$4,$M$7:$N$21,2,),$A42,,)/100)*(OFFSET('Data - Constant'!$B$135,VLOOKUP($N$4,$M$7:$N$21,2,),$A42,,)/100)</f>
        <v>8.2595203862641201E-2</v>
      </c>
      <c r="H42" s="18">
        <f t="shared" ca="1" si="4"/>
        <v>-0.13230792282823556</v>
      </c>
      <c r="I42" s="18">
        <f t="shared" ca="1" si="5"/>
        <v>-2.1248861664734595E-3</v>
      </c>
      <c r="J42" s="18">
        <f t="shared" ca="1" si="6"/>
        <v>0.11079465256671707</v>
      </c>
      <c r="K42" s="42">
        <f t="shared" ca="1" si="7"/>
        <v>-2.3638156427991955E-2</v>
      </c>
    </row>
    <row r="43" spans="1:11">
      <c r="A43" s="10">
        <v>12</v>
      </c>
      <c r="B43" s="41" t="s">
        <v>12</v>
      </c>
      <c r="C43" s="34">
        <f ca="1">OFFSET('Data - Constant'!$B$28,VLOOKUP($N$4,$M$7:$N$21,2,),$A43,,)/100</f>
        <v>3.3648333029098858E-2</v>
      </c>
      <c r="D43" s="34">
        <f ca="1">OFFSET('Data - Constant'!$B$171,,$A43,,)/100</f>
        <v>-5.4260780198699399E-3</v>
      </c>
      <c r="E43" s="34">
        <f ca="1">OFFSET('Data - Constant'!$B$176,VLOOKUP($N$4,$M$7:$N$21,2,),$A43,,)/100</f>
        <v>0.56875586996017602</v>
      </c>
      <c r="F43" s="34">
        <f ca="1">(OFFSET('Data - Constant'!$B$94,VLOOKUP($N$3,$M$7:$N$21,2,),$A43,,)/100)*(OFFSET('Data - Constant'!$B$135,VLOOKUP($N$3,$M$7:$N$21,2,),$A43,,)/100)</f>
        <v>5.9597641384751376E-2</v>
      </c>
      <c r="G43" s="34">
        <f ca="1">(OFFSET('Data - Constant'!$B$94,VLOOKUP($N$4,$M$7:$N$21,2,),$A43,,)/100)*(OFFSET('Data - Constant'!$B$135,VLOOKUP($N$4,$M$7:$N$21,2,),$A43,,)/100)</f>
        <v>5.9161293634569248E-2</v>
      </c>
      <c r="H43" s="18">
        <f t="shared" ca="1" si="4"/>
        <v>-1.8257848025445701E-2</v>
      </c>
      <c r="I43" s="18">
        <f t="shared" ca="1" si="5"/>
        <v>-1.3466187805628521E-4</v>
      </c>
      <c r="J43" s="18">
        <f t="shared" ca="1" si="6"/>
        <v>2.4817534426000196E-2</v>
      </c>
      <c r="K43" s="42">
        <f t="shared" ca="1" si="7"/>
        <v>6.4250245224982093E-3</v>
      </c>
    </row>
    <row r="44" spans="1:11">
      <c r="A44" s="10">
        <v>13</v>
      </c>
      <c r="B44" s="41" t="s">
        <v>41</v>
      </c>
      <c r="C44" s="34">
        <f ca="1">OFFSET('Data - Constant'!$B$28,VLOOKUP($N$4,$M$7:$N$21,2,),$A44,,)/100</f>
        <v>1.027750864727991E-2</v>
      </c>
      <c r="D44" s="34">
        <f ca="1">OFFSET('Data - Constant'!$B$171,,$A44,,)/100</f>
        <v>1.2485510405196631E-2</v>
      </c>
      <c r="E44" s="34">
        <f ca="1">OFFSET('Data - Constant'!$B$176,VLOOKUP($N$4,$M$7:$N$21,2,),$A44,,)/100</f>
        <v>0.50215603684784482</v>
      </c>
      <c r="F44" s="34">
        <f ca="1">(OFFSET('Data - Constant'!$B$94,VLOOKUP($N$3,$M$7:$N$21,2,),$A44,,)/100)*(OFFSET('Data - Constant'!$B$135,VLOOKUP($N$3,$M$7:$N$21,2,),$A44,,)/100)</f>
        <v>1.9091269110550396E-2</v>
      </c>
      <c r="G44" s="34">
        <f ca="1">(OFFSET('Data - Constant'!$B$94,VLOOKUP($N$4,$M$7:$N$21,2,),$A44,,)/100)*(OFFSET('Data - Constant'!$B$135,VLOOKUP($N$4,$M$7:$N$21,2,),$A44,,)/100)</f>
        <v>2.0466763103744252E-2</v>
      </c>
      <c r="H44" s="18">
        <f t="shared" ca="1" si="4"/>
        <v>1.2831994115511166E-2</v>
      </c>
      <c r="I44" s="18">
        <f t="shared" ca="1" si="5"/>
        <v>-8.6238995082497949E-4</v>
      </c>
      <c r="J44" s="18">
        <f t="shared" ca="1" si="6"/>
        <v>-6.9071261233024289E-2</v>
      </c>
      <c r="K44" s="42">
        <f t="shared" ca="1" si="7"/>
        <v>-5.7101657068338099E-2</v>
      </c>
    </row>
    <row r="45" spans="1:11">
      <c r="A45" s="10">
        <v>14</v>
      </c>
      <c r="B45" s="41" t="s">
        <v>42</v>
      </c>
      <c r="C45" s="34">
        <f ca="1">OFFSET('Data - Constant'!$B$28,VLOOKUP($N$4,$M$7:$N$21,2,),$A45,,)/100</f>
        <v>3.0096746563320554E-2</v>
      </c>
      <c r="D45" s="34">
        <f ca="1">OFFSET('Data - Constant'!$B$171,,$A45,,)/100</f>
        <v>1.2663889678435236E-2</v>
      </c>
      <c r="E45" s="34">
        <f ca="1">OFFSET('Data - Constant'!$B$176,VLOOKUP($N$4,$M$7:$N$21,2,),$A45,,)/100</f>
        <v>0.39936271354927139</v>
      </c>
      <c r="F45" s="34">
        <f ca="1">(OFFSET('Data - Constant'!$B$94,VLOOKUP($N$3,$M$7:$N$21,2,),$A45,,)/100)*(OFFSET('Data - Constant'!$B$135,VLOOKUP($N$3,$M$7:$N$21,2,),$A45,,)/100)</f>
        <v>7.4317356849079558E-2</v>
      </c>
      <c r="G45" s="34">
        <f ca="1">(OFFSET('Data - Constant'!$B$94,VLOOKUP($N$4,$M$7:$N$21,2,),$A45,,)/100)*(OFFSET('Data - Constant'!$B$135,VLOOKUP($N$4,$M$7:$N$21,2,),$A45,,)/100)</f>
        <v>7.536193425730861E-2</v>
      </c>
      <c r="H45" s="18">
        <f t="shared" ca="1" si="4"/>
        <v>3.8114187815771632E-2</v>
      </c>
      <c r="I45" s="18">
        <f t="shared" ca="1" si="5"/>
        <v>-5.2829349349526537E-4</v>
      </c>
      <c r="J45" s="18">
        <f t="shared" ca="1" si="6"/>
        <v>-4.1716526826261945E-2</v>
      </c>
      <c r="K45" s="42">
        <f t="shared" ca="1" si="7"/>
        <v>-4.1306325039855776E-3</v>
      </c>
    </row>
    <row r="46" spans="1:11">
      <c r="A46" s="10">
        <v>15</v>
      </c>
      <c r="B46" s="41" t="s">
        <v>43</v>
      </c>
      <c r="C46" s="34">
        <f ca="1">OFFSET('Data - Constant'!$B$28,VLOOKUP($N$4,$M$7:$N$21,2,),$A46,,)/100</f>
        <v>6.6092833639908075E-2</v>
      </c>
      <c r="D46" s="34">
        <f ca="1">OFFSET('Data - Constant'!$B$171,,$A46,,)/100</f>
        <v>-7.8477798435495627E-3</v>
      </c>
      <c r="E46" s="34">
        <f ca="1">OFFSET('Data - Constant'!$B$176,VLOOKUP($N$4,$M$7:$N$21,2,),$A46,,)/100</f>
        <v>0.64467476527859158</v>
      </c>
      <c r="F46" s="34">
        <f ca="1">(OFFSET('Data - Constant'!$B$94,VLOOKUP($N$3,$M$7:$N$21,2,),$A46,,)/100)*(OFFSET('Data - Constant'!$B$135,VLOOKUP($N$3,$M$7:$N$21,2,),$A46,,)/100)</f>
        <v>0.10277083052386322</v>
      </c>
      <c r="G46" s="34">
        <f ca="1">(OFFSET('Data - Constant'!$B$94,VLOOKUP($N$4,$M$7:$N$21,2,),$A46,,)/100)*(OFFSET('Data - Constant'!$B$135,VLOOKUP($N$4,$M$7:$N$21,2,),$A46,,)/100)</f>
        <v>0.10252120479905324</v>
      </c>
      <c r="H46" s="18">
        <f t="shared" ca="1" si="4"/>
        <v>-5.1868200764234512E-2</v>
      </c>
      <c r="I46" s="18">
        <f t="shared" ca="1" si="5"/>
        <v>-1.2629228495450849E-4</v>
      </c>
      <c r="J46" s="18">
        <f t="shared" ca="1" si="6"/>
        <v>1.6092740554937167E-2</v>
      </c>
      <c r="K46" s="42">
        <f t="shared" ca="1" si="7"/>
        <v>-3.5901752494251857E-2</v>
      </c>
    </row>
    <row r="48" spans="1:11" ht="11.25" customHeight="1">
      <c r="J48" s="10" t="str">
        <f>N5</f>
        <v>2009-2010</v>
      </c>
      <c r="K48" s="11">
        <v>2</v>
      </c>
    </row>
    <row r="49" spans="1:14">
      <c r="B49" s="33" t="s">
        <v>68</v>
      </c>
    </row>
    <row r="51" spans="1:14">
      <c r="B51" s="16"/>
      <c r="C51" s="36"/>
      <c r="D51" s="36"/>
      <c r="E51" s="37"/>
      <c r="F51" s="37"/>
      <c r="G51" s="37"/>
      <c r="H51" s="38" t="s">
        <v>24</v>
      </c>
      <c r="I51" s="38" t="s">
        <v>25</v>
      </c>
      <c r="J51" s="38" t="s">
        <v>26</v>
      </c>
      <c r="K51" s="75" t="s">
        <v>27</v>
      </c>
      <c r="M51" s="32" t="s">
        <v>52</v>
      </c>
      <c r="N51" s="48">
        <f ca="1">K54-'Data - Chained'!B171</f>
        <v>-0.32912775270540839</v>
      </c>
    </row>
    <row r="52" spans="1:14" ht="45" customHeight="1">
      <c r="B52" s="15"/>
      <c r="C52" s="39"/>
      <c r="D52" s="40"/>
      <c r="E52" s="40"/>
      <c r="F52" s="40"/>
      <c r="G52" s="40"/>
      <c r="H52" s="40"/>
      <c r="I52" s="40"/>
      <c r="J52" s="40"/>
      <c r="K52" s="76"/>
    </row>
    <row r="53" spans="1:14">
      <c r="B53" s="16"/>
    </row>
    <row r="54" spans="1:14">
      <c r="A54" s="10">
        <v>0</v>
      </c>
      <c r="B54" s="43" t="s">
        <v>44</v>
      </c>
      <c r="C54" s="44"/>
      <c r="D54" s="44"/>
      <c r="E54" s="44"/>
      <c r="F54" s="44"/>
      <c r="G54" s="44"/>
      <c r="H54" s="45">
        <f ca="1">SUM(H55:H69)</f>
        <v>1.6264129161970189</v>
      </c>
      <c r="I54" s="45">
        <f ca="1">SUM(I55:I69)</f>
        <v>-2.3920345220107646E-2</v>
      </c>
      <c r="J54" s="45">
        <f ca="1">SUM(J55:J69)</f>
        <v>-5.9503299664583481E-3</v>
      </c>
      <c r="K54" s="45">
        <f ca="1">SUM(K55:K69)</f>
        <v>1.5965422410104533</v>
      </c>
    </row>
    <row r="55" spans="1:14">
      <c r="A55" s="10">
        <v>1</v>
      </c>
      <c r="B55" s="41" t="s">
        <v>31</v>
      </c>
      <c r="C55" s="34">
        <f ca="1">OFFSET('Data - Chained'!$B$28,VLOOKUP($N$4,$M$7:$N$21,2,),$A55,,)/100</f>
        <v>2.3121820164661064E-2</v>
      </c>
      <c r="D55" s="34">
        <f ca="1">1/(OFFSET('Data - Chained'!$B$94,VLOOKUP($N$4,$M$7:$N$21,2,),$A55,,)/100)</f>
        <v>1.3185456626641463</v>
      </c>
      <c r="E55" s="34">
        <f ca="1">OFFSET('Data - Chained'!$B$171,,$A55,,)/100</f>
        <v>5.9196079854505035E-2</v>
      </c>
      <c r="F55" s="34">
        <f ca="1">OFFSET('Data - Chained'!$B$176,VLOOKUP($N$4,$M$7:$N$21,2,),$A55,,)/100</f>
        <v>0.92635025643203983</v>
      </c>
      <c r="G55" s="34">
        <f ca="1">(OFFSET('Data - Chained'!$B$135,VLOOKUP($N$3,$M$7:$N$21,2,),$A9,,)/100)-(OFFSET('Data - Chained'!$B$135,VLOOKUP($N$4,$M$7:$N$21,2,),$A9,,)/100)</f>
        <v>-1.9602862440712375E-3</v>
      </c>
      <c r="H55" s="18">
        <f ca="1">(C55*D55*E55)*100</f>
        <v>0.18047212867436038</v>
      </c>
      <c r="I55" s="18">
        <f ca="1">(F55*G55*E55)*100</f>
        <v>-1.0749485192270269E-2</v>
      </c>
      <c r="J55" s="18">
        <f ca="1">(F55*G55)*100</f>
        <v>-0.1815911664875591</v>
      </c>
      <c r="K55" s="42">
        <f ca="1">SUM(H55:J55)</f>
        <v>-1.1868523005468978E-2</v>
      </c>
    </row>
    <row r="56" spans="1:14">
      <c r="A56" s="10">
        <v>2</v>
      </c>
      <c r="B56" s="41" t="s">
        <v>32</v>
      </c>
      <c r="C56" s="34">
        <f ca="1">OFFSET('Data - Chained'!$B$28,VLOOKUP($N$4,$M$7:$N$21,2,),$A56,,)/100</f>
        <v>8.3886337999822119E-2</v>
      </c>
      <c r="D56" s="34">
        <f ca="1">1/(OFFSET('Data - Chained'!$B$94,VLOOKUP($N$4,$M$7:$N$21,2,),$A56,,)/100)</f>
        <v>0.69693233946550803</v>
      </c>
      <c r="E56" s="34">
        <f ca="1">OFFSET('Data - Chained'!$B$171,,$A56,,)/100</f>
        <v>-1.4101260423331707E-2</v>
      </c>
      <c r="F56" s="34">
        <f ca="1">OFFSET('Data - Chained'!$B$176,VLOOKUP($N$4,$M$7:$N$21,2,),$A56,,)/100</f>
        <v>3.1694868595315433</v>
      </c>
      <c r="G56" s="34">
        <f ca="1">(OFFSET('Data - Chained'!$B$135,VLOOKUP($N$3,$M$7:$N$21,2,),$A10,,)/100)-(OFFSET('Data - Chained'!$B$135,VLOOKUP($N$4,$M$7:$N$21,2,),$A10,,)/100)</f>
        <v>9.1438183658378372E-4</v>
      </c>
      <c r="H56" s="18">
        <f t="shared" ref="H56:H69" ca="1" si="8">(C56*D56*E56)*100</f>
        <v>-8.2440342351642826E-2</v>
      </c>
      <c r="I56" s="18">
        <f t="shared" ref="I56:I69" ca="1" si="9">(F56*G56*E56)*100</f>
        <v>-4.0867162000215685E-3</v>
      </c>
      <c r="J56" s="18">
        <f t="shared" ref="J56:J69" ca="1" si="10">(F56*G56)*100</f>
        <v>0.28981212156466218</v>
      </c>
      <c r="K56" s="42">
        <f t="shared" ref="K56:K69" ca="1" si="11">SUM(H56:J56)</f>
        <v>0.20328506301299779</v>
      </c>
    </row>
    <row r="57" spans="1:14">
      <c r="A57" s="10">
        <v>3</v>
      </c>
      <c r="B57" s="41" t="s">
        <v>33</v>
      </c>
      <c r="C57" s="34">
        <f ca="1">OFFSET('Data - Chained'!$B$28,VLOOKUP($N$4,$M$7:$N$21,2,),$A57,,)/100</f>
        <v>3.2688824297569398E-2</v>
      </c>
      <c r="D57" s="34">
        <f ca="1">1/(OFFSET('Data - Chained'!$B$94,VLOOKUP($N$4,$M$7:$N$21,2,),$A57,,)/100)</f>
        <v>1.036439795952631</v>
      </c>
      <c r="E57" s="34">
        <f ca="1">OFFSET('Data - Chained'!$B$171,,$A57,,)/100</f>
        <v>-1.1999710250099382E-2</v>
      </c>
      <c r="F57" s="34">
        <f ca="1">OFFSET('Data - Chained'!$B$176,VLOOKUP($N$4,$M$7:$N$21,2,),$A57,,)/100</f>
        <v>4.0184773718866618</v>
      </c>
      <c r="G57" s="34">
        <f ca="1">(OFFSET('Data - Chained'!$B$135,VLOOKUP($N$3,$M$7:$N$21,2,),$A11,,)/100)-(OFFSET('Data - Chained'!$B$135,VLOOKUP($N$4,$M$7:$N$21,2,),$A11,,)/100)</f>
        <v>5.2064088031069516E-5</v>
      </c>
      <c r="H57" s="18">
        <f t="shared" ca="1" si="8"/>
        <v>-4.0655016389268585E-2</v>
      </c>
      <c r="I57" s="18">
        <f t="shared" ca="1" si="9"/>
        <v>-2.5105596946903031E-4</v>
      </c>
      <c r="J57" s="18">
        <f t="shared" ca="1" si="10"/>
        <v>2.0921835964076804E-2</v>
      </c>
      <c r="K57" s="42">
        <f t="shared" ca="1" si="11"/>
        <v>-1.9984236394660813E-2</v>
      </c>
    </row>
    <row r="58" spans="1:14">
      <c r="A58" s="10">
        <v>4</v>
      </c>
      <c r="B58" s="41" t="s">
        <v>34</v>
      </c>
      <c r="C58" s="34">
        <f ca="1">OFFSET('Data - Chained'!$B$28,VLOOKUP($N$4,$M$7:$N$21,2,),$A58,,)/100</f>
        <v>9.0472780375472142E-2</v>
      </c>
      <c r="D58" s="34">
        <f ca="1">1/(OFFSET('Data - Chained'!$B$94,VLOOKUP($N$4,$M$7:$N$21,2,),$A58,,)/100)</f>
        <v>0.84313478806094377</v>
      </c>
      <c r="E58" s="34">
        <f ca="1">OFFSET('Data - Chained'!$B$171,,$A58,,)/100</f>
        <v>2.9315288246982485E-2</v>
      </c>
      <c r="F58" s="34">
        <f ca="1">OFFSET('Data - Chained'!$B$176,VLOOKUP($N$4,$M$7:$N$21,2,),$A58,,)/100</f>
        <v>0.71667710881312996</v>
      </c>
      <c r="G58" s="34">
        <f ca="1">(OFFSET('Data - Chained'!$B$135,VLOOKUP($N$3,$M$7:$N$21,2,),$A12,,)/100)-(OFFSET('Data - Chained'!$B$135,VLOOKUP($N$4,$M$7:$N$21,2,),$A12,,)/100)</f>
        <v>3.1718978038746543E-3</v>
      </c>
      <c r="H58" s="18">
        <f t="shared" ca="1" si="8"/>
        <v>0.22361921301829163</v>
      </c>
      <c r="I58" s="18">
        <f t="shared" ca="1" si="9"/>
        <v>6.664029149158179E-3</v>
      </c>
      <c r="J58" s="18">
        <f t="shared" ca="1" si="10"/>
        <v>0.22732265475316035</v>
      </c>
      <c r="K58" s="42">
        <f t="shared" ca="1" si="11"/>
        <v>0.45760589692061016</v>
      </c>
    </row>
    <row r="59" spans="1:14">
      <c r="A59" s="10">
        <v>5</v>
      </c>
      <c r="B59" s="41" t="s">
        <v>35</v>
      </c>
      <c r="C59" s="34">
        <f ca="1">OFFSET('Data - Chained'!$B$28,VLOOKUP($N$4,$M$7:$N$21,2,),$A59,,)/100</f>
        <v>0.1447669329888463</v>
      </c>
      <c r="D59" s="34">
        <f ca="1">1/(OFFSET('Data - Chained'!$B$94,VLOOKUP($N$4,$M$7:$N$21,2,),$A59,,)/100)</f>
        <v>1.1653376693142936</v>
      </c>
      <c r="E59" s="34">
        <f ca="1">OFFSET('Data - Chained'!$B$171,,$A59,,)/100</f>
        <v>3.6934901921359842E-2</v>
      </c>
      <c r="F59" s="34">
        <f ca="1">OFFSET('Data - Chained'!$B$176,VLOOKUP($N$4,$M$7:$N$21,2,),$A59,,)/100</f>
        <v>1.2848433345412626</v>
      </c>
      <c r="G59" s="34">
        <f ca="1">(OFFSET('Data - Chained'!$B$135,VLOOKUP($N$3,$M$7:$N$21,2,),$A13,,)/100)-(OFFSET('Data - Chained'!$B$135,VLOOKUP($N$4,$M$7:$N$21,2,),$A13,,)/100)</f>
        <v>-5.2749217496600442E-4</v>
      </c>
      <c r="H59" s="18">
        <f t="shared" ca="1" si="8"/>
        <v>0.62310051309545422</v>
      </c>
      <c r="I59" s="18">
        <f t="shared" ca="1" si="9"/>
        <v>-2.5032437901410885E-3</v>
      </c>
      <c r="J59" s="18">
        <f t="shared" ca="1" si="10"/>
        <v>-6.7774480502774431E-2</v>
      </c>
      <c r="K59" s="42">
        <f t="shared" ca="1" si="11"/>
        <v>0.55282278880253866</v>
      </c>
    </row>
    <row r="60" spans="1:14">
      <c r="A60" s="10">
        <v>6</v>
      </c>
      <c r="B60" s="41" t="s">
        <v>36</v>
      </c>
      <c r="C60" s="34">
        <f ca="1">OFFSET('Data - Chained'!$B$28,VLOOKUP($N$4,$M$7:$N$21,2,),$A60,,)/100</f>
        <v>7.049440442590954E-2</v>
      </c>
      <c r="D60" s="34">
        <f ca="1">1/(OFFSET('Data - Chained'!$B$94,VLOOKUP($N$4,$M$7:$N$21,2,),$A60,,)/100)</f>
        <v>1.0381536988490183</v>
      </c>
      <c r="E60" s="34">
        <f ca="1">OFFSET('Data - Chained'!$B$171,,$A60,,)/100</f>
        <v>4.9777023104609297E-2</v>
      </c>
      <c r="F60" s="34">
        <f ca="1">OFFSET('Data - Chained'!$B$176,VLOOKUP($N$4,$M$7:$N$21,2,),$A60,,)/100</f>
        <v>1.0843487431454339</v>
      </c>
      <c r="G60" s="34">
        <f ca="1">(OFFSET('Data - Chained'!$B$135,VLOOKUP($N$3,$M$7:$N$21,2,),$A14,,)/100)-(OFFSET('Data - Chained'!$B$135,VLOOKUP($N$4,$M$7:$N$21,2,),$A14,,)/100)</f>
        <v>-9.701447610263314E-4</v>
      </c>
      <c r="H60" s="18">
        <f t="shared" ca="1" si="8"/>
        <v>0.36428829880794233</v>
      </c>
      <c r="I60" s="18">
        <f t="shared" ca="1" si="9"/>
        <v>-5.2364196438618449E-3</v>
      </c>
      <c r="J60" s="18">
        <f t="shared" ca="1" si="10"/>
        <v>-0.10519752522880298</v>
      </c>
      <c r="K60" s="42">
        <f t="shared" ca="1" si="11"/>
        <v>0.2538543539352775</v>
      </c>
    </row>
    <row r="61" spans="1:14">
      <c r="A61" s="10">
        <v>7</v>
      </c>
      <c r="B61" s="41" t="s">
        <v>37</v>
      </c>
      <c r="C61" s="34">
        <f ca="1">OFFSET('Data - Chained'!$B$28,VLOOKUP($N$4,$M$7:$N$21,2,),$A61,,)/100</f>
        <v>7.7513327810307467E-2</v>
      </c>
      <c r="D61" s="34">
        <f ca="1">1/(OFFSET('Data - Chained'!$B$94,VLOOKUP($N$4,$M$7:$N$21,2,),$A61,,)/100)</f>
        <v>1.0520481773247528</v>
      </c>
      <c r="E61" s="34">
        <f ca="1">OFFSET('Data - Chained'!$B$171,,$A61,,)/100</f>
        <v>1.1205657360773058E-2</v>
      </c>
      <c r="F61" s="34">
        <f ca="1">OFFSET('Data - Chained'!$B$176,VLOOKUP($N$4,$M$7:$N$21,2,),$A61,,)/100</f>
        <v>0.62269439508696556</v>
      </c>
      <c r="G61" s="34">
        <f ca="1">(OFFSET('Data - Chained'!$B$135,VLOOKUP($N$3,$M$7:$N$21,2,),$A15,,)/100)-(OFFSET('Data - Chained'!$B$135,VLOOKUP($N$4,$M$7:$N$21,2,),$A15,,)/100)</f>
        <v>1.1167502450326328E-3</v>
      </c>
      <c r="H61" s="18">
        <f t="shared" ca="1" si="8"/>
        <v>9.1379620377318505E-2</v>
      </c>
      <c r="I61" s="18">
        <f t="shared" ca="1" si="9"/>
        <v>7.7923482202973873E-4</v>
      </c>
      <c r="J61" s="18">
        <f t="shared" ca="1" si="10"/>
        <v>6.9539411829381587E-2</v>
      </c>
      <c r="K61" s="42">
        <f t="shared" ca="1" si="11"/>
        <v>0.16169826702872983</v>
      </c>
    </row>
    <row r="62" spans="1:14">
      <c r="A62" s="10">
        <v>8</v>
      </c>
      <c r="B62" s="41" t="s">
        <v>38</v>
      </c>
      <c r="C62" s="34">
        <f ca="1">OFFSET('Data - Chained'!$B$28,VLOOKUP($N$4,$M$7:$N$21,2,),$A62,,)/100</f>
        <v>5.8249200799434589E-2</v>
      </c>
      <c r="D62" s="34">
        <f ca="1">1/(OFFSET('Data - Chained'!$B$94,VLOOKUP($N$4,$M$7:$N$21,2,),$A62,,)/100)</f>
        <v>1.0121059049135026</v>
      </c>
      <c r="E62" s="34">
        <f ca="1">OFFSET('Data - Chained'!$B$171,,$A62,,)/100</f>
        <v>2.5588869003546177E-2</v>
      </c>
      <c r="F62" s="34">
        <f ca="1">OFFSET('Data - Chained'!$B$176,VLOOKUP($N$4,$M$7:$N$21,2,),$A62,,)/100</f>
        <v>0.94415872361900721</v>
      </c>
      <c r="G62" s="34">
        <f ca="1">(OFFSET('Data - Chained'!$B$135,VLOOKUP($N$3,$M$7:$N$21,2,),$A16,,)/100)-(OFFSET('Data - Chained'!$B$135,VLOOKUP($N$4,$M$7:$N$21,2,),$A16,,)/100)</f>
        <v>-3.2961341343448053E-4</v>
      </c>
      <c r="H62" s="18">
        <f t="shared" ca="1" si="8"/>
        <v>0.15085753974183114</v>
      </c>
      <c r="I62" s="18">
        <f t="shared" ca="1" si="9"/>
        <v>-7.9634448724896615E-4</v>
      </c>
      <c r="J62" s="18">
        <f t="shared" ca="1" si="10"/>
        <v>-3.1120737971600324E-2</v>
      </c>
      <c r="K62" s="42">
        <f t="shared" ca="1" si="11"/>
        <v>0.11894045728298185</v>
      </c>
    </row>
    <row r="63" spans="1:14">
      <c r="A63" s="10">
        <v>9</v>
      </c>
      <c r="B63" s="41" t="s">
        <v>39</v>
      </c>
      <c r="C63" s="34">
        <f ca="1">OFFSET('Data - Chained'!$B$28,VLOOKUP($N$4,$M$7:$N$21,2,),$A63,,)/100</f>
        <v>4.7706774131644598E-2</v>
      </c>
      <c r="D63" s="34">
        <f ca="1">1/(OFFSET('Data - Chained'!$B$94,VLOOKUP($N$4,$M$7:$N$21,2,),$A63,,)/100)</f>
        <v>1.0039076877053175</v>
      </c>
      <c r="E63" s="34">
        <f ca="1">OFFSET('Data - Chained'!$B$171,,$A63,,)/100</f>
        <v>-1.5853345127840313E-2</v>
      </c>
      <c r="F63" s="34">
        <f ca="1">OFFSET('Data - Chained'!$B$176,VLOOKUP($N$4,$M$7:$N$21,2,),$A63,,)/100</f>
        <v>1.6603448787253055</v>
      </c>
      <c r="G63" s="34">
        <f ca="1">(OFFSET('Data - Chained'!$B$135,VLOOKUP($N$3,$M$7:$N$21,2,),$A17,,)/100)-(OFFSET('Data - Chained'!$B$135,VLOOKUP($N$4,$M$7:$N$21,2,),$A17,,)/100)</f>
        <v>1.7365120330661149E-4</v>
      </c>
      <c r="H63" s="18">
        <f t="shared" ca="1" si="8"/>
        <v>-7.5926738617378114E-2</v>
      </c>
      <c r="I63" s="18">
        <f t="shared" ca="1" si="9"/>
        <v>-4.5708505148227339E-4</v>
      </c>
      <c r="J63" s="18">
        <f t="shared" ca="1" si="10"/>
        <v>2.8832088609461924E-2</v>
      </c>
      <c r="K63" s="42">
        <f t="shared" ca="1" si="11"/>
        <v>-4.7551735059398463E-2</v>
      </c>
    </row>
    <row r="64" spans="1:14">
      <c r="A64" s="10">
        <v>10</v>
      </c>
      <c r="B64" s="41" t="s">
        <v>10</v>
      </c>
      <c r="C64" s="34">
        <f ca="1">OFFSET('Data - Chained'!$B$28,VLOOKUP($N$4,$M$7:$N$21,2,),$A64,,)/100</f>
        <v>0.16199783759495628</v>
      </c>
      <c r="D64" s="34">
        <f ca="1">1/(OFFSET('Data - Chained'!$B$94,VLOOKUP($N$4,$M$7:$N$21,2,),$A64,,)/100)</f>
        <v>1.0409156960085293</v>
      </c>
      <c r="E64" s="34">
        <f ca="1">OFFSET('Data - Chained'!$B$171,,$A64,,)/100</f>
        <v>2.0346481358234803E-2</v>
      </c>
      <c r="F64" s="34">
        <f ca="1">OFFSET('Data - Chained'!$B$176,VLOOKUP($N$4,$M$7:$N$21,2,),$A64,,)/100</f>
        <v>2.0393981690899934</v>
      </c>
      <c r="G64" s="34">
        <f ca="1">(OFFSET('Data - Chained'!$B$135,VLOOKUP($N$3,$M$7:$N$21,2,),$A18,,)/100)-(OFFSET('Data - Chained'!$B$135,VLOOKUP($N$4,$M$7:$N$21,2,),$A18,,)/100)</f>
        <v>-1.3387019972810749E-3</v>
      </c>
      <c r="H64" s="18">
        <f t="shared" ca="1" si="8"/>
        <v>0.343094763478626</v>
      </c>
      <c r="I64" s="18">
        <f t="shared" ca="1" si="9"/>
        <v>-5.5548872877861149E-3</v>
      </c>
      <c r="J64" s="18">
        <f t="shared" ca="1" si="10"/>
        <v>-0.27301464022121413</v>
      </c>
      <c r="K64" s="42">
        <f t="shared" ca="1" si="11"/>
        <v>6.4525235969625727E-2</v>
      </c>
    </row>
    <row r="65" spans="1:14">
      <c r="A65" s="10">
        <v>11</v>
      </c>
      <c r="B65" s="41" t="s">
        <v>40</v>
      </c>
      <c r="C65" s="34">
        <f ca="1">OFFSET('Data - Chained'!$B$28,VLOOKUP($N$4,$M$7:$N$21,2,),$A65,,)/100</f>
        <v>6.8987273637848637E-2</v>
      </c>
      <c r="D65" s="34">
        <f ca="1">1/(OFFSET('Data - Chained'!$B$94,VLOOKUP($N$4,$M$7:$N$21,2,),$A65,,)/100)</f>
        <v>0.96388734488161187</v>
      </c>
      <c r="E65" s="34">
        <f ca="1">OFFSET('Data - Chained'!$B$171,,$A65,,)/100</f>
        <v>-1.9576927840374236E-2</v>
      </c>
      <c r="F65" s="34">
        <f ca="1">OFFSET('Data - Chained'!$B$176,VLOOKUP($N$4,$M$7:$N$21,2,),$A65,,)/100</f>
        <v>0.82734004353926272</v>
      </c>
      <c r="G65" s="34">
        <f ca="1">(OFFSET('Data - Chained'!$B$135,VLOOKUP($N$3,$M$7:$N$21,2,),$A19,,)/100)-(OFFSET('Data - Chained'!$B$135,VLOOKUP($N$4,$M$7:$N$21,2,),$A19,,)/100)</f>
        <v>5.1039628966664807E-4</v>
      </c>
      <c r="H65" s="18">
        <f t="shared" ca="1" si="8"/>
        <v>-0.13017866109371898</v>
      </c>
      <c r="I65" s="18">
        <f t="shared" ca="1" si="9"/>
        <v>-8.2667745443216242E-4</v>
      </c>
      <c r="J65" s="18">
        <f t="shared" ca="1" si="10"/>
        <v>4.2227128851508276E-2</v>
      </c>
      <c r="K65" s="42">
        <f t="shared" ca="1" si="11"/>
        <v>-8.8778209696642851E-2</v>
      </c>
    </row>
    <row r="66" spans="1:14">
      <c r="A66" s="10">
        <v>12</v>
      </c>
      <c r="B66" s="41" t="s">
        <v>12</v>
      </c>
      <c r="C66" s="34">
        <f ca="1">OFFSET('Data - Chained'!$B$28,VLOOKUP($N$4,$M$7:$N$21,2,),$A66,,)/100</f>
        <v>3.3648333029098858E-2</v>
      </c>
      <c r="D66" s="34">
        <f ca="1">1/(OFFSET('Data - Chained'!$B$94,VLOOKUP($N$4,$M$7:$N$21,2,),$A66,,)/100)</f>
        <v>0.99268511141922544</v>
      </c>
      <c r="E66" s="34">
        <f ca="1">OFFSET('Data - Chained'!$B$171,,$A66,,)/100</f>
        <v>-5.2681874984686905E-3</v>
      </c>
      <c r="F66" s="34">
        <f ca="1">OFFSET('Data - Chained'!$B$176,VLOOKUP($N$4,$M$7:$N$21,2,),$A66,,)/100</f>
        <v>0.56679432608765845</v>
      </c>
      <c r="G66" s="34">
        <f ca="1">(OFFSET('Data - Chained'!$B$135,VLOOKUP($N$3,$M$7:$N$21,2,),$A20,,)/100)-(OFFSET('Data - Chained'!$B$135,VLOOKUP($N$4,$M$7:$N$21,2,),$A20,,)/100)</f>
        <v>1.1407801006310669E-4</v>
      </c>
      <c r="H66" s="18">
        <f t="shared" ca="1" si="8"/>
        <v>-1.7596904836302871E-2</v>
      </c>
      <c r="I66" s="18">
        <f t="shared" ca="1" si="9"/>
        <v>-3.4063451764365983E-5</v>
      </c>
      <c r="J66" s="18">
        <f t="shared" ca="1" si="10"/>
        <v>6.4658768835139683E-3</v>
      </c>
      <c r="K66" s="42">
        <f t="shared" ca="1" si="11"/>
        <v>-1.1165091404553268E-2</v>
      </c>
    </row>
    <row r="67" spans="1:14">
      <c r="A67" s="10">
        <v>13</v>
      </c>
      <c r="B67" s="41" t="s">
        <v>41</v>
      </c>
      <c r="C67" s="34">
        <f ca="1">OFFSET('Data - Chained'!$B$28,VLOOKUP($N$4,$M$7:$N$21,2,),$A67,,)/100</f>
        <v>1.027750864727991E-2</v>
      </c>
      <c r="D67" s="34">
        <f ca="1">1/(OFFSET('Data - Chained'!$B$94,VLOOKUP($N$4,$M$7:$N$21,2,),$A67,,)/100)</f>
        <v>0.96111627378877085</v>
      </c>
      <c r="E67" s="34">
        <f ca="1">OFFSET('Data - Chained'!$B$171,,$A67,,)/100</f>
        <v>1.0515501508628455E-2</v>
      </c>
      <c r="F67" s="34">
        <f ca="1">OFFSET('Data - Chained'!$B$176,VLOOKUP($N$4,$M$7:$N$21,2,),$A67,,)/100</f>
        <v>0.50066499592425784</v>
      </c>
      <c r="G67" s="34">
        <f ca="1">(OFFSET('Data - Chained'!$B$135,VLOOKUP($N$3,$M$7:$N$21,2,),$A21,,)/100)-(OFFSET('Data - Chained'!$B$135,VLOOKUP($N$4,$M$7:$N$21,2,),$A21,,)/100)</f>
        <v>-4.5352623051588686E-4</v>
      </c>
      <c r="H67" s="18">
        <f t="shared" ca="1" si="8"/>
        <v>1.0387087061119127E-2</v>
      </c>
      <c r="I67" s="18">
        <f t="shared" ca="1" si="9"/>
        <v>-2.3876992832399437E-4</v>
      </c>
      <c r="J67" s="18">
        <f t="shared" ca="1" si="10"/>
        <v>-2.2706470835278051E-2</v>
      </c>
      <c r="K67" s="42">
        <f t="shared" ca="1" si="11"/>
        <v>-1.2558153702482918E-2</v>
      </c>
    </row>
    <row r="68" spans="1:14">
      <c r="A68" s="10">
        <v>14</v>
      </c>
      <c r="B68" s="41" t="s">
        <v>42</v>
      </c>
      <c r="C68" s="34">
        <f ca="1">OFFSET('Data - Chained'!$B$28,VLOOKUP($N$4,$M$7:$N$21,2,),$A68,,)/100</f>
        <v>3.0096746563320554E-2</v>
      </c>
      <c r="D68" s="34">
        <f ca="1">1/(OFFSET('Data - Chained'!$B$94,VLOOKUP($N$4,$M$7:$N$21,2,),$A68,,)/100)</f>
        <v>0.96463808306011611</v>
      </c>
      <c r="E68" s="34">
        <f ca="1">OFFSET('Data - Chained'!$B$171,,$A68,,)/100</f>
        <v>1.2559255253686619E-2</v>
      </c>
      <c r="F68" s="34">
        <f ca="1">OFFSET('Data - Chained'!$B$176,VLOOKUP($N$4,$M$7:$N$21,2,),$A68,,)/100</f>
        <v>0.39880813945491556</v>
      </c>
      <c r="G68" s="34">
        <f ca="1">(OFFSET('Data - Chained'!$B$135,VLOOKUP($N$3,$M$7:$N$21,2,),$A22,,)/100)-(OFFSET('Data - Chained'!$B$135,VLOOKUP($N$4,$M$7:$N$21,2,),$A22,,)/100)</f>
        <v>-8.5956429015504598E-4</v>
      </c>
      <c r="H68" s="18">
        <f t="shared" ca="1" si="8"/>
        <v>3.6462617514107197E-2</v>
      </c>
      <c r="I68" s="18">
        <f t="shared" ca="1" si="9"/>
        <v>-4.305328215394444E-4</v>
      </c>
      <c r="J68" s="18">
        <f t="shared" ca="1" si="10"/>
        <v>-3.4280123529861907E-2</v>
      </c>
      <c r="K68" s="42">
        <f t="shared" ca="1" si="11"/>
        <v>1.7519611627058451E-3</v>
      </c>
    </row>
    <row r="69" spans="1:14">
      <c r="A69" s="10">
        <v>15</v>
      </c>
      <c r="B69" s="41" t="s">
        <v>43</v>
      </c>
      <c r="C69" s="34">
        <f ca="1">OFFSET('Data - Chained'!$B$28,VLOOKUP($N$4,$M$7:$N$21,2,),$A69,,)/100</f>
        <v>6.6092833639908075E-2</v>
      </c>
      <c r="D69" s="34">
        <f ca="1">1/(OFFSET('Data - Chained'!$B$94,VLOOKUP($N$4,$M$7:$N$21,2,),$A69,,)/100)</f>
        <v>0.94734931421974222</v>
      </c>
      <c r="E69" s="34">
        <f ca="1">OFFSET('Data - Chained'!$B$171,,$A69,,)/100</f>
        <v>-8.0576241006247162E-3</v>
      </c>
      <c r="F69" s="34">
        <f ca="1">OFFSET('Data - Chained'!$B$176,VLOOKUP($N$4,$M$7:$N$21,2,),$A69,,)/100</f>
        <v>0.63747946517263077</v>
      </c>
      <c r="G69" s="34">
        <f ca="1">(OFFSET('Data - Chained'!$B$135,VLOOKUP($N$3,$M$7:$N$21,2,),$A23,,)/100)-(OFFSET('Data - Chained'!$B$135,VLOOKUP($N$4,$M$7:$N$21,2,),$A23,,)/100)</f>
        <v>3.8610963489156547E-4</v>
      </c>
      <c r="H69" s="18">
        <f t="shared" ca="1" si="8"/>
        <v>-5.0451202283720145E-2</v>
      </c>
      <c r="I69" s="18">
        <f t="shared" ca="1" si="9"/>
        <v>-1.9832791295443898E-4</v>
      </c>
      <c r="J69" s="18">
        <f t="shared" ca="1" si="10"/>
        <v>2.4613696354867487E-2</v>
      </c>
      <c r="K69" s="42">
        <f t="shared" ca="1" si="11"/>
        <v>-2.6035833841807098E-2</v>
      </c>
    </row>
    <row r="71" spans="1:14" ht="11.25" customHeight="1"/>
    <row r="72" spans="1:14">
      <c r="B72" s="33" t="s">
        <v>72</v>
      </c>
    </row>
    <row r="74" spans="1:14">
      <c r="B74" s="16"/>
      <c r="C74" s="36"/>
      <c r="D74" s="36"/>
      <c r="E74" s="37"/>
      <c r="F74" s="37"/>
      <c r="G74" s="37"/>
      <c r="H74" s="38" t="s">
        <v>24</v>
      </c>
      <c r="I74" s="38" t="s">
        <v>25</v>
      </c>
      <c r="J74" s="38" t="s">
        <v>26</v>
      </c>
      <c r="K74" s="75" t="s">
        <v>27</v>
      </c>
      <c r="M74" s="32" t="s">
        <v>52</v>
      </c>
      <c r="N74" s="48">
        <f ca="1">K77-'Data - Constant'!B171</f>
        <v>-1.4654943925052066E-14</v>
      </c>
    </row>
    <row r="75" spans="1:14" ht="45" customHeight="1">
      <c r="B75" s="15"/>
      <c r="C75" s="39"/>
      <c r="D75" s="40"/>
      <c r="E75" s="40"/>
      <c r="F75" s="40"/>
      <c r="G75" s="40"/>
      <c r="H75" s="40"/>
      <c r="I75" s="40"/>
      <c r="J75" s="40"/>
      <c r="K75" s="76"/>
    </row>
    <row r="76" spans="1:14">
      <c r="B76" s="16"/>
    </row>
    <row r="77" spans="1:14">
      <c r="A77" s="10">
        <v>0</v>
      </c>
      <c r="B77" s="43" t="s">
        <v>44</v>
      </c>
      <c r="C77" s="44"/>
      <c r="D77" s="44"/>
      <c r="E77" s="44"/>
      <c r="F77" s="44"/>
      <c r="G77" s="44"/>
      <c r="H77" s="45">
        <f ca="1">SUM(H78:H92)</f>
        <v>2.0476006846687866</v>
      </c>
      <c r="I77" s="45">
        <f ca="1">SUM(I78:I92)</f>
        <v>-2.5182239556013192E-2</v>
      </c>
      <c r="J77" s="45">
        <f ca="1">SUM(J78:J92)</f>
        <v>-1.6197720279646489E-2</v>
      </c>
      <c r="K77" s="45">
        <f ca="1">SUM(K78:K92)</f>
        <v>2.0062207248331263</v>
      </c>
    </row>
    <row r="78" spans="1:14">
      <c r="A78" s="10">
        <v>1</v>
      </c>
      <c r="B78" s="41" t="s">
        <v>31</v>
      </c>
      <c r="C78" s="34">
        <f ca="1">OFFSET('Data - Constant'!$B$28,VLOOKUP($N$4,$M$7:$N$21,2,),$A78,,)/100</f>
        <v>2.3121820164661064E-2</v>
      </c>
      <c r="D78" s="34">
        <f ca="1">1/(OFFSET('Data - Constant'!$B$94,VLOOKUP($N$4,$M$7:$N$21,2,),$A78,,)/100)</f>
        <v>1.3724270301865027</v>
      </c>
      <c r="E78" s="34">
        <f ca="1">OFFSET('Data - Constant'!$B$171,,$A78,,)/100</f>
        <v>6.3753691594102824E-2</v>
      </c>
      <c r="F78" s="34">
        <f ca="1">OFFSET('Data - Constant'!$B$176,VLOOKUP($N$4,$M$7:$N$21,2,),$A78,,)/100</f>
        <v>0.96420485641638454</v>
      </c>
      <c r="G78" s="34">
        <f ca="1">(OFFSET('Data - Constant'!$B$135,VLOOKUP($N$3,$M$7:$N$21,2,),$A32,,)/100)-(OFFSET('Data - Constant'!$B$135,VLOOKUP($N$4,$M$7:$N$21,2,),$A32,,)/100)</f>
        <v>-1.9602862440712375E-3</v>
      </c>
      <c r="H78" s="18">
        <f ca="1">(C78*D78*E78)*100</f>
        <v>0.20230965954408289</v>
      </c>
      <c r="I78" s="18">
        <f ca="1">(F78*G78*E78)*100</f>
        <v>-1.2050196922353477E-2</v>
      </c>
      <c r="J78" s="18">
        <f ca="1">(F78*G78)*100</f>
        <v>-0.18901175164997211</v>
      </c>
      <c r="K78" s="42">
        <f ca="1">SUM(H78:J78)</f>
        <v>1.2477109717572987E-3</v>
      </c>
    </row>
    <row r="79" spans="1:14">
      <c r="A79" s="10">
        <v>2</v>
      </c>
      <c r="B79" s="41" t="s">
        <v>32</v>
      </c>
      <c r="C79" s="34">
        <f ca="1">OFFSET('Data - Constant'!$B$28,VLOOKUP($N$4,$M$7:$N$21,2,),$A79,,)/100</f>
        <v>8.3886337999822119E-2</v>
      </c>
      <c r="D79" s="34">
        <f ca="1">1/(OFFSET('Data - Constant'!$B$94,VLOOKUP($N$4,$M$7:$N$21,2,),$A79,,)/100)</f>
        <v>0.69360125228148506</v>
      </c>
      <c r="E79" s="34">
        <f ca="1">OFFSET('Data - Constant'!$B$171,,$A79,,)/100</f>
        <v>-4.9468891738285725E-3</v>
      </c>
      <c r="F79" s="34">
        <f ca="1">OFFSET('Data - Constant'!$B$176,VLOOKUP($N$4,$M$7:$N$21,2,),$A79,,)/100</f>
        <v>3.1543378465501517</v>
      </c>
      <c r="G79" s="34">
        <f ca="1">(OFFSET('Data - Constant'!$B$135,VLOOKUP($N$3,$M$7:$N$21,2,),$A33,,)/100)-(OFFSET('Data - Constant'!$B$135,VLOOKUP($N$4,$M$7:$N$21,2,),$A33,,)/100)</f>
        <v>9.1438183658378372E-4</v>
      </c>
      <c r="H79" s="18">
        <f t="shared" ref="H79:H92" ca="1" si="12">(C79*D79*E79)*100</f>
        <v>-2.8782816269508116E-2</v>
      </c>
      <c r="I79" s="18">
        <f t="shared" ref="I79:I92" ca="1" si="13">(F79*G79*E79)*100</f>
        <v>-1.4268160244788114E-3</v>
      </c>
      <c r="J79" s="18">
        <f t="shared" ref="J79:J92" ca="1" si="14">(F79*G79)*100</f>
        <v>0.28842692333342651</v>
      </c>
      <c r="K79" s="42">
        <f t="shared" ref="K79:K92" ca="1" si="15">SUM(H79:J79)</f>
        <v>0.25821729103943958</v>
      </c>
    </row>
    <row r="80" spans="1:14">
      <c r="A80" s="10">
        <v>3</v>
      </c>
      <c r="B80" s="41" t="s">
        <v>33</v>
      </c>
      <c r="C80" s="34">
        <f ca="1">OFFSET('Data - Constant'!$B$28,VLOOKUP($N$4,$M$7:$N$21,2,),$A80,,)/100</f>
        <v>3.2688824297569398E-2</v>
      </c>
      <c r="D80" s="34">
        <f ca="1">1/(OFFSET('Data - Constant'!$B$94,VLOOKUP($N$4,$M$7:$N$21,2,),$A80,,)/100)</f>
        <v>1.0342984735182734</v>
      </c>
      <c r="E80" s="34">
        <f ca="1">OFFSET('Data - Constant'!$B$171,,$A80,,)/100</f>
        <v>-1.1842666769016019E-2</v>
      </c>
      <c r="F80" s="34">
        <f ca="1">OFFSET('Data - Constant'!$B$176,VLOOKUP($N$4,$M$7:$N$21,2,),$A80,,)/100</f>
        <v>4.0101750510167173</v>
      </c>
      <c r="G80" s="34">
        <f ca="1">(OFFSET('Data - Constant'!$B$135,VLOOKUP($N$3,$M$7:$N$21,2,),$A34,,)/100)-(OFFSET('Data - Constant'!$B$135,VLOOKUP($N$4,$M$7:$N$21,2,),$A34,,)/100)</f>
        <v>5.2064088031069516E-5</v>
      </c>
      <c r="H80" s="18">
        <f t="shared" ca="1" si="12"/>
        <v>-4.0040057615675424E-2</v>
      </c>
      <c r="I80" s="18">
        <f t="shared" ca="1" si="13"/>
        <v>-2.4725842897342079E-4</v>
      </c>
      <c r="J80" s="18">
        <f t="shared" ca="1" si="14"/>
        <v>2.0878610687613305E-2</v>
      </c>
      <c r="K80" s="42">
        <f t="shared" ca="1" si="15"/>
        <v>-1.9408705357035538E-2</v>
      </c>
    </row>
    <row r="81" spans="1:11">
      <c r="A81" s="10">
        <v>4</v>
      </c>
      <c r="B81" s="41" t="s">
        <v>34</v>
      </c>
      <c r="C81" s="34">
        <f ca="1">OFFSET('Data - Constant'!$B$28,VLOOKUP($N$4,$M$7:$N$21,2,),$A81,,)/100</f>
        <v>9.0472780375472142E-2</v>
      </c>
      <c r="D81" s="34">
        <f ca="1">1/(OFFSET('Data - Constant'!$B$94,VLOOKUP($N$4,$M$7:$N$21,2,),$A81,,)/100)</f>
        <v>0.8382919642266502</v>
      </c>
      <c r="E81" s="34">
        <f ca="1">OFFSET('Data - Constant'!$B$171,,$A81,,)/100</f>
        <v>2.7436921127010239E-2</v>
      </c>
      <c r="F81" s="34">
        <f ca="1">OFFSET('Data - Constant'!$B$176,VLOOKUP($N$4,$M$7:$N$21,2,),$A81,,)/100</f>
        <v>0.71256063653230417</v>
      </c>
      <c r="G81" s="34">
        <f ca="1">(OFFSET('Data - Constant'!$B$135,VLOOKUP($N$3,$M$7:$N$21,2,),$A35,,)/100)-(OFFSET('Data - Constant'!$B$135,VLOOKUP($N$4,$M$7:$N$21,2,),$A35,,)/100)</f>
        <v>3.1718978038746543E-3</v>
      </c>
      <c r="H81" s="18">
        <f t="shared" ca="1" si="12"/>
        <v>0.20808875651415248</v>
      </c>
      <c r="I81" s="18">
        <f t="shared" ca="1" si="13"/>
        <v>6.201209280299904E-3</v>
      </c>
      <c r="J81" s="18">
        <f t="shared" ca="1" si="14"/>
        <v>0.22601695181443415</v>
      </c>
      <c r="K81" s="42">
        <f t="shared" ca="1" si="15"/>
        <v>0.44030691760888652</v>
      </c>
    </row>
    <row r="82" spans="1:11">
      <c r="A82" s="10">
        <v>5</v>
      </c>
      <c r="B82" s="41" t="s">
        <v>35</v>
      </c>
      <c r="C82" s="34">
        <f ca="1">OFFSET('Data - Constant'!$B$28,VLOOKUP($N$4,$M$7:$N$21,2,),$A82,,)/100</f>
        <v>0.1447669329888463</v>
      </c>
      <c r="D82" s="34">
        <f ca="1">1/(OFFSET('Data - Constant'!$B$94,VLOOKUP($N$4,$M$7:$N$21,2,),$A82,,)/100)</f>
        <v>1.1327650317513343</v>
      </c>
      <c r="E82" s="34">
        <f ca="1">OFFSET('Data - Constant'!$B$171,,$A82,,)/100</f>
        <v>5.4222784377260247E-2</v>
      </c>
      <c r="F82" s="34">
        <f ca="1">OFFSET('Data - Constant'!$B$176,VLOOKUP($N$4,$M$7:$N$21,2,),$A82,,)/100</f>
        <v>1.2489303649675405</v>
      </c>
      <c r="G82" s="34">
        <f ca="1">(OFFSET('Data - Constant'!$B$135,VLOOKUP($N$3,$M$7:$N$21,2,),$A36,,)/100)-(OFFSET('Data - Constant'!$B$135,VLOOKUP($N$4,$M$7:$N$21,2,),$A36,,)/100)</f>
        <v>-5.2749217496600442E-4</v>
      </c>
      <c r="H82" s="18">
        <f t="shared" ca="1" si="12"/>
        <v>0.88918273736843834</v>
      </c>
      <c r="I82" s="18">
        <f t="shared" ca="1" si="13"/>
        <v>-3.5722024277601841E-3</v>
      </c>
      <c r="J82" s="18">
        <f t="shared" ca="1" si="14"/>
        <v>-6.5880099459781363E-2</v>
      </c>
      <c r="K82" s="42">
        <f t="shared" ca="1" si="15"/>
        <v>0.81973043548089686</v>
      </c>
    </row>
    <row r="83" spans="1:11">
      <c r="A83" s="10">
        <v>6</v>
      </c>
      <c r="B83" s="41" t="s">
        <v>36</v>
      </c>
      <c r="C83" s="34">
        <f ca="1">OFFSET('Data - Constant'!$B$28,VLOOKUP($N$4,$M$7:$N$21,2,),$A83,,)/100</f>
        <v>7.049440442590954E-2</v>
      </c>
      <c r="D83" s="34">
        <f ca="1">1/(OFFSET('Data - Constant'!$B$94,VLOOKUP($N$4,$M$7:$N$21,2,),$A83,,)/100)</f>
        <v>1.0550516195715043</v>
      </c>
      <c r="E83" s="34">
        <f ca="1">OFFSET('Data - Constant'!$B$171,,$A83,,)/100</f>
        <v>5.4169505413276031E-2</v>
      </c>
      <c r="F83" s="34">
        <f ca="1">OFFSET('Data - Constant'!$B$176,VLOOKUP($N$4,$M$7:$N$21,2,),$A83,,)/100</f>
        <v>1.1019985758412221</v>
      </c>
      <c r="G83" s="34">
        <f ca="1">(OFFSET('Data - Constant'!$B$135,VLOOKUP($N$3,$M$7:$N$21,2,),$A37,,)/100)-(OFFSET('Data - Constant'!$B$135,VLOOKUP($N$4,$M$7:$N$21,2,),$A37,,)/100)</f>
        <v>-9.701447610263314E-4</v>
      </c>
      <c r="H83" s="18">
        <f t="shared" ca="1" si="12"/>
        <v>0.40288697252965106</v>
      </c>
      <c r="I83" s="18">
        <f t="shared" ca="1" si="13"/>
        <v>-5.7912517753488067E-3</v>
      </c>
      <c r="J83" s="18">
        <f t="shared" ca="1" si="14"/>
        <v>-0.106909814501084</v>
      </c>
      <c r="K83" s="42">
        <f t="shared" ca="1" si="15"/>
        <v>0.29018590625321827</v>
      </c>
    </row>
    <row r="84" spans="1:11">
      <c r="A84" s="10">
        <v>7</v>
      </c>
      <c r="B84" s="41" t="s">
        <v>37</v>
      </c>
      <c r="C84" s="34">
        <f ca="1">OFFSET('Data - Constant'!$B$28,VLOOKUP($N$4,$M$7:$N$21,2,),$A84,,)/100</f>
        <v>7.7513327810307467E-2</v>
      </c>
      <c r="D84" s="34">
        <f ca="1">1/(OFFSET('Data - Constant'!$B$94,VLOOKUP($N$4,$M$7:$N$21,2,),$A84,,)/100)</f>
        <v>1.0592798883843861</v>
      </c>
      <c r="E84" s="34">
        <f ca="1">OFFSET('Data - Constant'!$B$171,,$A84,,)/100</f>
        <v>1.3339352163143747E-2</v>
      </c>
      <c r="F84" s="34">
        <f ca="1">OFFSET('Data - Constant'!$B$176,VLOOKUP($N$4,$M$7:$N$21,2,),$A84,,)/100</f>
        <v>0.62697475604455288</v>
      </c>
      <c r="G84" s="34">
        <f ca="1">(OFFSET('Data - Constant'!$B$135,VLOOKUP($N$3,$M$7:$N$21,2,),$A38,,)/100)-(OFFSET('Data - Constant'!$B$135,VLOOKUP($N$4,$M$7:$N$21,2,),$A38,,)/100)</f>
        <v>1.1167502450326328E-3</v>
      </c>
      <c r="H84" s="18">
        <f t="shared" ca="1" si="12"/>
        <v>0.10952716523553478</v>
      </c>
      <c r="I84" s="18">
        <f t="shared" ca="1" si="13"/>
        <v>9.3398703953160569E-4</v>
      </c>
      <c r="J84" s="18">
        <f t="shared" ca="1" si="14"/>
        <v>7.001742124420296E-2</v>
      </c>
      <c r="K84" s="42">
        <f t="shared" ca="1" si="15"/>
        <v>0.18047857351926935</v>
      </c>
    </row>
    <row r="85" spans="1:11">
      <c r="A85" s="10">
        <v>8</v>
      </c>
      <c r="B85" s="41" t="s">
        <v>38</v>
      </c>
      <c r="C85" s="34">
        <f ca="1">OFFSET('Data - Constant'!$B$28,VLOOKUP($N$4,$M$7:$N$21,2,),$A85,,)/100</f>
        <v>5.8249200799434589E-2</v>
      </c>
      <c r="D85" s="34">
        <f ca="1">1/(OFFSET('Data - Constant'!$B$94,VLOOKUP($N$4,$M$7:$N$21,2,),$A85,,)/100)</f>
        <v>1.0148093632364286</v>
      </c>
      <c r="E85" s="34">
        <f ca="1">OFFSET('Data - Constant'!$B$171,,$A85,,)/100</f>
        <v>2.8937824971621895E-2</v>
      </c>
      <c r="F85" s="34">
        <f ca="1">OFFSET('Data - Constant'!$B$176,VLOOKUP($N$4,$M$7:$N$21,2,),$A85,,)/100</f>
        <v>0.94668068673288575</v>
      </c>
      <c r="G85" s="34">
        <f ca="1">(OFFSET('Data - Constant'!$B$135,VLOOKUP($N$3,$M$7:$N$21,2,),$A39,,)/100)-(OFFSET('Data - Constant'!$B$135,VLOOKUP($N$4,$M$7:$N$21,2,),$A39,,)/100)</f>
        <v>-3.2961341343448053E-4</v>
      </c>
      <c r="H85" s="18">
        <f t="shared" ca="1" si="12"/>
        <v>0.17105679168172674</v>
      </c>
      <c r="I85" s="18">
        <f t="shared" ca="1" si="13"/>
        <v>-9.0297199129295812E-4</v>
      </c>
      <c r="J85" s="18">
        <f t="shared" ca="1" si="14"/>
        <v>-3.1203865258652465E-2</v>
      </c>
      <c r="K85" s="42">
        <f t="shared" ca="1" si="15"/>
        <v>0.13894995443178132</v>
      </c>
    </row>
    <row r="86" spans="1:11">
      <c r="A86" s="10">
        <v>9</v>
      </c>
      <c r="B86" s="41" t="s">
        <v>39</v>
      </c>
      <c r="C86" s="34">
        <f ca="1">OFFSET('Data - Constant'!$B$28,VLOOKUP($N$4,$M$7:$N$21,2,),$A86,,)/100</f>
        <v>4.7706774131644598E-2</v>
      </c>
      <c r="D86" s="34">
        <f ca="1">1/(OFFSET('Data - Constant'!$B$94,VLOOKUP($N$4,$M$7:$N$21,2,),$A86,,)/100)</f>
        <v>1.0131229445765153</v>
      </c>
      <c r="E86" s="34">
        <f ca="1">OFFSET('Data - Constant'!$B$171,,$A86,,)/100</f>
        <v>-1.8752032172030475E-2</v>
      </c>
      <c r="F86" s="34">
        <f ca="1">OFFSET('Data - Constant'!$B$176,VLOOKUP($N$4,$M$7:$N$21,2,),$A86,,)/100</f>
        <v>1.6755858264136381</v>
      </c>
      <c r="G86" s="34">
        <f ca="1">(OFFSET('Data - Constant'!$B$135,VLOOKUP($N$3,$M$7:$N$21,2,),$A40,,)/100)-(OFFSET('Data - Constant'!$B$135,VLOOKUP($N$4,$M$7:$N$21,2,),$A40,,)/100)</f>
        <v>1.7365120330661149E-4</v>
      </c>
      <c r="H86" s="18">
        <f t="shared" ca="1" si="12"/>
        <v>-9.0633873595451483E-2</v>
      </c>
      <c r="I86" s="18">
        <f t="shared" ca="1" si="13"/>
        <v>-5.4562318272594534E-4</v>
      </c>
      <c r="J86" s="18">
        <f t="shared" ca="1" si="14"/>
        <v>2.9096749500023129E-2</v>
      </c>
      <c r="K86" s="42">
        <f t="shared" ca="1" si="15"/>
        <v>-6.2082747278154299E-2</v>
      </c>
    </row>
    <row r="87" spans="1:11">
      <c r="A87" s="10">
        <v>10</v>
      </c>
      <c r="B87" s="41" t="s">
        <v>10</v>
      </c>
      <c r="C87" s="34">
        <f ca="1">OFFSET('Data - Constant'!$B$28,VLOOKUP($N$4,$M$7:$N$21,2,),$A87,,)/100</f>
        <v>0.16199783759495628</v>
      </c>
      <c r="D87" s="34">
        <f ca="1">1/(OFFSET('Data - Constant'!$B$94,VLOOKUP($N$4,$M$7:$N$21,2,),$A87,,)/100)</f>
        <v>1.046721286045722</v>
      </c>
      <c r="E87" s="34">
        <f ca="1">OFFSET('Data - Constant'!$B$171,,$A87,,)/100</f>
        <v>2.1905584536876965E-2</v>
      </c>
      <c r="F87" s="34">
        <f ca="1">OFFSET('Data - Constant'!$B$176,VLOOKUP($N$4,$M$7:$N$21,2,),$A87,,)/100</f>
        <v>2.0507726826435295</v>
      </c>
      <c r="G87" s="34">
        <f ca="1">(OFFSET('Data - Constant'!$B$135,VLOOKUP($N$3,$M$7:$N$21,2,),$A41,,)/100)-(OFFSET('Data - Constant'!$B$135,VLOOKUP($N$4,$M$7:$N$21,2,),$A41,,)/100)</f>
        <v>-1.3387019972810749E-3</v>
      </c>
      <c r="H87" s="18">
        <f t="shared" ca="1" si="12"/>
        <v>0.37144551602445064</v>
      </c>
      <c r="I87" s="18">
        <f t="shared" ca="1" si="13"/>
        <v>-6.0139010987788361E-3</v>
      </c>
      <c r="J87" s="18">
        <f t="shared" ca="1" si="14"/>
        <v>-0.27453734862243606</v>
      </c>
      <c r="K87" s="42">
        <f t="shared" ca="1" si="15"/>
        <v>9.0894266303235716E-2</v>
      </c>
    </row>
    <row r="88" spans="1:11">
      <c r="A88" s="10">
        <v>11</v>
      </c>
      <c r="B88" s="41" t="s">
        <v>40</v>
      </c>
      <c r="C88" s="34">
        <f ca="1">OFFSET('Data - Constant'!$B$28,VLOOKUP($N$4,$M$7:$N$21,2,),$A88,,)/100</f>
        <v>6.8987273637848637E-2</v>
      </c>
      <c r="D88" s="34">
        <f ca="1">1/(OFFSET('Data - Constant'!$B$94,VLOOKUP($N$4,$M$7:$N$21,2,),$A88,,)/100)</f>
        <v>0.97309756569925965</v>
      </c>
      <c r="E88" s="34">
        <f ca="1">OFFSET('Data - Constant'!$B$171,,$A88,,)/100</f>
        <v>-1.9178598580774642E-2</v>
      </c>
      <c r="F88" s="34">
        <f ca="1">OFFSET('Data - Constant'!$B$176,VLOOKUP($N$4,$M$7:$N$21,2,),$A88,,)/100</f>
        <v>0.83524551561827909</v>
      </c>
      <c r="G88" s="34">
        <f ca="1">(OFFSET('Data - Constant'!$B$135,VLOOKUP($N$3,$M$7:$N$21,2,),$A42,,)/100)-(OFFSET('Data - Constant'!$B$135,VLOOKUP($N$4,$M$7:$N$21,2,),$A42,,)/100)</f>
        <v>5.1039628966664807E-4</v>
      </c>
      <c r="H88" s="18">
        <f t="shared" ca="1" si="12"/>
        <v>-0.12874851762688155</v>
      </c>
      <c r="I88" s="18">
        <f t="shared" ca="1" si="13"/>
        <v>-8.1759557149754824E-4</v>
      </c>
      <c r="J88" s="18">
        <f t="shared" ca="1" si="14"/>
        <v>4.2630621213227596E-2</v>
      </c>
      <c r="K88" s="42">
        <f t="shared" ca="1" si="15"/>
        <v>-8.6935491985151506E-2</v>
      </c>
    </row>
    <row r="89" spans="1:11">
      <c r="A89" s="10">
        <v>12</v>
      </c>
      <c r="B89" s="41" t="s">
        <v>12</v>
      </c>
      <c r="C89" s="34">
        <f ca="1">OFFSET('Data - Constant'!$B$28,VLOOKUP($N$4,$M$7:$N$21,2,),$A89,,)/100</f>
        <v>3.3648333029098858E-2</v>
      </c>
      <c r="D89" s="34">
        <f ca="1">1/(OFFSET('Data - Constant'!$B$94,VLOOKUP($N$4,$M$7:$N$21,2,),$A89,,)/100)</f>
        <v>0.99612056464806187</v>
      </c>
      <c r="E89" s="34">
        <f ca="1">OFFSET('Data - Constant'!$B$171,,$A89,,)/100</f>
        <v>-5.4260780198699399E-3</v>
      </c>
      <c r="F89" s="34">
        <f ca="1">OFFSET('Data - Constant'!$B$176,VLOOKUP($N$4,$M$7:$N$21,2,),$A89,,)/100</f>
        <v>0.56875586996017602</v>
      </c>
      <c r="G89" s="34">
        <f ca="1">(OFFSET('Data - Constant'!$B$135,VLOOKUP($N$3,$M$7:$N$21,2,),$A43,,)/100)-(OFFSET('Data - Constant'!$B$135,VLOOKUP($N$4,$M$7:$N$21,2,),$A43,,)/100)</f>
        <v>1.1407801006310669E-4</v>
      </c>
      <c r="H89" s="18">
        <f t="shared" ca="1" si="12"/>
        <v>-1.8187017884365476E-2</v>
      </c>
      <c r="I89" s="18">
        <f t="shared" ca="1" si="13"/>
        <v>-3.5205771253798788E-5</v>
      </c>
      <c r="J89" s="18">
        <f t="shared" ca="1" si="14"/>
        <v>6.4882537856767956E-3</v>
      </c>
      <c r="K89" s="42">
        <f t="shared" ca="1" si="15"/>
        <v>-1.1733969869942481E-2</v>
      </c>
    </row>
    <row r="90" spans="1:11">
      <c r="A90" s="10">
        <v>13</v>
      </c>
      <c r="B90" s="41" t="s">
        <v>41</v>
      </c>
      <c r="C90" s="34">
        <f ca="1">OFFSET('Data - Constant'!$B$28,VLOOKUP($N$4,$M$7:$N$21,2,),$A90,,)/100</f>
        <v>1.027750864727991E-2</v>
      </c>
      <c r="D90" s="34">
        <f ca="1">1/(OFFSET('Data - Constant'!$B$94,VLOOKUP($N$4,$M$7:$N$21,2,),$A90,,)/100)</f>
        <v>0.96397859431888733</v>
      </c>
      <c r="E90" s="34">
        <f ca="1">OFFSET('Data - Constant'!$B$171,,$A90,,)/100</f>
        <v>1.2485510405196631E-2</v>
      </c>
      <c r="F90" s="34">
        <f ca="1">OFFSET('Data - Constant'!$B$176,VLOOKUP($N$4,$M$7:$N$21,2,),$A90,,)/100</f>
        <v>0.50215603684784482</v>
      </c>
      <c r="G90" s="34">
        <f ca="1">(OFFSET('Data - Constant'!$B$135,VLOOKUP($N$3,$M$7:$N$21,2,),$A44,,)/100)-(OFFSET('Data - Constant'!$B$135,VLOOKUP($N$4,$M$7:$N$21,2,),$A44,,)/100)</f>
        <v>-4.5352623051588686E-4</v>
      </c>
      <c r="H90" s="18">
        <f t="shared" ca="1" si="12"/>
        <v>1.2369767649778688E-2</v>
      </c>
      <c r="I90" s="18">
        <f t="shared" ca="1" si="13"/>
        <v>-2.8434618076686279E-4</v>
      </c>
      <c r="J90" s="18">
        <f t="shared" ca="1" si="14"/>
        <v>-2.2774093452239984E-2</v>
      </c>
      <c r="K90" s="42">
        <f t="shared" ca="1" si="15"/>
        <v>-1.0688671983228159E-2</v>
      </c>
    </row>
    <row r="91" spans="1:11">
      <c r="A91" s="10">
        <v>14</v>
      </c>
      <c r="B91" s="41" t="s">
        <v>42</v>
      </c>
      <c r="C91" s="34">
        <f ca="1">OFFSET('Data - Constant'!$B$28,VLOOKUP($N$4,$M$7:$N$21,2,),$A91,,)/100</f>
        <v>3.0096746563320554E-2</v>
      </c>
      <c r="D91" s="34">
        <f ca="1">1/(OFFSET('Data - Constant'!$B$94,VLOOKUP($N$4,$M$7:$N$21,2,),$A91,,)/100)</f>
        <v>0.96597948820802859</v>
      </c>
      <c r="E91" s="34">
        <f ca="1">OFFSET('Data - Constant'!$B$171,,$A91,,)/100</f>
        <v>1.2663889678435236E-2</v>
      </c>
      <c r="F91" s="34">
        <f ca="1">OFFSET('Data - Constant'!$B$176,VLOOKUP($N$4,$M$7:$N$21,2,),$A91,,)/100</f>
        <v>0.39936271354927139</v>
      </c>
      <c r="G91" s="34">
        <f ca="1">(OFFSET('Data - Constant'!$B$135,VLOOKUP($N$3,$M$7:$N$21,2,),$A45,,)/100)-(OFFSET('Data - Constant'!$B$135,VLOOKUP($N$4,$M$7:$N$21,2,),$A45,,)/100)</f>
        <v>-8.5956429015504598E-4</v>
      </c>
      <c r="H91" s="18">
        <f t="shared" ca="1" si="12"/>
        <v>3.6817523639743756E-2</v>
      </c>
      <c r="I91" s="18">
        <f t="shared" ca="1" si="13"/>
        <v>-4.3472338014629219E-4</v>
      </c>
      <c r="J91" s="18">
        <f t="shared" ca="1" si="14"/>
        <v>-3.4327792738637238E-2</v>
      </c>
      <c r="K91" s="42">
        <f t="shared" ca="1" si="15"/>
        <v>2.0550075209602239E-3</v>
      </c>
    </row>
    <row r="92" spans="1:11">
      <c r="A92" s="10">
        <v>15</v>
      </c>
      <c r="B92" s="41" t="s">
        <v>43</v>
      </c>
      <c r="C92" s="34">
        <f ca="1">OFFSET('Data - Constant'!$B$28,VLOOKUP($N$4,$M$7:$N$21,2,),$A92,,)/100</f>
        <v>6.6092833639908075E-2</v>
      </c>
      <c r="D92" s="34">
        <f ca="1">1/(OFFSET('Data - Constant'!$B$94,VLOOKUP($N$4,$M$7:$N$21,2,),$A92,,)/100)</f>
        <v>0.95804214903778828</v>
      </c>
      <c r="E92" s="34">
        <f ca="1">OFFSET('Data - Constant'!$B$171,,$A92,,)/100</f>
        <v>-7.8477798435495627E-3</v>
      </c>
      <c r="F92" s="34">
        <f ca="1">OFFSET('Data - Constant'!$B$176,VLOOKUP($N$4,$M$7:$N$21,2,),$A92,,)/100</f>
        <v>0.64467476527859158</v>
      </c>
      <c r="G92" s="34">
        <f ca="1">(OFFSET('Data - Constant'!$B$135,VLOOKUP($N$3,$M$7:$N$21,2,),$A46,,)/100)-(OFFSET('Data - Constant'!$B$135,VLOOKUP($N$4,$M$7:$N$21,2,),$A46,,)/100)</f>
        <v>3.8610963489156547E-4</v>
      </c>
      <c r="H92" s="18">
        <f t="shared" ca="1" si="12"/>
        <v>-4.9691922526890676E-2</v>
      </c>
      <c r="I92" s="18">
        <f t="shared" ca="1" si="13"/>
        <v>-1.9534312046775657E-4</v>
      </c>
      <c r="J92" s="18">
        <f t="shared" ca="1" si="14"/>
        <v>2.4891513824552267E-2</v>
      </c>
      <c r="K92" s="42">
        <f t="shared" ca="1" si="15"/>
        <v>-2.4995751822806164E-2</v>
      </c>
    </row>
    <row r="94" spans="1:11" ht="11.25" customHeight="1"/>
    <row r="115" ht="11.25" customHeight="1"/>
    <row r="135" ht="11.25" customHeight="1"/>
  </sheetData>
  <mergeCells count="4">
    <mergeCell ref="K5:K6"/>
    <mergeCell ref="K28:K29"/>
    <mergeCell ref="K51:K52"/>
    <mergeCell ref="K74:K75"/>
  </mergeCells>
  <dataValidations count="1">
    <dataValidation type="list" allowBlank="1" showInputMessage="1" showErrorMessage="1" sqref="N3">
      <formula1>$M$9:$M$21</formula1>
    </dataValidation>
  </dataValidations>
  <pageMargins left="0.70866141732283472" right="0.70866141732283472" top="0.74803149606299213" bottom="0.74803149606299213" header="0.31496062992125984" footer="0.31496062992125984"/>
  <pageSetup scale="63" orientation="landscape" horizontalDpi="0" verticalDpi="0" r:id="rId1"/>
  <rowBreaks count="2" manualBreakCount="2">
    <brk id="47" max="10" man="1"/>
    <brk id="130" max="16383" man="1"/>
  </rowBreaks>
  <drawing r:id="rId2"/>
</worksheet>
</file>

<file path=xl/worksheets/sheet5.xml><?xml version="1.0" encoding="utf-8"?>
<worksheet xmlns="http://schemas.openxmlformats.org/spreadsheetml/2006/main" xmlns:r="http://schemas.openxmlformats.org/officeDocument/2006/relationships">
  <sheetPr codeName="Sheet3"/>
  <dimension ref="A1:S100"/>
  <sheetViews>
    <sheetView zoomScaleNormal="100" workbookViewId="0"/>
  </sheetViews>
  <sheetFormatPr defaultRowHeight="11.25"/>
  <cols>
    <col min="1" max="1" width="9.140625" style="11"/>
    <col min="2" max="17" width="12.7109375" style="11" customWidth="1"/>
    <col min="18" max="16384" width="9.140625" style="11"/>
  </cols>
  <sheetData>
    <row r="1" spans="1:17" ht="12.75">
      <c r="B1" s="12" t="s">
        <v>53</v>
      </c>
    </row>
    <row r="2" spans="1:17">
      <c r="I2" s="11">
        <v>1</v>
      </c>
      <c r="Q2" s="11">
        <v>2</v>
      </c>
    </row>
    <row r="3" spans="1:17">
      <c r="B3" s="33" t="s">
        <v>55</v>
      </c>
      <c r="J3" s="33" t="s">
        <v>56</v>
      </c>
    </row>
    <row r="5" spans="1:17" ht="45">
      <c r="A5" s="15"/>
      <c r="B5" s="20" t="s">
        <v>0</v>
      </c>
      <c r="C5" s="14" t="s">
        <v>1</v>
      </c>
      <c r="D5" s="14" t="s">
        <v>2</v>
      </c>
      <c r="E5" s="14" t="s">
        <v>3</v>
      </c>
      <c r="F5" s="14" t="s">
        <v>4</v>
      </c>
      <c r="G5" s="14" t="s">
        <v>5</v>
      </c>
      <c r="H5" s="14" t="s">
        <v>6</v>
      </c>
      <c r="I5" s="14" t="s">
        <v>7</v>
      </c>
      <c r="J5" s="27" t="s">
        <v>8</v>
      </c>
      <c r="K5" s="14" t="s">
        <v>9</v>
      </c>
      <c r="L5" s="14" t="s">
        <v>10</v>
      </c>
      <c r="M5" s="14" t="s">
        <v>11</v>
      </c>
      <c r="N5" s="14" t="s">
        <v>12</v>
      </c>
      <c r="O5" s="14" t="s">
        <v>13</v>
      </c>
      <c r="P5" s="14" t="s">
        <v>14</v>
      </c>
      <c r="Q5" s="14" t="s">
        <v>15</v>
      </c>
    </row>
    <row r="6" spans="1:17">
      <c r="A6" s="16"/>
      <c r="B6" s="73" t="s">
        <v>57</v>
      </c>
      <c r="C6" s="74"/>
      <c r="D6" s="74"/>
      <c r="E6" s="74"/>
      <c r="F6" s="74"/>
      <c r="G6" s="74"/>
      <c r="H6" s="74"/>
      <c r="I6" s="74"/>
      <c r="J6" s="73" t="s">
        <v>57</v>
      </c>
      <c r="K6" s="74"/>
      <c r="L6" s="74"/>
      <c r="M6" s="74"/>
      <c r="N6" s="74"/>
      <c r="O6" s="74"/>
      <c r="P6" s="74"/>
      <c r="Q6" s="74"/>
    </row>
    <row r="7" spans="1:17">
      <c r="A7" s="16">
        <v>1997</v>
      </c>
      <c r="B7" s="21"/>
      <c r="C7" s="17"/>
      <c r="D7" s="17"/>
      <c r="E7" s="17"/>
      <c r="F7" s="17"/>
      <c r="G7" s="17"/>
      <c r="H7" s="17"/>
      <c r="I7" s="17"/>
      <c r="J7" s="30"/>
      <c r="K7" s="17"/>
      <c r="L7" s="17"/>
      <c r="M7" s="17"/>
      <c r="N7" s="17"/>
      <c r="O7" s="17"/>
      <c r="P7" s="17"/>
      <c r="Q7" s="17"/>
    </row>
    <row r="8" spans="1:17">
      <c r="A8" s="16">
        <v>1998</v>
      </c>
      <c r="B8" s="23">
        <f t="shared" ref="B8:B20" si="0">SUM(C8:Q8)</f>
        <v>3.3151057498179863</v>
      </c>
      <c r="C8" s="18">
        <v>0.24959366802056951</v>
      </c>
      <c r="D8" s="18">
        <v>0.7335060058798919</v>
      </c>
      <c r="E8" s="18">
        <v>-0.19413707496478719</v>
      </c>
      <c r="F8" s="18">
        <v>0.31501954598987586</v>
      </c>
      <c r="G8" s="18">
        <v>1.2024029431257763</v>
      </c>
      <c r="H8" s="18">
        <v>0.66501967696427333</v>
      </c>
      <c r="I8" s="18">
        <v>0.13706612909626903</v>
      </c>
      <c r="J8" s="31">
        <v>-8.0759100145783316E-2</v>
      </c>
      <c r="K8" s="18">
        <v>-0.13555962117120407</v>
      </c>
      <c r="L8" s="18">
        <v>0.60418522108770778</v>
      </c>
      <c r="M8" s="18">
        <v>3.0138066158665384E-2</v>
      </c>
      <c r="N8" s="18">
        <v>-4.2533863370330688E-2</v>
      </c>
      <c r="O8" s="18">
        <v>-3.7022802075523803E-2</v>
      </c>
      <c r="P8" s="18">
        <v>-8.3971272806897951E-2</v>
      </c>
      <c r="Q8" s="18">
        <v>-4.7841771970516568E-2</v>
      </c>
    </row>
    <row r="9" spans="1:17">
      <c r="A9" s="16">
        <v>1999</v>
      </c>
      <c r="B9" s="23">
        <f t="shared" si="0"/>
        <v>3.6537363870926818</v>
      </c>
      <c r="C9" s="18">
        <v>0.36900653870710715</v>
      </c>
      <c r="D9" s="18">
        <v>0.29592378787564266</v>
      </c>
      <c r="E9" s="18">
        <v>0.26133027573076378</v>
      </c>
      <c r="F9" s="18">
        <v>0.22109211594984576</v>
      </c>
      <c r="G9" s="18">
        <v>1.0436736519740992</v>
      </c>
      <c r="H9" s="18">
        <v>0.22710961364575938</v>
      </c>
      <c r="I9" s="18">
        <v>0.34888202754639946</v>
      </c>
      <c r="J9" s="31">
        <v>0.11653001371229872</v>
      </c>
      <c r="K9" s="18">
        <v>5.6889547747632739E-2</v>
      </c>
      <c r="L9" s="18">
        <v>0.2927188166924804</v>
      </c>
      <c r="M9" s="18">
        <v>0.25220237379169946</v>
      </c>
      <c r="N9" s="18">
        <v>-4.6803148663121857E-3</v>
      </c>
      <c r="O9" s="18">
        <v>-9.2112947906893049E-4</v>
      </c>
      <c r="P9" s="18">
        <v>6.7845838655544249E-2</v>
      </c>
      <c r="Q9" s="18">
        <v>0.10613322940878969</v>
      </c>
    </row>
    <row r="10" spans="1:17">
      <c r="A10" s="16">
        <v>2000</v>
      </c>
      <c r="B10" s="23">
        <f t="shared" si="0"/>
        <v>2.9361123763739534</v>
      </c>
      <c r="C10" s="18">
        <v>0.21682904525830307</v>
      </c>
      <c r="D10" s="18">
        <v>-0.35570157787822193</v>
      </c>
      <c r="E10" s="18">
        <v>-1.3533704168183208E-2</v>
      </c>
      <c r="F10" s="18">
        <v>0.22988529166603305</v>
      </c>
      <c r="G10" s="18">
        <v>1.3760268743342161</v>
      </c>
      <c r="H10" s="18">
        <v>0.15259344529740393</v>
      </c>
      <c r="I10" s="18">
        <v>0.38482816576049067</v>
      </c>
      <c r="J10" s="31">
        <v>0.2138866471405014</v>
      </c>
      <c r="K10" s="18">
        <v>0.14486619564748468</v>
      </c>
      <c r="L10" s="18">
        <v>-7.9892675516044648E-3</v>
      </c>
      <c r="M10" s="18">
        <v>0.22697776340236628</v>
      </c>
      <c r="N10" s="18">
        <v>4.3514104073636373E-2</v>
      </c>
      <c r="O10" s="18">
        <v>2.4339432905895676E-2</v>
      </c>
      <c r="P10" s="18">
        <v>0.12616366079396998</v>
      </c>
      <c r="Q10" s="18">
        <v>0.17342629969166232</v>
      </c>
    </row>
    <row r="11" spans="1:17">
      <c r="A11" s="16">
        <v>2001</v>
      </c>
      <c r="B11" s="23">
        <f t="shared" si="0"/>
        <v>0.88400290443849605</v>
      </c>
      <c r="C11" s="18">
        <v>0.12135412203793584</v>
      </c>
      <c r="D11" s="18">
        <v>-0.45766098584458009</v>
      </c>
      <c r="E11" s="18">
        <v>-0.25546135219765992</v>
      </c>
      <c r="F11" s="18">
        <v>0.34202495792049886</v>
      </c>
      <c r="G11" s="18">
        <v>-0.55763151921938747</v>
      </c>
      <c r="H11" s="18">
        <v>-2.0504031040239987E-2</v>
      </c>
      <c r="I11" s="18">
        <v>0.22159852295612595</v>
      </c>
      <c r="J11" s="31">
        <v>0.11387077131111017</v>
      </c>
      <c r="K11" s="18">
        <v>0.18439366675745755</v>
      </c>
      <c r="L11" s="18">
        <v>0.90196358820901334</v>
      </c>
      <c r="M11" s="18">
        <v>0.13884026768215085</v>
      </c>
      <c r="N11" s="18">
        <v>1.5501061580953636E-2</v>
      </c>
      <c r="O11" s="18">
        <v>1.0076774251539321E-2</v>
      </c>
      <c r="P11" s="18">
        <v>-8.8498595068766967E-4</v>
      </c>
      <c r="Q11" s="18">
        <v>0.12652204598426559</v>
      </c>
    </row>
    <row r="12" spans="1:17">
      <c r="A12" s="16">
        <v>2002</v>
      </c>
      <c r="B12" s="23">
        <f t="shared" si="0"/>
        <v>2.386449362043916</v>
      </c>
      <c r="C12" s="18">
        <v>-0.19353904420871196</v>
      </c>
      <c r="D12" s="18">
        <v>0.61433615451026946</v>
      </c>
      <c r="E12" s="18">
        <v>0.26540348718284701</v>
      </c>
      <c r="F12" s="18">
        <v>9.3122955929754933E-2</v>
      </c>
      <c r="G12" s="18">
        <v>0.49995188884182423</v>
      </c>
      <c r="H12" s="18">
        <v>0.20372908719582528</v>
      </c>
      <c r="I12" s="18">
        <v>0.1174022617158357</v>
      </c>
      <c r="J12" s="31">
        <v>-4.441595250731948E-2</v>
      </c>
      <c r="K12" s="18">
        <v>0.42237488936015899</v>
      </c>
      <c r="L12" s="18">
        <v>0.1141085282236923</v>
      </c>
      <c r="M12" s="18">
        <v>0.14242394334582784</v>
      </c>
      <c r="N12" s="18">
        <v>7.7786415835964129E-2</v>
      </c>
      <c r="O12" s="18">
        <v>-3.8413561591155533E-2</v>
      </c>
      <c r="P12" s="18">
        <v>4.0393974055865797E-2</v>
      </c>
      <c r="Q12" s="18">
        <v>7.1784334153238039E-2</v>
      </c>
    </row>
    <row r="13" spans="1:17">
      <c r="A13" s="16">
        <v>2003</v>
      </c>
      <c r="B13" s="23">
        <f t="shared" si="0"/>
        <v>0.4543264299488724</v>
      </c>
      <c r="C13" s="18">
        <v>0.26912849550879586</v>
      </c>
      <c r="D13" s="18">
        <v>-0.11026032972347927</v>
      </c>
      <c r="E13" s="18">
        <v>-0.25906430081255366</v>
      </c>
      <c r="F13" s="18">
        <v>5.5866096292620772E-2</v>
      </c>
      <c r="G13" s="18">
        <v>-7.8573623082099961E-2</v>
      </c>
      <c r="H13" s="18">
        <v>0.43899585978129047</v>
      </c>
      <c r="I13" s="18">
        <v>0.15667887168587219</v>
      </c>
      <c r="J13" s="31">
        <v>-1.1493352803494946E-2</v>
      </c>
      <c r="K13" s="18">
        <v>9.0994901267826833E-3</v>
      </c>
      <c r="L13" s="18">
        <v>0.11321450520988491</v>
      </c>
      <c r="M13" s="18">
        <v>9.6205053503567978E-2</v>
      </c>
      <c r="N13" s="18">
        <v>-0.15469099112106671</v>
      </c>
      <c r="O13" s="18">
        <v>-5.2843612347252135E-2</v>
      </c>
      <c r="P13" s="18">
        <v>-8.4476297651328539E-2</v>
      </c>
      <c r="Q13" s="18">
        <v>6.6540565381332809E-2</v>
      </c>
    </row>
    <row r="14" spans="1:17">
      <c r="A14" s="16">
        <v>2004</v>
      </c>
      <c r="B14" s="23">
        <f t="shared" si="0"/>
        <v>0.20934182710198329</v>
      </c>
      <c r="C14" s="18">
        <v>0.26637508574514046</v>
      </c>
      <c r="D14" s="18">
        <v>-0.54726053860417512</v>
      </c>
      <c r="E14" s="18">
        <v>-0.22872682543226142</v>
      </c>
      <c r="F14" s="18">
        <v>9.9464957137337558E-3</v>
      </c>
      <c r="G14" s="18">
        <v>0.16643720182777372</v>
      </c>
      <c r="H14" s="18">
        <v>2.8891072237135712E-3</v>
      </c>
      <c r="I14" s="18">
        <v>1.5730380781908092E-2</v>
      </c>
      <c r="J14" s="31">
        <v>-8.1721167426613856E-3</v>
      </c>
      <c r="K14" s="18">
        <v>0.17308934594884628</v>
      </c>
      <c r="L14" s="18">
        <v>0.25314600148545446</v>
      </c>
      <c r="M14" s="18">
        <v>-3.5768523707042643E-2</v>
      </c>
      <c r="N14" s="18">
        <v>2.9552992044023937E-2</v>
      </c>
      <c r="O14" s="18">
        <v>-3.3858702765789263E-2</v>
      </c>
      <c r="P14" s="18">
        <v>6.4543231685075794E-2</v>
      </c>
      <c r="Q14" s="18">
        <v>8.1418691898243079E-2</v>
      </c>
    </row>
    <row r="15" spans="1:17">
      <c r="A15" s="16">
        <v>2005</v>
      </c>
      <c r="B15" s="23">
        <f t="shared" si="0"/>
        <v>1.4654197213522546</v>
      </c>
      <c r="C15" s="18">
        <v>8.7189164308959483E-2</v>
      </c>
      <c r="D15" s="18">
        <v>-1.089231333912265</v>
      </c>
      <c r="E15" s="18">
        <v>3.6302917595643816E-2</v>
      </c>
      <c r="F15" s="18">
        <v>-1.4552892631264013E-3</v>
      </c>
      <c r="G15" s="18">
        <v>0.76829040046049635</v>
      </c>
      <c r="H15" s="18">
        <v>0.35388079768522723</v>
      </c>
      <c r="I15" s="18">
        <v>0.24318627917432131</v>
      </c>
      <c r="J15" s="31">
        <v>0.45222754884692545</v>
      </c>
      <c r="K15" s="18">
        <v>0.1945870168635325</v>
      </c>
      <c r="L15" s="18">
        <v>-2.6625789221928028E-2</v>
      </c>
      <c r="M15" s="18">
        <v>8.8195557565877061E-2</v>
      </c>
      <c r="N15" s="18">
        <v>5.472487388888006E-2</v>
      </c>
      <c r="O15" s="18">
        <v>6.3548026171184241E-2</v>
      </c>
      <c r="P15" s="18">
        <v>3.7158482782602052E-2</v>
      </c>
      <c r="Q15" s="18">
        <v>0.20344106840592416</v>
      </c>
    </row>
    <row r="16" spans="1:17">
      <c r="A16" s="16">
        <v>2006</v>
      </c>
      <c r="B16" s="23">
        <f t="shared" si="0"/>
        <v>0.60995518295220819</v>
      </c>
      <c r="C16" s="18">
        <v>3.2364632269052493E-2</v>
      </c>
      <c r="D16" s="18">
        <v>-0.98100912793582706</v>
      </c>
      <c r="E16" s="18">
        <v>9.355132220509671E-2</v>
      </c>
      <c r="F16" s="18">
        <v>-0.18381318650564843</v>
      </c>
      <c r="G16" s="18">
        <v>0.50115943770910099</v>
      </c>
      <c r="H16" s="18">
        <v>0.4230755585572521</v>
      </c>
      <c r="I16" s="18">
        <v>0.43664070380421405</v>
      </c>
      <c r="J16" s="31">
        <v>-9.5817715060813893E-2</v>
      </c>
      <c r="K16" s="18">
        <v>0.11502496529157509</v>
      </c>
      <c r="L16" s="18">
        <v>0.21133924702030149</v>
      </c>
      <c r="M16" s="18">
        <v>0.13392198973096275</v>
      </c>
      <c r="N16" s="18">
        <v>-4.5261271823222968E-2</v>
      </c>
      <c r="O16" s="18">
        <v>1.282378809279557E-3</v>
      </c>
      <c r="P16" s="18">
        <v>-3.9975122428766987E-3</v>
      </c>
      <c r="Q16" s="18">
        <v>-2.8506238876237943E-2</v>
      </c>
    </row>
    <row r="17" spans="1:17">
      <c r="A17" s="16">
        <v>2007</v>
      </c>
      <c r="B17" s="23">
        <f t="shared" si="0"/>
        <v>0.54208416883517763</v>
      </c>
      <c r="C17" s="18">
        <v>8.9335022562529514E-4</v>
      </c>
      <c r="D17" s="18">
        <v>-4.1213375356660559E-2</v>
      </c>
      <c r="E17" s="18">
        <v>0.3125531897930714</v>
      </c>
      <c r="F17" s="18">
        <v>-0.24523357709604993</v>
      </c>
      <c r="G17" s="18">
        <v>8.571488645892765E-2</v>
      </c>
      <c r="H17" s="18">
        <v>0.28682050044680485</v>
      </c>
      <c r="I17" s="18">
        <v>6.8489095398433356E-2</v>
      </c>
      <c r="J17" s="31">
        <v>-1.7968354288435219E-2</v>
      </c>
      <c r="K17" s="18">
        <v>-2.4720214209392254E-2</v>
      </c>
      <c r="L17" s="18">
        <v>0.27689259817002226</v>
      </c>
      <c r="M17" s="18">
        <v>-5.8135030089523775E-2</v>
      </c>
      <c r="N17" s="18">
        <v>3.6246476837783259E-2</v>
      </c>
      <c r="O17" s="18">
        <v>-1.1303929575225517E-2</v>
      </c>
      <c r="P17" s="18">
        <v>-2.7997536897147724E-2</v>
      </c>
      <c r="Q17" s="18">
        <v>-9.8953910983055476E-2</v>
      </c>
    </row>
    <row r="18" spans="1:17">
      <c r="A18" s="16">
        <v>2008</v>
      </c>
      <c r="B18" s="23">
        <f t="shared" si="0"/>
        <v>-1.0391375518859338</v>
      </c>
      <c r="C18" s="18">
        <v>0.40593297559710501</v>
      </c>
      <c r="D18" s="18">
        <v>-0.74999388864836058</v>
      </c>
      <c r="E18" s="18">
        <v>3.3734919004034393E-2</v>
      </c>
      <c r="F18" s="18">
        <v>-0.11195861172418058</v>
      </c>
      <c r="G18" s="18">
        <v>-0.19067335106161876</v>
      </c>
      <c r="H18" s="18">
        <v>-0.17680933101650054</v>
      </c>
      <c r="I18" s="18">
        <v>0.20310516856876243</v>
      </c>
      <c r="J18" s="31">
        <v>-1.2079016129153759E-2</v>
      </c>
      <c r="K18" s="18">
        <v>-0.15840240343783735</v>
      </c>
      <c r="L18" s="18">
        <v>-0.19105036513266568</v>
      </c>
      <c r="M18" s="18">
        <v>-9.6280326573724317E-2</v>
      </c>
      <c r="N18" s="18">
        <v>2.1521764251773393E-2</v>
      </c>
      <c r="O18" s="18">
        <v>-1.6867492329832538E-2</v>
      </c>
      <c r="P18" s="18">
        <v>-1.2308164149879204E-3</v>
      </c>
      <c r="Q18" s="18">
        <v>1.9132231612531898E-3</v>
      </c>
    </row>
    <row r="19" spans="1:17">
      <c r="A19" s="16">
        <v>2009</v>
      </c>
      <c r="B19" s="23">
        <f t="shared" si="0"/>
        <v>1.3983605828891019</v>
      </c>
      <c r="C19" s="18">
        <v>-0.13428524534389516</v>
      </c>
      <c r="D19" s="18">
        <v>1.1593358359959929</v>
      </c>
      <c r="E19" s="18">
        <v>-0.20646097408748049</v>
      </c>
      <c r="F19" s="18">
        <v>-0.3635328648635695</v>
      </c>
      <c r="G19" s="18">
        <v>-0.20342092847675039</v>
      </c>
      <c r="H19" s="18">
        <v>0.11525132135662608</v>
      </c>
      <c r="I19" s="18">
        <v>0.11993177662768961</v>
      </c>
      <c r="J19" s="31">
        <v>0.13616866864621968</v>
      </c>
      <c r="K19" s="18">
        <v>5.4601800220898986E-2</v>
      </c>
      <c r="L19" s="18">
        <v>0.47386199920808603</v>
      </c>
      <c r="M19" s="18">
        <v>-1.340901890746852E-3</v>
      </c>
      <c r="N19" s="18">
        <v>-8.1286856101001233E-3</v>
      </c>
      <c r="O19" s="18">
        <v>3.4529874297293843E-3</v>
      </c>
      <c r="P19" s="18">
        <v>8.1284026414065361E-2</v>
      </c>
      <c r="Q19" s="18">
        <v>0.17164176726233665</v>
      </c>
    </row>
    <row r="20" spans="1:17">
      <c r="A20" s="16">
        <v>2010</v>
      </c>
      <c r="B20" s="23">
        <f t="shared" si="0"/>
        <v>1.4626334353385073</v>
      </c>
      <c r="C20" s="18">
        <v>0.13687211128487811</v>
      </c>
      <c r="D20" s="18">
        <v>-0.11829030980951183</v>
      </c>
      <c r="E20" s="18">
        <v>-3.9225641998724123E-2</v>
      </c>
      <c r="F20" s="18">
        <v>0.26522356352129062</v>
      </c>
      <c r="G20" s="18">
        <v>0.53469524713991101</v>
      </c>
      <c r="H20" s="18">
        <v>0.35090015978541711</v>
      </c>
      <c r="I20" s="18">
        <v>8.6858779233558683E-2</v>
      </c>
      <c r="J20" s="31">
        <v>0.1490531168817989</v>
      </c>
      <c r="K20" s="18">
        <v>-7.5631195524488617E-2</v>
      </c>
      <c r="L20" s="18">
        <v>0.32960859827001271</v>
      </c>
      <c r="M20" s="18">
        <v>-0.13505588779123145</v>
      </c>
      <c r="N20" s="18">
        <v>-1.7726572740820973E-2</v>
      </c>
      <c r="O20" s="18">
        <v>1.0807315768541388E-2</v>
      </c>
      <c r="P20" s="18">
        <v>3.7799272239425835E-2</v>
      </c>
      <c r="Q20" s="18">
        <v>-5.3255120921550325E-2</v>
      </c>
    </row>
    <row r="21" spans="1:17">
      <c r="A21" s="29"/>
      <c r="B21" s="51"/>
      <c r="C21" s="18"/>
      <c r="D21" s="18"/>
      <c r="E21" s="18"/>
      <c r="F21" s="18"/>
      <c r="G21" s="18"/>
      <c r="H21" s="18"/>
      <c r="I21" s="18"/>
      <c r="J21" s="51"/>
      <c r="K21" s="18"/>
      <c r="L21" s="18"/>
      <c r="M21" s="18"/>
      <c r="N21" s="18"/>
      <c r="O21" s="18"/>
      <c r="P21" s="18"/>
      <c r="Q21" s="18"/>
    </row>
    <row r="22" spans="1:17">
      <c r="A22" s="15"/>
      <c r="B22" s="53" t="s">
        <v>71</v>
      </c>
      <c r="C22" s="49"/>
      <c r="D22" s="49"/>
      <c r="E22" s="49"/>
      <c r="F22" s="49"/>
      <c r="G22" s="49"/>
      <c r="H22" s="49"/>
      <c r="I22" s="49"/>
      <c r="J22" s="53" t="s">
        <v>71</v>
      </c>
      <c r="K22" s="49"/>
      <c r="L22" s="49"/>
      <c r="M22" s="49"/>
      <c r="N22" s="49"/>
      <c r="O22" s="49"/>
      <c r="P22" s="49"/>
      <c r="Q22" s="49"/>
    </row>
    <row r="23" spans="1:17">
      <c r="A23" s="19" t="s">
        <v>70</v>
      </c>
      <c r="B23" s="23">
        <f ca="1">AVERAGE(INDIRECT(ADDRESS(MATCH(VALUE(LEFT($A23,4)),$A$6:$A$21,)+ROW($A$5),COLUMN(B$21),,,)&amp;":"&amp;ADDRESS(MATCH(VALUE(RIGHT($A23,4)),$A$6:$A$21,)+ROW($A$5),COLUMN(B$21),,,)))</f>
        <v>1.4060300443307081</v>
      </c>
      <c r="C23" s="18">
        <f t="shared" ref="C23:Q25" ca="1" si="1">AVERAGE(INDIRECT(ADDRESS(MATCH(VALUE(LEFT($A23,4)),$A$6:$A$21,)+ROW($A$5),COLUMN(C$21),,,)&amp;":"&amp;ADDRESS(MATCH(VALUE(RIGHT($A23,4)),$A$6:$A$21,)+ROW($A$5),COLUMN(C$21),,,)))</f>
        <v>0.14059345380083577</v>
      </c>
      <c r="D23" s="18">
        <f t="shared" ca="1" si="1"/>
        <v>-0.12673228334240649</v>
      </c>
      <c r="E23" s="18">
        <f t="shared" ca="1" si="1"/>
        <v>-1.4902597088476376E-2</v>
      </c>
      <c r="F23" s="18">
        <f t="shared" ca="1" si="1"/>
        <v>4.8168268733159908E-2</v>
      </c>
      <c r="G23" s="18">
        <f t="shared" ca="1" si="1"/>
        <v>0.3960040853870978</v>
      </c>
      <c r="H23" s="18">
        <f t="shared" ca="1" si="1"/>
        <v>0.2325347512217579</v>
      </c>
      <c r="I23" s="18">
        <f t="shared" ca="1" si="1"/>
        <v>0.19541524325768311</v>
      </c>
      <c r="J23" s="31">
        <f t="shared" ca="1" si="1"/>
        <v>7.0079319912399407E-2</v>
      </c>
      <c r="K23" s="18">
        <f t="shared" ca="1" si="1"/>
        <v>7.3893344893957477E-2</v>
      </c>
      <c r="L23" s="18">
        <f t="shared" ca="1" si="1"/>
        <v>0.25733643705157366</v>
      </c>
      <c r="M23" s="18">
        <f t="shared" ca="1" si="1"/>
        <v>6.0178795779142202E-2</v>
      </c>
      <c r="N23" s="18">
        <f t="shared" ca="1" si="1"/>
        <v>4.4815299855085659E-4</v>
      </c>
      <c r="O23" s="18">
        <f t="shared" ca="1" si="1"/>
        <v>-5.9787934482829356E-3</v>
      </c>
      <c r="P23" s="18">
        <f t="shared" ca="1" si="1"/>
        <v>1.9433081897124817E-2</v>
      </c>
      <c r="Q23" s="18">
        <f t="shared" ca="1" si="1"/>
        <v>5.9558783276591157E-2</v>
      </c>
    </row>
    <row r="24" spans="1:17">
      <c r="A24" s="19" t="s">
        <v>73</v>
      </c>
      <c r="B24" s="23">
        <f t="shared" ref="B24:B25" ca="1" si="2">AVERAGE(INDIRECT(ADDRESS(MATCH(VALUE(LEFT($A24,4)),$A$6:$A$21,)+ROW($A$5),COLUMN(B$21),,,)&amp;":"&amp;ADDRESS(MATCH(VALUE(RIGHT($A24,4)),$A$6:$A$21,)+ROW($A$5),COLUMN(B$21),,,)))</f>
        <v>3.3016515044282073</v>
      </c>
      <c r="C24" s="18">
        <f t="shared" ca="1" si="1"/>
        <v>0.27847641732865991</v>
      </c>
      <c r="D24" s="18">
        <f t="shared" ca="1" si="1"/>
        <v>0.2245760719591042</v>
      </c>
      <c r="E24" s="18">
        <f t="shared" ca="1" si="1"/>
        <v>1.788649886593113E-2</v>
      </c>
      <c r="F24" s="18">
        <f t="shared" ca="1" si="1"/>
        <v>0.2553323178685849</v>
      </c>
      <c r="G24" s="18">
        <f t="shared" ca="1" si="1"/>
        <v>1.2073678231446971</v>
      </c>
      <c r="H24" s="18">
        <f t="shared" ca="1" si="1"/>
        <v>0.34824091196914547</v>
      </c>
      <c r="I24" s="18">
        <f t="shared" ca="1" si="1"/>
        <v>0.29025877413438639</v>
      </c>
      <c r="J24" s="31">
        <f t="shared" ca="1" si="1"/>
        <v>8.321918690233894E-2</v>
      </c>
      <c r="K24" s="18">
        <f t="shared" ca="1" si="1"/>
        <v>2.2065374074637784E-2</v>
      </c>
      <c r="L24" s="18">
        <f t="shared" ca="1" si="1"/>
        <v>0.29630492340952791</v>
      </c>
      <c r="M24" s="18">
        <f t="shared" ca="1" si="1"/>
        <v>0.16977273445091037</v>
      </c>
      <c r="N24" s="18">
        <f t="shared" ca="1" si="1"/>
        <v>-1.2333580543355007E-3</v>
      </c>
      <c r="O24" s="18">
        <f t="shared" ca="1" si="1"/>
        <v>-4.5348328828990194E-3</v>
      </c>
      <c r="P24" s="18">
        <f t="shared" ca="1" si="1"/>
        <v>3.6679408880872094E-2</v>
      </c>
      <c r="Q24" s="18">
        <f t="shared" ca="1" si="1"/>
        <v>7.7239252376645154E-2</v>
      </c>
    </row>
    <row r="25" spans="1:17">
      <c r="A25" s="19" t="s">
        <v>74</v>
      </c>
      <c r="B25" s="23">
        <f t="shared" ca="1" si="2"/>
        <v>0.83734360630145832</v>
      </c>
      <c r="C25" s="18">
        <f t="shared" ca="1" si="1"/>
        <v>9.9228564742488534E-2</v>
      </c>
      <c r="D25" s="18">
        <f t="shared" ca="1" si="1"/>
        <v>-0.2321247899328597</v>
      </c>
      <c r="E25" s="18">
        <f t="shared" ca="1" si="1"/>
        <v>-2.4739325874798629E-2</v>
      </c>
      <c r="F25" s="18">
        <f t="shared" ca="1" si="1"/>
        <v>-1.3980946007467587E-2</v>
      </c>
      <c r="G25" s="18">
        <f t="shared" ca="1" si="1"/>
        <v>0.15259496405981773</v>
      </c>
      <c r="H25" s="18">
        <f t="shared" ca="1" si="1"/>
        <v>0.19782290299754163</v>
      </c>
      <c r="I25" s="18">
        <f t="shared" ca="1" si="1"/>
        <v>0.16696218399467216</v>
      </c>
      <c r="J25" s="31">
        <f t="shared" ca="1" si="1"/>
        <v>6.613735981541756E-2</v>
      </c>
      <c r="K25" s="18">
        <f t="shared" ca="1" si="1"/>
        <v>8.9441736139753397E-2</v>
      </c>
      <c r="L25" s="18">
        <f t="shared" ca="1" si="1"/>
        <v>0.24564589114418739</v>
      </c>
      <c r="M25" s="18">
        <f t="shared" ca="1" si="1"/>
        <v>2.7300614177611739E-2</v>
      </c>
      <c r="N25" s="18">
        <f t="shared" ca="1" si="1"/>
        <v>9.5260631441676307E-4</v>
      </c>
      <c r="O25" s="18">
        <f t="shared" ca="1" si="1"/>
        <v>-6.41198161789811E-3</v>
      </c>
      <c r="P25" s="18">
        <f t="shared" ca="1" si="1"/>
        <v>1.4259183802000631E-2</v>
      </c>
      <c r="Q25" s="18">
        <f t="shared" ca="1" si="1"/>
        <v>5.4254642546574972E-2</v>
      </c>
    </row>
    <row r="26" spans="1:17">
      <c r="A26" s="52"/>
      <c r="B26" s="51"/>
    </row>
    <row r="28" spans="1:17">
      <c r="B28" s="33" t="s">
        <v>58</v>
      </c>
      <c r="J28" s="33" t="s">
        <v>59</v>
      </c>
    </row>
    <row r="30" spans="1:17" ht="45">
      <c r="A30" s="15"/>
      <c r="B30" s="20" t="s">
        <v>0</v>
      </c>
      <c r="C30" s="14" t="s">
        <v>1</v>
      </c>
      <c r="D30" s="14" t="s">
        <v>2</v>
      </c>
      <c r="E30" s="14" t="s">
        <v>3</v>
      </c>
      <c r="F30" s="14" t="s">
        <v>4</v>
      </c>
      <c r="G30" s="14" t="s">
        <v>5</v>
      </c>
      <c r="H30" s="14" t="s">
        <v>6</v>
      </c>
      <c r="I30" s="14" t="s">
        <v>7</v>
      </c>
      <c r="J30" s="27" t="s">
        <v>8</v>
      </c>
      <c r="K30" s="14" t="s">
        <v>9</v>
      </c>
      <c r="L30" s="14" t="s">
        <v>10</v>
      </c>
      <c r="M30" s="14" t="s">
        <v>11</v>
      </c>
      <c r="N30" s="14" t="s">
        <v>12</v>
      </c>
      <c r="O30" s="14" t="s">
        <v>13</v>
      </c>
      <c r="P30" s="14" t="s">
        <v>14</v>
      </c>
      <c r="Q30" s="14" t="s">
        <v>15</v>
      </c>
    </row>
    <row r="31" spans="1:17">
      <c r="A31" s="16"/>
      <c r="B31" s="73" t="s">
        <v>57</v>
      </c>
      <c r="C31" s="74"/>
      <c r="D31" s="74"/>
      <c r="E31" s="74"/>
      <c r="F31" s="74"/>
      <c r="G31" s="74"/>
      <c r="H31" s="74"/>
      <c r="I31" s="74"/>
      <c r="J31" s="73" t="s">
        <v>57</v>
      </c>
      <c r="K31" s="74"/>
      <c r="L31" s="74"/>
      <c r="M31" s="74"/>
      <c r="N31" s="74"/>
      <c r="O31" s="74"/>
      <c r="P31" s="74"/>
      <c r="Q31" s="74"/>
    </row>
    <row r="32" spans="1:17">
      <c r="A32" s="16">
        <v>1997</v>
      </c>
      <c r="B32" s="21"/>
      <c r="C32" s="17"/>
      <c r="D32" s="17"/>
      <c r="E32" s="17"/>
      <c r="F32" s="17"/>
      <c r="G32" s="17"/>
      <c r="H32" s="17"/>
      <c r="I32" s="17"/>
      <c r="J32" s="30"/>
      <c r="K32" s="17"/>
      <c r="L32" s="17"/>
      <c r="M32" s="17"/>
      <c r="N32" s="17"/>
      <c r="O32" s="17"/>
      <c r="P32" s="17"/>
      <c r="Q32" s="17"/>
    </row>
    <row r="33" spans="1:17">
      <c r="A33" s="16">
        <v>1998</v>
      </c>
      <c r="B33" s="23">
        <f t="shared" ref="B33:B45" si="3">SUM(C33:Q33)</f>
        <v>-0.33783618411274158</v>
      </c>
      <c r="C33" s="18">
        <v>-7.6055965914112325E-3</v>
      </c>
      <c r="D33" s="18">
        <v>-0.22079032899214615</v>
      </c>
      <c r="E33" s="18">
        <v>-1.3518824247320007E-3</v>
      </c>
      <c r="F33" s="18">
        <v>-1.185172490656939E-2</v>
      </c>
      <c r="G33" s="18">
        <v>-2.1627116077479618E-2</v>
      </c>
      <c r="H33" s="18">
        <v>-4.5468851969784022E-2</v>
      </c>
      <c r="I33" s="18">
        <v>4.9236158506719748E-3</v>
      </c>
      <c r="J33" s="31">
        <v>-2.7513667062114351E-3</v>
      </c>
      <c r="K33" s="18">
        <v>-1.2987627239494421E-2</v>
      </c>
      <c r="L33" s="18">
        <v>-1.0414123457590982E-2</v>
      </c>
      <c r="M33" s="18">
        <v>3.4345125606933544E-3</v>
      </c>
      <c r="N33" s="18">
        <v>-3.5440775866744461E-3</v>
      </c>
      <c r="O33" s="18">
        <v>-1.1769490649824299E-3</v>
      </c>
      <c r="P33" s="18">
        <v>-5.1628303114559923E-3</v>
      </c>
      <c r="Q33" s="18">
        <v>-1.4618371955747772E-3</v>
      </c>
    </row>
    <row r="34" spans="1:17">
      <c r="A34" s="16">
        <v>1999</v>
      </c>
      <c r="B34" s="23">
        <f t="shared" si="3"/>
        <v>-2.3211042191370507E-2</v>
      </c>
      <c r="C34" s="18">
        <v>-4.0144956576150442E-2</v>
      </c>
      <c r="D34" s="18">
        <v>3.593435951009976E-2</v>
      </c>
      <c r="E34" s="18">
        <v>-2.4970631821341405E-2</v>
      </c>
      <c r="F34" s="18">
        <v>-7.144944663507579E-3</v>
      </c>
      <c r="G34" s="18">
        <v>3.8161732261704849E-2</v>
      </c>
      <c r="H34" s="18">
        <v>-4.1726324926771967E-3</v>
      </c>
      <c r="I34" s="18">
        <v>-1.5862915990941345E-2</v>
      </c>
      <c r="J34" s="31">
        <v>-1.8238574665441864E-3</v>
      </c>
      <c r="K34" s="18">
        <v>5.7925328835716113E-4</v>
      </c>
      <c r="L34" s="18">
        <v>-3.5069212244527291E-3</v>
      </c>
      <c r="M34" s="18">
        <v>-6.4065161760555145E-4</v>
      </c>
      <c r="N34" s="18">
        <v>-3.4165969667145687E-4</v>
      </c>
      <c r="O34" s="18">
        <v>-3.9101908056470908E-5</v>
      </c>
      <c r="P34" s="18">
        <v>-2.2063933764032446E-4</v>
      </c>
      <c r="Q34" s="18">
        <v>9.8252554405640555E-4</v>
      </c>
    </row>
    <row r="35" spans="1:17">
      <c r="A35" s="16">
        <v>2000</v>
      </c>
      <c r="B35" s="23">
        <f t="shared" si="3"/>
        <v>-0.38257473366104178</v>
      </c>
      <c r="C35" s="18">
        <v>-2.5195035039428462E-2</v>
      </c>
      <c r="D35" s="18">
        <v>-0.27798098855467562</v>
      </c>
      <c r="E35" s="18">
        <v>3.0589020380435947E-4</v>
      </c>
      <c r="F35" s="18">
        <v>-6.4127724485071383E-3</v>
      </c>
      <c r="G35" s="18">
        <v>-3.3050206828220914E-2</v>
      </c>
      <c r="H35" s="18">
        <v>-5.0439061853920488E-3</v>
      </c>
      <c r="I35" s="18">
        <v>-1.8592243410840811E-2</v>
      </c>
      <c r="J35" s="31">
        <v>-1.0686488828626757E-2</v>
      </c>
      <c r="K35" s="18">
        <v>-5.6549140746703112E-3</v>
      </c>
      <c r="L35" s="18">
        <v>-1.3620352381433132E-5</v>
      </c>
      <c r="M35" s="18">
        <v>8.6193041983235272E-3</v>
      </c>
      <c r="N35" s="18">
        <v>1.1430732107132582E-4</v>
      </c>
      <c r="O35" s="18">
        <v>4.5951345083568816E-4</v>
      </c>
      <c r="P35" s="18">
        <v>-5.6521334317607003E-3</v>
      </c>
      <c r="Q35" s="18">
        <v>-3.7914396805724267E-3</v>
      </c>
    </row>
    <row r="36" spans="1:17">
      <c r="A36" s="16">
        <v>2001</v>
      </c>
      <c r="B36" s="23">
        <f t="shared" si="3"/>
        <v>-1.716146179711921E-2</v>
      </c>
      <c r="C36" s="18">
        <v>-5.5765684266399279E-3</v>
      </c>
      <c r="D36" s="18">
        <v>-7.1030569949740614E-3</v>
      </c>
      <c r="E36" s="18">
        <v>-2.3477446540572319E-2</v>
      </c>
      <c r="F36" s="18">
        <v>5.6548152552906711E-3</v>
      </c>
      <c r="G36" s="18">
        <v>2.0611369077119E-2</v>
      </c>
      <c r="H36" s="18">
        <v>-6.1769497394792536E-4</v>
      </c>
      <c r="I36" s="18">
        <v>1.4253449608219323E-3</v>
      </c>
      <c r="J36" s="31">
        <v>1.7484190365209659E-3</v>
      </c>
      <c r="K36" s="18">
        <v>-2.0482507207951746E-4</v>
      </c>
      <c r="L36" s="18">
        <v>-1.6419100142300923E-2</v>
      </c>
      <c r="M36" s="18">
        <v>1.6613827235325419E-3</v>
      </c>
      <c r="N36" s="18">
        <v>1.1943575539356843E-3</v>
      </c>
      <c r="O36" s="18">
        <v>6.0557888342330235E-4</v>
      </c>
      <c r="P36" s="18">
        <v>-1.0323100160859617E-5</v>
      </c>
      <c r="Q36" s="18">
        <v>3.346285962912224E-3</v>
      </c>
    </row>
    <row r="37" spans="1:17">
      <c r="A37" s="16">
        <v>2002</v>
      </c>
      <c r="B37" s="23">
        <f t="shared" si="3"/>
        <v>-0.16274827681486867</v>
      </c>
      <c r="C37" s="18">
        <v>-1.3044667324065673E-2</v>
      </c>
      <c r="D37" s="18">
        <v>-0.11052185820317238</v>
      </c>
      <c r="E37" s="18">
        <v>-2.0117030755572432E-2</v>
      </c>
      <c r="F37" s="18">
        <v>3.4240645062759219E-3</v>
      </c>
      <c r="G37" s="18">
        <v>-1.0138540868225892E-2</v>
      </c>
      <c r="H37" s="18">
        <v>-1.9293591699245773E-3</v>
      </c>
      <c r="I37" s="18">
        <v>4.8029967856572098E-3</v>
      </c>
      <c r="J37" s="31">
        <v>-9.5411619944566514E-4</v>
      </c>
      <c r="K37" s="18">
        <v>-1.960141020832052E-2</v>
      </c>
      <c r="L37" s="18">
        <v>1.4061249266962646E-3</v>
      </c>
      <c r="M37" s="18">
        <v>9.7851747964405877E-4</v>
      </c>
      <c r="N37" s="18">
        <v>4.4152630358793446E-3</v>
      </c>
      <c r="O37" s="18">
        <v>-4.5517940431582977E-3</v>
      </c>
      <c r="P37" s="18">
        <v>9.0333241054737059E-4</v>
      </c>
      <c r="Q37" s="18">
        <v>2.1802008123165549E-3</v>
      </c>
    </row>
    <row r="38" spans="1:17">
      <c r="A38" s="16">
        <v>2003</v>
      </c>
      <c r="B38" s="23">
        <f t="shared" si="3"/>
        <v>-0.12159261551960381</v>
      </c>
      <c r="C38" s="18">
        <v>-3.1370139500008033E-2</v>
      </c>
      <c r="D38" s="18">
        <v>-3.2814071059037934E-2</v>
      </c>
      <c r="E38" s="18">
        <v>-3.0006963893056689E-2</v>
      </c>
      <c r="F38" s="18">
        <v>1.1933607591335984E-4</v>
      </c>
      <c r="G38" s="18">
        <v>4.2236396290827082E-3</v>
      </c>
      <c r="H38" s="18">
        <v>-1.9827186676729378E-2</v>
      </c>
      <c r="I38" s="18">
        <v>1.0238510912331075E-3</v>
      </c>
      <c r="J38" s="31">
        <v>3.8157751946635239E-4</v>
      </c>
      <c r="K38" s="18">
        <v>-2.720986173216116E-5</v>
      </c>
      <c r="L38" s="18">
        <v>-6.3884247686719637E-4</v>
      </c>
      <c r="M38" s="18">
        <v>-2.3926145380744209E-4</v>
      </c>
      <c r="N38" s="18">
        <v>-1.1720676032648172E-2</v>
      </c>
      <c r="O38" s="18">
        <v>-1.8500931772542227E-3</v>
      </c>
      <c r="P38" s="18">
        <v>1.6460463222262524E-3</v>
      </c>
      <c r="Q38" s="18">
        <v>-4.9262202638436384E-4</v>
      </c>
    </row>
    <row r="39" spans="1:17">
      <c r="A39" s="16">
        <v>2004</v>
      </c>
      <c r="B39" s="23">
        <f t="shared" si="3"/>
        <v>-0.13971932186954963</v>
      </c>
      <c r="C39" s="18">
        <v>-1.5740759021813402E-2</v>
      </c>
      <c r="D39" s="18">
        <v>-0.10899779007790189</v>
      </c>
      <c r="E39" s="18">
        <v>1.3766703478711134E-3</v>
      </c>
      <c r="F39" s="18">
        <v>4.0966210753635307E-4</v>
      </c>
      <c r="G39" s="18">
        <v>-6.5056665578450473E-3</v>
      </c>
      <c r="H39" s="18">
        <v>5.5045534803272128E-5</v>
      </c>
      <c r="I39" s="18">
        <v>-2.1055744036020178E-4</v>
      </c>
      <c r="J39" s="31">
        <v>9.7442747311481109E-5</v>
      </c>
      <c r="K39" s="18">
        <v>-2.6213283467844224E-3</v>
      </c>
      <c r="L39" s="18">
        <v>-3.6043392319432626E-3</v>
      </c>
      <c r="M39" s="18">
        <v>9.626195096431026E-5</v>
      </c>
      <c r="N39" s="18">
        <v>4.0874243524666572E-4</v>
      </c>
      <c r="O39" s="18">
        <v>-1.4146519400036511E-3</v>
      </c>
      <c r="P39" s="18">
        <v>-1.7053914905625688E-3</v>
      </c>
      <c r="Q39" s="18">
        <v>-1.3626628860684308E-3</v>
      </c>
    </row>
    <row r="40" spans="1:17">
      <c r="A40" s="16">
        <v>2005</v>
      </c>
      <c r="B40" s="23">
        <f t="shared" si="3"/>
        <v>-0.55877801879271305</v>
      </c>
      <c r="C40" s="18">
        <v>-1.3891689332616638E-2</v>
      </c>
      <c r="D40" s="18">
        <v>-0.44869850634544201</v>
      </c>
      <c r="E40" s="18">
        <v>8.8582342697085808E-4</v>
      </c>
      <c r="F40" s="18">
        <v>-1.0673638220078211E-4</v>
      </c>
      <c r="G40" s="18">
        <v>-6.2485586163737297E-2</v>
      </c>
      <c r="H40" s="18">
        <v>-5.0295464166061751E-3</v>
      </c>
      <c r="I40" s="18">
        <v>-4.1702631935209272E-3</v>
      </c>
      <c r="J40" s="31">
        <v>-9.3394442454284576E-3</v>
      </c>
      <c r="K40" s="18">
        <v>-6.4226918143093009E-3</v>
      </c>
      <c r="L40" s="18">
        <v>-2.7277515204981708E-4</v>
      </c>
      <c r="M40" s="18">
        <v>1.1429783496412964E-3</v>
      </c>
      <c r="N40" s="18">
        <v>1.6446253911470904E-3</v>
      </c>
      <c r="O40" s="18">
        <v>-6.7030403744355619E-3</v>
      </c>
      <c r="P40" s="18">
        <v>-1.9075356793248581E-4</v>
      </c>
      <c r="Q40" s="18">
        <v>-5.1404129721928302E-3</v>
      </c>
    </row>
    <row r="41" spans="1:17">
      <c r="A41" s="16">
        <v>2006</v>
      </c>
      <c r="B41" s="23">
        <f t="shared" si="3"/>
        <v>-0.20447191977100851</v>
      </c>
      <c r="C41" s="18">
        <v>-3.303824107033052E-3</v>
      </c>
      <c r="D41" s="18">
        <v>-0.10568889153285406</v>
      </c>
      <c r="E41" s="18">
        <v>-6.8682305102006243E-3</v>
      </c>
      <c r="F41" s="18">
        <v>-2.4521437309552821E-2</v>
      </c>
      <c r="G41" s="18">
        <v>-3.417986504368517E-2</v>
      </c>
      <c r="H41" s="18">
        <v>-9.1607717510889756E-3</v>
      </c>
      <c r="I41" s="18">
        <v>-1.6348845985403152E-2</v>
      </c>
      <c r="J41" s="31">
        <v>-4.7216315668751263E-3</v>
      </c>
      <c r="K41" s="18">
        <v>-2.4693554678986798E-3</v>
      </c>
      <c r="L41" s="18">
        <v>3.3810795678272079E-3</v>
      </c>
      <c r="M41" s="18">
        <v>2.2198867925253729E-3</v>
      </c>
      <c r="N41" s="18">
        <v>-2.2073974375964537E-3</v>
      </c>
      <c r="O41" s="18">
        <v>2.7757393920798021E-5</v>
      </c>
      <c r="P41" s="18">
        <v>-2.0390982754136912E-5</v>
      </c>
      <c r="Q41" s="18">
        <v>-6.1000183033964393E-4</v>
      </c>
    </row>
    <row r="42" spans="1:17">
      <c r="A42" s="16">
        <v>2007</v>
      </c>
      <c r="B42" s="23">
        <f t="shared" si="3"/>
        <v>-8.114642297621226E-2</v>
      </c>
      <c r="C42" s="18">
        <v>1.6217132411462248E-5</v>
      </c>
      <c r="D42" s="18">
        <v>1.8103715989411473E-4</v>
      </c>
      <c r="E42" s="18">
        <v>-3.069180539970863E-2</v>
      </c>
      <c r="F42" s="18">
        <v>-2.618339270879053E-2</v>
      </c>
      <c r="G42" s="18">
        <v>-4.7167559873545727E-3</v>
      </c>
      <c r="H42" s="18">
        <v>-1.2365383784298746E-2</v>
      </c>
      <c r="I42" s="18">
        <v>1.2332158834005092E-3</v>
      </c>
      <c r="J42" s="31">
        <v>4.9676759659713959E-4</v>
      </c>
      <c r="K42" s="18">
        <v>5.0239171282660301E-5</v>
      </c>
      <c r="L42" s="18">
        <v>-3.7706272552602903E-3</v>
      </c>
      <c r="M42" s="18">
        <v>-2.6423567327854267E-3</v>
      </c>
      <c r="N42" s="18">
        <v>5.5220533586898363E-5</v>
      </c>
      <c r="O42" s="18">
        <v>7.2138154069872738E-5</v>
      </c>
      <c r="P42" s="18">
        <v>-4.5610022903680539E-4</v>
      </c>
      <c r="Q42" s="18">
        <v>-2.4248365102199176E-3</v>
      </c>
    </row>
    <row r="43" spans="1:17">
      <c r="A43" s="16">
        <v>2008</v>
      </c>
      <c r="B43" s="23">
        <f t="shared" si="3"/>
        <v>-0.23271826558254599</v>
      </c>
      <c r="C43" s="18">
        <v>-1.9189147080360385E-2</v>
      </c>
      <c r="D43" s="18">
        <v>-0.21832223527128458</v>
      </c>
      <c r="E43" s="18">
        <v>-5.0007189130643788E-4</v>
      </c>
      <c r="F43" s="18">
        <v>-4.7436712202521339E-3</v>
      </c>
      <c r="G43" s="18">
        <v>1.87003134307893E-2</v>
      </c>
      <c r="H43" s="18">
        <v>5.0457375131193463E-3</v>
      </c>
      <c r="I43" s="18">
        <v>-1.0012866930639925E-2</v>
      </c>
      <c r="J43" s="31">
        <v>4.039257951527457E-4</v>
      </c>
      <c r="K43" s="18">
        <v>-3.5986420412330799E-3</v>
      </c>
      <c r="L43" s="18">
        <v>2.768597119246301E-3</v>
      </c>
      <c r="M43" s="18">
        <v>-2.3118551386918092E-3</v>
      </c>
      <c r="N43" s="18">
        <v>-5.8628454759604052E-4</v>
      </c>
      <c r="O43" s="18">
        <v>-3.6377753551291339E-4</v>
      </c>
      <c r="P43" s="18">
        <v>-3.0935125199110397E-7</v>
      </c>
      <c r="Q43" s="18">
        <v>-7.9784327243521669E-6</v>
      </c>
    </row>
    <row r="44" spans="1:17">
      <c r="A44" s="16">
        <v>2009</v>
      </c>
      <c r="B44" s="23">
        <f t="shared" si="3"/>
        <v>-0.44056948396261558</v>
      </c>
      <c r="C44" s="18">
        <v>-1.2453126886162018E-3</v>
      </c>
      <c r="D44" s="18">
        <v>-0.49365514454639098</v>
      </c>
      <c r="E44" s="18">
        <v>-3.581119816689058E-2</v>
      </c>
      <c r="F44" s="18">
        <v>-2.6091868106075814E-3</v>
      </c>
      <c r="G44" s="18">
        <v>5.5092423783278683E-3</v>
      </c>
      <c r="H44" s="18">
        <v>2.4054222278585965E-3</v>
      </c>
      <c r="I44" s="18">
        <v>6.2228737482172706E-3</v>
      </c>
      <c r="J44" s="31">
        <v>6.3483852042006657E-3</v>
      </c>
      <c r="K44" s="18">
        <v>5.1630035155250708E-3</v>
      </c>
      <c r="L44" s="18">
        <v>4.6673624089599228E-2</v>
      </c>
      <c r="M44" s="18">
        <v>-1.2188575362085468E-4</v>
      </c>
      <c r="N44" s="18">
        <v>-2.9336595756705459E-4</v>
      </c>
      <c r="O44" s="18">
        <v>3.7156931034830774E-4</v>
      </c>
      <c r="P44" s="18">
        <v>2.1993720814654479E-3</v>
      </c>
      <c r="Q44" s="18">
        <v>1.8273117405535329E-2</v>
      </c>
    </row>
    <row r="45" spans="1:17">
      <c r="A45" s="16">
        <v>2010</v>
      </c>
      <c r="B45" s="23">
        <f t="shared" si="3"/>
        <v>-6.1848418358628914E-2</v>
      </c>
      <c r="C45" s="18">
        <v>-1.208880658949003E-2</v>
      </c>
      <c r="D45" s="18">
        <v>-2.3400674258279457E-2</v>
      </c>
      <c r="E45" s="18">
        <v>2.5446486855242346E-3</v>
      </c>
      <c r="F45" s="18">
        <v>7.3011958645283932E-3</v>
      </c>
      <c r="G45" s="18">
        <v>-1.2879445046068617E-2</v>
      </c>
      <c r="H45" s="18">
        <v>-9.1827299139466533E-3</v>
      </c>
      <c r="I45" s="18">
        <v>-1.2342095345231564E-3</v>
      </c>
      <c r="J45" s="31">
        <v>4.1089315573298538E-4</v>
      </c>
      <c r="K45" s="18">
        <v>-9.585499664836152E-4</v>
      </c>
      <c r="L45" s="18">
        <v>-8.7676109750027716E-3</v>
      </c>
      <c r="M45" s="18">
        <v>-2.1163653532848999E-3</v>
      </c>
      <c r="N45" s="18">
        <v>-1.1380993395802957E-4</v>
      </c>
      <c r="O45" s="18">
        <v>-7.146420878793218E-4</v>
      </c>
      <c r="P45" s="18">
        <v>-5.4951467358437694E-4</v>
      </c>
      <c r="Q45" s="18">
        <v>-9.8797731913604481E-5</v>
      </c>
    </row>
    <row r="46" spans="1:17">
      <c r="A46" s="29"/>
      <c r="B46" s="51"/>
      <c r="C46" s="18"/>
      <c r="D46" s="18"/>
      <c r="E46" s="18"/>
      <c r="F46" s="18"/>
      <c r="G46" s="18"/>
      <c r="H46" s="18"/>
      <c r="I46" s="18"/>
      <c r="J46" s="51"/>
      <c r="K46" s="18"/>
      <c r="L46" s="18"/>
      <c r="M46" s="18"/>
      <c r="N46" s="18"/>
      <c r="O46" s="18"/>
      <c r="P46" s="18"/>
      <c r="Q46" s="18"/>
    </row>
    <row r="47" spans="1:17">
      <c r="A47" s="15"/>
      <c r="B47" s="53" t="s">
        <v>71</v>
      </c>
      <c r="C47" s="49"/>
      <c r="D47" s="49"/>
      <c r="E47" s="49"/>
      <c r="F47" s="49"/>
      <c r="G47" s="49"/>
      <c r="H47" s="49"/>
      <c r="I47" s="49"/>
      <c r="J47" s="53" t="s">
        <v>71</v>
      </c>
      <c r="K47" s="49"/>
      <c r="L47" s="49"/>
      <c r="M47" s="49"/>
      <c r="N47" s="49"/>
      <c r="O47" s="49"/>
      <c r="P47" s="49"/>
      <c r="Q47" s="49"/>
    </row>
    <row r="48" spans="1:17">
      <c r="A48" s="19" t="s">
        <v>70</v>
      </c>
      <c r="B48" s="23">
        <f ca="1">AVERAGE(INDIRECT(ADDRESS(MATCH(VALUE(LEFT($A48,4)),$A$31:$A$46,)+ROW($A$30),COLUMN(B$46),,,)&amp;":"&amp;ADDRESS(MATCH(VALUE(RIGHT($A48,4)),$A$31:$A$46,)+ROW($A$30),COLUMN(B$46),,,)))</f>
        <v>-0.21264432041615539</v>
      </c>
      <c r="C48" s="18">
        <f t="shared" ref="C48:Q50" ca="1" si="4">AVERAGE(INDIRECT(ADDRESS(MATCH(VALUE(LEFT($A48,4)),$A$31:$A$46,)+ROW($A$30),COLUMN(C$46),,,)&amp;":"&amp;ADDRESS(MATCH(VALUE(RIGHT($A48,4)),$A$31:$A$46,)+ROW($A$30),COLUMN(C$46),,,)))</f>
        <v>-1.4490791165017078E-2</v>
      </c>
      <c r="D48" s="18">
        <f t="shared" ca="1" si="4"/>
        <v>-0.15475831916662811</v>
      </c>
      <c r="E48" s="18">
        <f t="shared" ca="1" si="4"/>
        <v>-1.2975556056862349E-2</v>
      </c>
      <c r="F48" s="18">
        <f t="shared" ca="1" si="4"/>
        <v>-5.1280609723417889E-3</v>
      </c>
      <c r="G48" s="18">
        <f t="shared" ca="1" si="4"/>
        <v>-7.5674527535071843E-3</v>
      </c>
      <c r="H48" s="18">
        <f t="shared" ca="1" si="4"/>
        <v>-8.0993736968164986E-3</v>
      </c>
      <c r="I48" s="18">
        <f t="shared" ca="1" si="4"/>
        <v>-3.6000003204790399E-3</v>
      </c>
      <c r="J48" s="31">
        <f t="shared" ca="1" si="4"/>
        <v>-1.5684226121653302E-3</v>
      </c>
      <c r="K48" s="18">
        <f t="shared" ca="1" si="4"/>
        <v>-3.7503121629108562E-3</v>
      </c>
      <c r="L48" s="18">
        <f t="shared" ca="1" si="4"/>
        <v>5.2472811042458399E-4</v>
      </c>
      <c r="M48" s="18">
        <f t="shared" ca="1" si="4"/>
        <v>7.7542061580988288E-4</v>
      </c>
      <c r="N48" s="18">
        <f t="shared" ca="1" si="4"/>
        <v>-8.4421191706497256E-4</v>
      </c>
      <c r="O48" s="18">
        <f t="shared" ca="1" si="4"/>
        <v>-1.1751917645142231E-3</v>
      </c>
      <c r="P48" s="18">
        <f t="shared" ca="1" si="4"/>
        <v>-7.0920274322316718E-4</v>
      </c>
      <c r="Q48" s="18">
        <f t="shared" ca="1" si="4"/>
        <v>7.2242618914078222E-4</v>
      </c>
    </row>
    <row r="49" spans="1:17">
      <c r="A49" s="19" t="s">
        <v>73</v>
      </c>
      <c r="B49" s="23">
        <f t="shared" ref="B49:B50" ca="1" si="5">AVERAGE(INDIRECT(ADDRESS(MATCH(VALUE(LEFT($A49,4)),$A$31:$A$46,)+ROW($A$30),COLUMN(B$46),,,)&amp;":"&amp;ADDRESS(MATCH(VALUE(RIGHT($A49,4)),$A$31:$A$46,)+ROW($A$30),COLUMN(B$46),,,)))</f>
        <v>-0.24787398665505131</v>
      </c>
      <c r="C49" s="18">
        <f t="shared" ca="1" si="4"/>
        <v>-2.4315196068996712E-2</v>
      </c>
      <c r="D49" s="18">
        <f t="shared" ca="1" si="4"/>
        <v>-0.15427898601224066</v>
      </c>
      <c r="E49" s="18">
        <f t="shared" ca="1" si="4"/>
        <v>-8.6722080140896832E-3</v>
      </c>
      <c r="F49" s="18">
        <f t="shared" ca="1" si="4"/>
        <v>-8.4698140061947019E-3</v>
      </c>
      <c r="G49" s="18">
        <f t="shared" ca="1" si="4"/>
        <v>-5.5051968813318941E-3</v>
      </c>
      <c r="H49" s="18">
        <f t="shared" ca="1" si="4"/>
        <v>-1.8228463549284424E-2</v>
      </c>
      <c r="I49" s="18">
        <f t="shared" ca="1" si="4"/>
        <v>-9.8438478503700601E-3</v>
      </c>
      <c r="J49" s="31">
        <f t="shared" ca="1" si="4"/>
        <v>-5.0872376671274597E-3</v>
      </c>
      <c r="K49" s="18">
        <f t="shared" ca="1" si="4"/>
        <v>-6.0210960086025242E-3</v>
      </c>
      <c r="L49" s="18">
        <f t="shared" ca="1" si="4"/>
        <v>-4.6448883448083813E-3</v>
      </c>
      <c r="M49" s="18">
        <f t="shared" ca="1" si="4"/>
        <v>3.8043883804704435E-3</v>
      </c>
      <c r="N49" s="18">
        <f t="shared" ca="1" si="4"/>
        <v>-1.2571433207581924E-3</v>
      </c>
      <c r="O49" s="18">
        <f t="shared" ca="1" si="4"/>
        <v>-2.5217917406773755E-4</v>
      </c>
      <c r="P49" s="18">
        <f t="shared" ca="1" si="4"/>
        <v>-3.6785343602856722E-3</v>
      </c>
      <c r="Q49" s="18">
        <f t="shared" ca="1" si="4"/>
        <v>-1.4235837773635995E-3</v>
      </c>
    </row>
    <row r="50" spans="1:17">
      <c r="A50" s="19" t="s">
        <v>74</v>
      </c>
      <c r="B50" s="23">
        <f t="shared" ca="1" si="5"/>
        <v>-0.20207542054448652</v>
      </c>
      <c r="C50" s="18">
        <f t="shared" ca="1" si="4"/>
        <v>-1.1543469693823191E-2</v>
      </c>
      <c r="D50" s="18">
        <f t="shared" ca="1" si="4"/>
        <v>-0.15490211911294433</v>
      </c>
      <c r="E50" s="18">
        <f t="shared" ca="1" si="4"/>
        <v>-1.4266560469694151E-2</v>
      </c>
      <c r="F50" s="18">
        <f t="shared" ca="1" si="4"/>
        <v>-4.125535062185914E-3</v>
      </c>
      <c r="G50" s="18">
        <f t="shared" ca="1" si="4"/>
        <v>-8.1861295151597728E-3</v>
      </c>
      <c r="H50" s="18">
        <f t="shared" ca="1" si="4"/>
        <v>-5.0606467410761217E-3</v>
      </c>
      <c r="I50" s="18">
        <f t="shared" ca="1" si="4"/>
        <v>-1.7268460615117332E-3</v>
      </c>
      <c r="J50" s="31">
        <f t="shared" ca="1" si="4"/>
        <v>-5.1277809567669137E-4</v>
      </c>
      <c r="K50" s="18">
        <f t="shared" ca="1" si="4"/>
        <v>-3.0690770092033567E-3</v>
      </c>
      <c r="L50" s="18">
        <f t="shared" ca="1" si="4"/>
        <v>2.0756130469944739E-3</v>
      </c>
      <c r="M50" s="18">
        <f t="shared" ca="1" si="4"/>
        <v>-1.3326971358828518E-4</v>
      </c>
      <c r="N50" s="18">
        <f t="shared" ca="1" si="4"/>
        <v>-7.2033249595700654E-4</v>
      </c>
      <c r="O50" s="18">
        <f t="shared" ca="1" si="4"/>
        <v>-1.4520955416481686E-3</v>
      </c>
      <c r="P50" s="18">
        <f t="shared" ca="1" si="4"/>
        <v>1.8159674189558464E-4</v>
      </c>
      <c r="Q50" s="18">
        <f t="shared" ca="1" si="4"/>
        <v>1.3662291790920965E-3</v>
      </c>
    </row>
    <row r="51" spans="1:17">
      <c r="A51" s="52"/>
      <c r="B51" s="51"/>
    </row>
    <row r="52" spans="1:17">
      <c r="I52" s="11">
        <v>3</v>
      </c>
      <c r="Q52" s="11">
        <v>4</v>
      </c>
    </row>
    <row r="53" spans="1:17">
      <c r="B53" s="33" t="s">
        <v>60</v>
      </c>
      <c r="J53" s="33" t="s">
        <v>61</v>
      </c>
    </row>
    <row r="55" spans="1:17" ht="45">
      <c r="A55" s="15"/>
      <c r="B55" s="20" t="s">
        <v>0</v>
      </c>
      <c r="C55" s="14" t="s">
        <v>1</v>
      </c>
      <c r="D55" s="14" t="s">
        <v>2</v>
      </c>
      <c r="E55" s="14" t="s">
        <v>3</v>
      </c>
      <c r="F55" s="14" t="s">
        <v>4</v>
      </c>
      <c r="G55" s="14" t="s">
        <v>5</v>
      </c>
      <c r="H55" s="14" t="s">
        <v>6</v>
      </c>
      <c r="I55" s="14" t="s">
        <v>7</v>
      </c>
      <c r="J55" s="27" t="s">
        <v>8</v>
      </c>
      <c r="K55" s="14" t="s">
        <v>9</v>
      </c>
      <c r="L55" s="14" t="s">
        <v>10</v>
      </c>
      <c r="M55" s="14" t="s">
        <v>11</v>
      </c>
      <c r="N55" s="14" t="s">
        <v>12</v>
      </c>
      <c r="O55" s="14" t="s">
        <v>13</v>
      </c>
      <c r="P55" s="14" t="s">
        <v>14</v>
      </c>
      <c r="Q55" s="14" t="s">
        <v>15</v>
      </c>
    </row>
    <row r="56" spans="1:17">
      <c r="A56" s="16"/>
      <c r="B56" s="73" t="s">
        <v>57</v>
      </c>
      <c r="C56" s="74"/>
      <c r="D56" s="74"/>
      <c r="E56" s="74"/>
      <c r="F56" s="74"/>
      <c r="G56" s="74"/>
      <c r="H56" s="74"/>
      <c r="I56" s="74"/>
      <c r="J56" s="73" t="s">
        <v>57</v>
      </c>
      <c r="K56" s="74"/>
      <c r="L56" s="74"/>
      <c r="M56" s="74"/>
      <c r="N56" s="74"/>
      <c r="O56" s="74"/>
      <c r="P56" s="74"/>
      <c r="Q56" s="74"/>
    </row>
    <row r="57" spans="1:17">
      <c r="A57" s="16">
        <v>1997</v>
      </c>
      <c r="B57" s="21"/>
      <c r="C57" s="17"/>
      <c r="D57" s="17"/>
      <c r="E57" s="17"/>
      <c r="F57" s="17"/>
      <c r="G57" s="17"/>
      <c r="H57" s="17"/>
      <c r="I57" s="17"/>
      <c r="J57" s="30"/>
      <c r="K57" s="17"/>
      <c r="L57" s="17"/>
      <c r="M57" s="17"/>
      <c r="N57" s="17"/>
      <c r="O57" s="17"/>
      <c r="P57" s="17"/>
      <c r="Q57" s="17"/>
    </row>
    <row r="58" spans="1:17">
      <c r="A58" s="16">
        <v>1998</v>
      </c>
      <c r="B58" s="23">
        <f t="shared" ref="B58:B70" si="6">SUM(C58:Q58)</f>
        <v>-1.129597353663095</v>
      </c>
      <c r="C58" s="18">
        <v>-9.868703890985317E-2</v>
      </c>
      <c r="D58" s="18">
        <v>-1.6688070662246244</v>
      </c>
      <c r="E58" s="18">
        <v>2.894348318309576E-2</v>
      </c>
      <c r="F58" s="18">
        <v>-0.26425981147809163</v>
      </c>
      <c r="G58" s="18">
        <v>-0.41803505568621235</v>
      </c>
      <c r="H58" s="18">
        <v>-0.48801216090437854</v>
      </c>
      <c r="I58" s="18">
        <v>0.24777166250363949</v>
      </c>
      <c r="J58" s="31">
        <v>0.21218426855549441</v>
      </c>
      <c r="K58" s="18">
        <v>0.4082968836830852</v>
      </c>
      <c r="L58" s="18">
        <v>-0.25857833013392229</v>
      </c>
      <c r="M58" s="18">
        <v>0.56060689543928832</v>
      </c>
      <c r="N58" s="18">
        <v>0.20861137171696953</v>
      </c>
      <c r="O58" s="18">
        <v>2.948851329328778E-2</v>
      </c>
      <c r="P58" s="18">
        <v>0.19557551306424856</v>
      </c>
      <c r="Q58" s="18">
        <v>0.17530351823487786</v>
      </c>
    </row>
    <row r="59" spans="1:17">
      <c r="A59" s="16">
        <v>1999</v>
      </c>
      <c r="B59" s="23">
        <f t="shared" si="6"/>
        <v>-5.6409106741490966E-3</v>
      </c>
      <c r="C59" s="18">
        <v>-0.36125150976382403</v>
      </c>
      <c r="D59" s="18">
        <v>0.52317231650289497</v>
      </c>
      <c r="E59" s="18">
        <v>-0.3743250599905692</v>
      </c>
      <c r="F59" s="18">
        <v>-0.22410967131345738</v>
      </c>
      <c r="G59" s="18">
        <v>0.86178751194158509</v>
      </c>
      <c r="H59" s="18">
        <v>-0.13113101640536523</v>
      </c>
      <c r="I59" s="18">
        <v>-0.3253293641138208</v>
      </c>
      <c r="J59" s="31">
        <v>-9.7687576310672153E-2</v>
      </c>
      <c r="K59" s="18">
        <v>4.5201900947590301E-2</v>
      </c>
      <c r="L59" s="18">
        <v>-0.18041003500602995</v>
      </c>
      <c r="M59" s="18">
        <v>-1.3751568279792251E-2</v>
      </c>
      <c r="N59" s="18">
        <v>0.19109697682936758</v>
      </c>
      <c r="O59" s="18">
        <v>3.8299481269065537E-2</v>
      </c>
      <c r="P59" s="18">
        <v>-1.0496887485590193E-2</v>
      </c>
      <c r="Q59" s="18">
        <v>5.3293590504468621E-2</v>
      </c>
    </row>
    <row r="60" spans="1:17">
      <c r="A60" s="16">
        <v>2000</v>
      </c>
      <c r="B60" s="23">
        <f t="shared" si="6"/>
        <v>1.6171847145959874</v>
      </c>
      <c r="C60" s="18">
        <v>-0.36871358922494801</v>
      </c>
      <c r="D60" s="18">
        <v>3.8940587370558823</v>
      </c>
      <c r="E60" s="18">
        <v>-8.2437203473172793E-2</v>
      </c>
      <c r="F60" s="18">
        <v>-0.18640977163895017</v>
      </c>
      <c r="G60" s="18">
        <v>-0.59133600766620487</v>
      </c>
      <c r="H60" s="18">
        <v>-0.23059429131137721</v>
      </c>
      <c r="I60" s="18">
        <v>-0.33395366678787347</v>
      </c>
      <c r="J60" s="31">
        <v>-0.3017561426483536</v>
      </c>
      <c r="K60" s="18">
        <v>-0.17109812980142514</v>
      </c>
      <c r="L60" s="18">
        <v>2.495337143465283E-2</v>
      </c>
      <c r="M60" s="18">
        <v>0.20709769014622786</v>
      </c>
      <c r="N60" s="18">
        <v>7.1078352243675418E-3</v>
      </c>
      <c r="O60" s="18">
        <v>1.7117917676355062E-2</v>
      </c>
      <c r="P60" s="18">
        <v>-0.14201501260995808</v>
      </c>
      <c r="Q60" s="18">
        <v>-0.124837021779235</v>
      </c>
    </row>
    <row r="61" spans="1:17">
      <c r="A61" s="16">
        <v>2001</v>
      </c>
      <c r="B61" s="23">
        <f t="shared" si="6"/>
        <v>8.718205504998261E-2</v>
      </c>
      <c r="C61" s="18">
        <v>-0.13216605829409145</v>
      </c>
      <c r="D61" s="18">
        <v>0.12281464457204691</v>
      </c>
      <c r="E61" s="18">
        <v>0.31333669240444895</v>
      </c>
      <c r="F61" s="18">
        <v>0.10664759125352305</v>
      </c>
      <c r="G61" s="18">
        <v>-0.90024650180757593</v>
      </c>
      <c r="H61" s="18">
        <v>0.19934515747861303</v>
      </c>
      <c r="I61" s="18">
        <v>4.2879752691240752E-2</v>
      </c>
      <c r="J61" s="31">
        <v>8.7568292416036114E-2</v>
      </c>
      <c r="K61" s="18">
        <v>-4.6398801523776815E-3</v>
      </c>
      <c r="L61" s="18">
        <v>-0.25607381698228254</v>
      </c>
      <c r="M61" s="18">
        <v>6.773148611300607E-2</v>
      </c>
      <c r="N61" s="18">
        <v>0.20388658529361231</v>
      </c>
      <c r="O61" s="18">
        <v>5.4726027391035909E-2</v>
      </c>
      <c r="P61" s="18">
        <v>3.5255603676454507E-2</v>
      </c>
      <c r="Q61" s="18">
        <v>0.1461164789962926</v>
      </c>
    </row>
    <row r="62" spans="1:17">
      <c r="A62" s="16">
        <v>2002</v>
      </c>
      <c r="B62" s="23">
        <f t="shared" si="6"/>
        <v>-0.74586448028437113</v>
      </c>
      <c r="C62" s="18">
        <v>0.19092661694602614</v>
      </c>
      <c r="D62" s="18">
        <v>-1.3492192984602702</v>
      </c>
      <c r="E62" s="18">
        <v>-0.25857042343292808</v>
      </c>
      <c r="F62" s="18">
        <v>0.25148472991953114</v>
      </c>
      <c r="G62" s="18">
        <v>-0.4603730779802559</v>
      </c>
      <c r="H62" s="18">
        <v>-6.3745515305888983E-2</v>
      </c>
      <c r="I62" s="18">
        <v>0.28092944236505102</v>
      </c>
      <c r="J62" s="31">
        <v>0.12567699241776537</v>
      </c>
      <c r="K62" s="18">
        <v>-0.200268733836827</v>
      </c>
      <c r="L62" s="18">
        <v>0.17939007922529146</v>
      </c>
      <c r="M62" s="18">
        <v>3.9938203708457944E-2</v>
      </c>
      <c r="N62" s="18">
        <v>0.16118234105438098</v>
      </c>
      <c r="O62" s="18">
        <v>0.11456286897357855</v>
      </c>
      <c r="P62" s="18">
        <v>6.7712864109157264E-2</v>
      </c>
      <c r="Q62" s="18">
        <v>0.17450843001255931</v>
      </c>
    </row>
    <row r="63" spans="1:17">
      <c r="A63" s="16">
        <v>2003</v>
      </c>
      <c r="B63" s="23">
        <f t="shared" si="6"/>
        <v>0.42530865100338067</v>
      </c>
      <c r="C63" s="18">
        <v>-0.32357913903286228</v>
      </c>
      <c r="D63" s="18">
        <v>1.9514965558606729</v>
      </c>
      <c r="E63" s="18">
        <v>0.38785589101631529</v>
      </c>
      <c r="F63" s="18">
        <v>1.5129827763190452E-2</v>
      </c>
      <c r="G63" s="18">
        <v>-1.2041050813262399</v>
      </c>
      <c r="H63" s="18">
        <v>-0.30572870425101273</v>
      </c>
      <c r="I63" s="18">
        <v>4.6815784872484049E-2</v>
      </c>
      <c r="J63" s="31">
        <v>-0.19403457656262577</v>
      </c>
      <c r="K63" s="18">
        <v>-1.3313059921561073E-2</v>
      </c>
      <c r="L63" s="18">
        <v>-8.2589149046184321E-2</v>
      </c>
      <c r="M63" s="18">
        <v>-1.4695774949920106E-2</v>
      </c>
      <c r="N63" s="18">
        <v>0.23019431563457127</v>
      </c>
      <c r="O63" s="18">
        <v>3.5826313311749486E-2</v>
      </c>
      <c r="P63" s="18">
        <v>-6.0233313664665125E-2</v>
      </c>
      <c r="Q63" s="18">
        <v>-4.3731238700531555E-2</v>
      </c>
    </row>
    <row r="64" spans="1:17">
      <c r="A64" s="16">
        <v>2004</v>
      </c>
      <c r="B64" s="23">
        <f t="shared" si="6"/>
        <v>0.53218267385027496</v>
      </c>
      <c r="C64" s="18">
        <v>-0.15777492532395937</v>
      </c>
      <c r="D64" s="18">
        <v>1.6536697050401648</v>
      </c>
      <c r="E64" s="18">
        <v>-2.059281513717728E-2</v>
      </c>
      <c r="F64" s="18">
        <v>0.29243226486554325</v>
      </c>
      <c r="G64" s="18">
        <v>-0.81939635813008516</v>
      </c>
      <c r="H64" s="18">
        <v>0.130146350564462</v>
      </c>
      <c r="I64" s="18">
        <v>-9.7890804062806508E-2</v>
      </c>
      <c r="J64" s="31">
        <v>-6.6735993958070061E-2</v>
      </c>
      <c r="K64" s="18">
        <v>-6.6853800564866853E-2</v>
      </c>
      <c r="L64" s="18">
        <v>-0.20725022342468141</v>
      </c>
      <c r="M64" s="18">
        <v>-1.6000145155437736E-2</v>
      </c>
      <c r="N64" s="18">
        <v>4.2579318210014656E-2</v>
      </c>
      <c r="O64" s="18">
        <v>4.1650322783635098E-2</v>
      </c>
      <c r="P64" s="18">
        <v>-7.7311452324953456E-2</v>
      </c>
      <c r="Q64" s="18">
        <v>-9.8488769531507231E-2</v>
      </c>
    </row>
    <row r="65" spans="1:19">
      <c r="A65" s="16">
        <v>2005</v>
      </c>
      <c r="B65" s="23">
        <f t="shared" si="6"/>
        <v>1.9140222373537785</v>
      </c>
      <c r="C65" s="18">
        <v>-0.43756279948455057</v>
      </c>
      <c r="D65" s="18">
        <v>3.8082207028935819</v>
      </c>
      <c r="E65" s="18">
        <v>7.697176000757075E-2</v>
      </c>
      <c r="F65" s="18">
        <v>0.53971377268518494</v>
      </c>
      <c r="G65" s="18">
        <v>-1.6414191828211078</v>
      </c>
      <c r="H65" s="18">
        <v>-9.8382971267996097E-2</v>
      </c>
      <c r="I65" s="18">
        <v>-0.12325650223731102</v>
      </c>
      <c r="J65" s="31">
        <v>-0.11335985159014433</v>
      </c>
      <c r="K65" s="18">
        <v>-0.14823416031591966</v>
      </c>
      <c r="L65" s="18">
        <v>0.148660966147558</v>
      </c>
      <c r="M65" s="18">
        <v>7.5921483332028222E-2</v>
      </c>
      <c r="N65" s="18">
        <v>9.4132918473527893E-2</v>
      </c>
      <c r="O65" s="18">
        <v>-0.10518950433350557</v>
      </c>
      <c r="P65" s="18">
        <v>-1.4856816510292381E-2</v>
      </c>
      <c r="Q65" s="18">
        <v>-0.14733757762484648</v>
      </c>
    </row>
    <row r="66" spans="1:19">
      <c r="A66" s="16">
        <v>2006</v>
      </c>
      <c r="B66" s="23">
        <f t="shared" si="6"/>
        <v>0.8891923527222807</v>
      </c>
      <c r="C66" s="18">
        <v>-0.23649053517669572</v>
      </c>
      <c r="D66" s="18">
        <v>1.2065221667932158</v>
      </c>
      <c r="E66" s="18">
        <v>-0.23338866662808663</v>
      </c>
      <c r="F66" s="18">
        <v>1.0245711912216922</v>
      </c>
      <c r="G66" s="18">
        <v>-1.2766272578994762</v>
      </c>
      <c r="H66" s="18">
        <v>-0.15104915434635421</v>
      </c>
      <c r="I66" s="18">
        <v>-0.2659540925154345</v>
      </c>
      <c r="J66" s="31">
        <v>0.27885660396800227</v>
      </c>
      <c r="K66" s="18">
        <v>-9.460203246062808E-2</v>
      </c>
      <c r="L66" s="18">
        <v>0.22767663654258333</v>
      </c>
      <c r="M66" s="18">
        <v>9.7107663838508496E-2</v>
      </c>
      <c r="N66" s="18">
        <v>0.15570919473535608</v>
      </c>
      <c r="O66" s="18">
        <v>1.9975765443939038E-2</v>
      </c>
      <c r="P66" s="18">
        <v>1.4467198153680461E-2</v>
      </c>
      <c r="Q66" s="18">
        <v>0.1224176710519785</v>
      </c>
    </row>
    <row r="67" spans="1:19">
      <c r="A67" s="16">
        <v>2007</v>
      </c>
      <c r="B67" s="23">
        <f t="shared" si="6"/>
        <v>-0.46833299776667253</v>
      </c>
      <c r="C67" s="18">
        <v>3.7800315613079151E-2</v>
      </c>
      <c r="D67" s="18">
        <v>-4.9084458754247197E-2</v>
      </c>
      <c r="E67" s="18">
        <v>-0.29395258025061405</v>
      </c>
      <c r="F67" s="18">
        <v>0.89556374971816888</v>
      </c>
      <c r="G67" s="18">
        <v>-0.97289701225105707</v>
      </c>
      <c r="H67" s="18">
        <v>-0.30809105691208183</v>
      </c>
      <c r="I67" s="18">
        <v>0.12900612618643942</v>
      </c>
      <c r="J67" s="31">
        <v>-0.1593186970832117</v>
      </c>
      <c r="K67" s="18">
        <v>-8.877248798801151E-3</v>
      </c>
      <c r="L67" s="18">
        <v>-0.19726674657041632</v>
      </c>
      <c r="M67" s="18">
        <v>0.27333645717473193</v>
      </c>
      <c r="N67" s="18">
        <v>4.964644651719018E-3</v>
      </c>
      <c r="O67" s="18">
        <v>-5.9483047305236509E-3</v>
      </c>
      <c r="P67" s="18">
        <v>4.5781185827831722E-2</v>
      </c>
      <c r="Q67" s="18">
        <v>0.1406506284123103</v>
      </c>
    </row>
    <row r="68" spans="1:19">
      <c r="A68" s="16">
        <v>2008</v>
      </c>
      <c r="B68" s="23">
        <f t="shared" si="6"/>
        <v>1.0081361386469057</v>
      </c>
      <c r="C68" s="18">
        <v>-0.10027114375996196</v>
      </c>
      <c r="D68" s="18">
        <v>3.2267858735336725</v>
      </c>
      <c r="E68" s="18">
        <v>-4.4198337294988371E-2</v>
      </c>
      <c r="F68" s="18">
        <v>0.38186521216692526</v>
      </c>
      <c r="G68" s="18">
        <v>-1.6466067812913641</v>
      </c>
      <c r="H68" s="18">
        <v>-0.20299452650159874</v>
      </c>
      <c r="I68" s="18">
        <v>-0.3630316143651246</v>
      </c>
      <c r="J68" s="31">
        <v>-0.18680637860295268</v>
      </c>
      <c r="K68" s="18">
        <v>9.8480182384109619E-2</v>
      </c>
      <c r="L68" s="18">
        <v>-0.2110395473539417</v>
      </c>
      <c r="M68" s="18">
        <v>0.1495149245248508</v>
      </c>
      <c r="N68" s="18">
        <v>-8.9904428211848506E-2</v>
      </c>
      <c r="O68" s="18">
        <v>1.9733111817345744E-2</v>
      </c>
      <c r="P68" s="18">
        <v>7.1073360112585771E-4</v>
      </c>
      <c r="Q68" s="18">
        <v>-2.41011419993435E-2</v>
      </c>
    </row>
    <row r="69" spans="1:19">
      <c r="A69" s="16">
        <v>2009</v>
      </c>
      <c r="B69" s="23">
        <f t="shared" si="6"/>
        <v>-1.4473313175880431</v>
      </c>
      <c r="C69" s="18">
        <v>2.2386605048901248E-2</v>
      </c>
      <c r="D69" s="18">
        <v>-5.6967242889015228</v>
      </c>
      <c r="E69" s="18">
        <v>0.51663166489705836</v>
      </c>
      <c r="F69" s="18">
        <v>6.6765858730359243E-2</v>
      </c>
      <c r="G69" s="18">
        <v>-0.40652195513036321</v>
      </c>
      <c r="H69" s="18">
        <v>0.14101053230018318</v>
      </c>
      <c r="I69" s="18">
        <v>0.37425765320421489</v>
      </c>
      <c r="J69" s="31">
        <v>0.25185071962954542</v>
      </c>
      <c r="K69" s="18">
        <v>0.40495166279117767</v>
      </c>
      <c r="L69" s="18">
        <v>1.3987615260027286</v>
      </c>
      <c r="M69" s="18">
        <v>0.57213893316704811</v>
      </c>
      <c r="N69" s="18">
        <v>0.11692697122590578</v>
      </c>
      <c r="O69" s="18">
        <v>9.8989190797678053E-2</v>
      </c>
      <c r="P69" s="18">
        <v>7.6702346920575995E-2</v>
      </c>
      <c r="Q69" s="18">
        <v>0.61454126172846468</v>
      </c>
    </row>
    <row r="70" spans="1:19">
      <c r="A70" s="16">
        <v>2010</v>
      </c>
      <c r="B70" s="23">
        <f t="shared" si="6"/>
        <v>0.52479136612801258</v>
      </c>
      <c r="C70" s="18">
        <v>-0.20421633694667754</v>
      </c>
      <c r="D70" s="18">
        <v>1.6594739445816558</v>
      </c>
      <c r="E70" s="18">
        <v>-0.21205917747081932</v>
      </c>
      <c r="F70" s="18">
        <v>0.24905761809386023</v>
      </c>
      <c r="G70" s="18">
        <v>-0.34870662641777039</v>
      </c>
      <c r="H70" s="18">
        <v>-0.18447728170984862</v>
      </c>
      <c r="I70" s="18">
        <v>-0.11014164495549153</v>
      </c>
      <c r="J70" s="31">
        <v>1.6057495768024867E-2</v>
      </c>
      <c r="K70" s="18">
        <v>6.0463577797236642E-2</v>
      </c>
      <c r="L70" s="18">
        <v>-0.43091534209939786</v>
      </c>
      <c r="M70" s="18">
        <v>0.10810508015053515</v>
      </c>
      <c r="N70" s="18">
        <v>2.1603242859353586E-2</v>
      </c>
      <c r="O70" s="18">
        <v>-6.7960818349265123E-2</v>
      </c>
      <c r="P70" s="18">
        <v>-4.3753762662246509E-2</v>
      </c>
      <c r="Q70" s="18">
        <v>1.2261397488863322E-2</v>
      </c>
    </row>
    <row r="72" spans="1:19">
      <c r="A72" s="15"/>
      <c r="B72" s="53" t="s">
        <v>71</v>
      </c>
      <c r="C72" s="13"/>
      <c r="D72" s="13"/>
      <c r="E72" s="13"/>
      <c r="F72" s="13"/>
      <c r="G72" s="13"/>
      <c r="H72" s="13"/>
      <c r="I72" s="13"/>
      <c r="J72" s="53" t="s">
        <v>71</v>
      </c>
      <c r="K72" s="13"/>
      <c r="L72" s="13"/>
      <c r="M72" s="13"/>
      <c r="N72" s="13"/>
      <c r="O72" s="13"/>
      <c r="P72" s="13"/>
      <c r="Q72" s="13"/>
    </row>
    <row r="73" spans="1:19">
      <c r="A73" s="19" t="s">
        <v>70</v>
      </c>
      <c r="B73" s="23">
        <f ca="1">AVERAGE(INDIRECT(ADDRESS(MATCH(VALUE(LEFT($A73,4)),$A$56:$A$71,)+ROW($A$55),COLUMN(B$71),,,)&amp;":"&amp;ADDRESS(MATCH(VALUE(RIGHT($A73,4)),$A$56:$A$71,)+ROW($A$55),COLUMN(B$71),,,)))</f>
        <v>0.24624870225955942</v>
      </c>
      <c r="C73" s="18">
        <f t="shared" ref="C73:Q75" ca="1" si="7">AVERAGE(INDIRECT(ADDRESS(MATCH(VALUE(LEFT($A73,4)),$A$56:$A$71,)+ROW($A$55),COLUMN(C$71),,,)&amp;":"&amp;ADDRESS(MATCH(VALUE(RIGHT($A73,4)),$A$56:$A$71,)+ROW($A$55),COLUMN(C$71),,,)))</f>
        <v>-0.16689227217764749</v>
      </c>
      <c r="D73" s="18">
        <f t="shared" ca="1" si="7"/>
        <v>0.71402919496100936</v>
      </c>
      <c r="E73" s="18">
        <f t="shared" ca="1" si="7"/>
        <v>-1.5060367089989739E-2</v>
      </c>
      <c r="F73" s="18">
        <f t="shared" ca="1" si="7"/>
        <v>0.24218865861442149</v>
      </c>
      <c r="G73" s="18">
        <f t="shared" ca="1" si="7"/>
        <v>-0.75572949126662536</v>
      </c>
      <c r="H73" s="18">
        <f t="shared" ca="1" si="7"/>
        <v>-0.1302849721978957</v>
      </c>
      <c r="I73" s="18">
        <f t="shared" ca="1" si="7"/>
        <v>-3.829978978575329E-2</v>
      </c>
      <c r="J73" s="31">
        <f t="shared" ca="1" si="7"/>
        <v>-1.1346526461627831E-2</v>
      </c>
      <c r="K73" s="18">
        <f t="shared" ca="1" si="7"/>
        <v>2.3808243211599446E-2</v>
      </c>
      <c r="L73" s="18">
        <f t="shared" ca="1" si="7"/>
        <v>1.1947645287381374E-2</v>
      </c>
      <c r="M73" s="18">
        <f t="shared" ca="1" si="7"/>
        <v>0.16208087147765637</v>
      </c>
      <c r="N73" s="18">
        <f t="shared" ca="1" si="7"/>
        <v>0.10369932982286909</v>
      </c>
      <c r="O73" s="18">
        <f t="shared" ca="1" si="7"/>
        <v>2.2405452718798149E-2</v>
      </c>
      <c r="P73" s="18">
        <f t="shared" ca="1" si="7"/>
        <v>6.733707699643739E-3</v>
      </c>
      <c r="Q73" s="18">
        <f t="shared" ca="1" si="7"/>
        <v>7.6969017445719351E-2</v>
      </c>
    </row>
    <row r="74" spans="1:19">
      <c r="A74" s="19" t="s">
        <v>73</v>
      </c>
      <c r="B74" s="23">
        <f t="shared" ref="B74:B75" ca="1" si="8">AVERAGE(INDIRECT(ADDRESS(MATCH(VALUE(LEFT($A74,4)),$A$56:$A$71,)+ROW($A$55),COLUMN(B$71),,,)&amp;":"&amp;ADDRESS(MATCH(VALUE(RIGHT($A74,4)),$A$56:$A$71,)+ROW($A$55),COLUMN(B$71),,,)))</f>
        <v>0.16064881675291445</v>
      </c>
      <c r="C74" s="18">
        <f t="shared" ca="1" si="7"/>
        <v>-0.27621737929954177</v>
      </c>
      <c r="D74" s="18">
        <f t="shared" ca="1" si="7"/>
        <v>0.91614132911138435</v>
      </c>
      <c r="E74" s="18">
        <f t="shared" ca="1" si="7"/>
        <v>-0.14260626009354874</v>
      </c>
      <c r="F74" s="18">
        <f t="shared" ca="1" si="7"/>
        <v>-0.2249264181434997</v>
      </c>
      <c r="G74" s="18">
        <f t="shared" ca="1" si="7"/>
        <v>-4.919451713694404E-2</v>
      </c>
      <c r="H74" s="18">
        <f t="shared" ca="1" si="7"/>
        <v>-0.28324582287370698</v>
      </c>
      <c r="I74" s="18">
        <f t="shared" ca="1" si="7"/>
        <v>-0.13717045613268494</v>
      </c>
      <c r="J74" s="31">
        <f t="shared" ca="1" si="7"/>
        <v>-6.2419816801177114E-2</v>
      </c>
      <c r="K74" s="18">
        <f t="shared" ca="1" si="7"/>
        <v>9.4133551609750121E-2</v>
      </c>
      <c r="L74" s="18">
        <f t="shared" ca="1" si="7"/>
        <v>-0.13801166456843314</v>
      </c>
      <c r="M74" s="18">
        <f t="shared" ca="1" si="7"/>
        <v>0.25131767243524128</v>
      </c>
      <c r="N74" s="18">
        <f t="shared" ca="1" si="7"/>
        <v>0.13560539459023488</v>
      </c>
      <c r="O74" s="18">
        <f t="shared" ca="1" si="7"/>
        <v>2.8301970746236128E-2</v>
      </c>
      <c r="P74" s="18">
        <f t="shared" ca="1" si="7"/>
        <v>1.4354537656233429E-2</v>
      </c>
      <c r="Q74" s="18">
        <f t="shared" ca="1" si="7"/>
        <v>3.458669565337049E-2</v>
      </c>
    </row>
    <row r="75" spans="1:19">
      <c r="A75" s="19" t="s">
        <v>74</v>
      </c>
      <c r="B75" s="23">
        <f t="shared" ca="1" si="8"/>
        <v>0.27192866791155296</v>
      </c>
      <c r="C75" s="18">
        <f t="shared" ca="1" si="7"/>
        <v>-0.13409474004107927</v>
      </c>
      <c r="D75" s="18">
        <f t="shared" ca="1" si="7"/>
        <v>0.65339555471589694</v>
      </c>
      <c r="E75" s="18">
        <f t="shared" ca="1" si="7"/>
        <v>2.3203400811077961E-2</v>
      </c>
      <c r="F75" s="18">
        <f t="shared" ca="1" si="7"/>
        <v>0.3823231816417979</v>
      </c>
      <c r="G75" s="18">
        <f t="shared" ca="1" si="7"/>
        <v>-0.9676899835055297</v>
      </c>
      <c r="H75" s="18">
        <f t="shared" ca="1" si="7"/>
        <v>-8.4396716995152304E-2</v>
      </c>
      <c r="I75" s="18">
        <f t="shared" ca="1" si="7"/>
        <v>-8.6385898816738003E-3</v>
      </c>
      <c r="J75" s="31">
        <f t="shared" ca="1" si="7"/>
        <v>3.9754606402369495E-3</v>
      </c>
      <c r="K75" s="18">
        <f t="shared" ca="1" si="7"/>
        <v>2.7106506921542469E-3</v>
      </c>
      <c r="L75" s="18">
        <f t="shared" ca="1" si="7"/>
        <v>5.6935438244125725E-2</v>
      </c>
      <c r="M75" s="18">
        <f t="shared" ca="1" si="7"/>
        <v>0.1353098311903809</v>
      </c>
      <c r="N75" s="18">
        <f t="shared" ca="1" si="7"/>
        <v>9.4127510392659292E-2</v>
      </c>
      <c r="O75" s="18">
        <f t="shared" ca="1" si="7"/>
        <v>2.063649731056675E-2</v>
      </c>
      <c r="P75" s="18">
        <f t="shared" ca="1" si="7"/>
        <v>4.4474587126668349E-3</v>
      </c>
      <c r="Q75" s="18">
        <f t="shared" ca="1" si="7"/>
        <v>8.9683713983423993E-2</v>
      </c>
    </row>
    <row r="76" spans="1:19">
      <c r="A76" s="52"/>
      <c r="B76" s="51"/>
    </row>
    <row r="77" spans="1:19">
      <c r="A77" s="52"/>
      <c r="B77" s="51"/>
    </row>
    <row r="78" spans="1:19">
      <c r="B78" s="33" t="s">
        <v>62</v>
      </c>
      <c r="J78" s="33" t="s">
        <v>63</v>
      </c>
      <c r="S78" s="33" t="s">
        <v>52</v>
      </c>
    </row>
    <row r="80" spans="1:19" ht="45">
      <c r="A80" s="15"/>
      <c r="B80" s="20" t="s">
        <v>0</v>
      </c>
      <c r="C80" s="14" t="s">
        <v>1</v>
      </c>
      <c r="D80" s="14" t="s">
        <v>2</v>
      </c>
      <c r="E80" s="14" t="s">
        <v>3</v>
      </c>
      <c r="F80" s="14" t="s">
        <v>4</v>
      </c>
      <c r="G80" s="14" t="s">
        <v>5</v>
      </c>
      <c r="H80" s="14" t="s">
        <v>6</v>
      </c>
      <c r="I80" s="14" t="s">
        <v>7</v>
      </c>
      <c r="J80" s="27" t="s">
        <v>8</v>
      </c>
      <c r="K80" s="14" t="s">
        <v>9</v>
      </c>
      <c r="L80" s="14" t="s">
        <v>10</v>
      </c>
      <c r="M80" s="14" t="s">
        <v>11</v>
      </c>
      <c r="N80" s="14" t="s">
        <v>12</v>
      </c>
      <c r="O80" s="14" t="s">
        <v>13</v>
      </c>
      <c r="P80" s="14" t="s">
        <v>14</v>
      </c>
      <c r="Q80" s="14" t="s">
        <v>15</v>
      </c>
    </row>
    <row r="81" spans="1:19">
      <c r="A81" s="16"/>
      <c r="B81" s="73" t="s">
        <v>57</v>
      </c>
      <c r="C81" s="74"/>
      <c r="D81" s="74"/>
      <c r="E81" s="74"/>
      <c r="F81" s="74"/>
      <c r="G81" s="74"/>
      <c r="H81" s="74"/>
      <c r="I81" s="74"/>
      <c r="J81" s="73" t="s">
        <v>57</v>
      </c>
      <c r="K81" s="74"/>
      <c r="L81" s="74"/>
      <c r="M81" s="74"/>
      <c r="N81" s="74"/>
      <c r="O81" s="74"/>
      <c r="P81" s="74"/>
      <c r="Q81" s="74"/>
    </row>
    <row r="82" spans="1:19">
      <c r="A82" s="16">
        <v>1997</v>
      </c>
      <c r="B82" s="21"/>
      <c r="C82" s="17"/>
      <c r="D82" s="17"/>
      <c r="E82" s="17"/>
      <c r="F82" s="17"/>
      <c r="G82" s="17"/>
      <c r="H82" s="17"/>
      <c r="I82" s="17"/>
      <c r="J82" s="30"/>
      <c r="K82" s="17"/>
      <c r="L82" s="17"/>
      <c r="M82" s="17"/>
      <c r="N82" s="17"/>
      <c r="O82" s="17"/>
      <c r="P82" s="17"/>
      <c r="Q82" s="17"/>
    </row>
    <row r="83" spans="1:19">
      <c r="A83" s="16">
        <v>1998</v>
      </c>
      <c r="B83" s="23">
        <f t="shared" ref="B83:B95" si="9">SUM(C83:Q83)</f>
        <v>1.8476722120421483</v>
      </c>
      <c r="C83" s="18">
        <f>C8+C33+C58</f>
        <v>0.14330103251930509</v>
      </c>
      <c r="D83" s="18">
        <f t="shared" ref="D83:Q83" si="10">D8+D33+D58</f>
        <v>-1.1560913893368787</v>
      </c>
      <c r="E83" s="18">
        <f t="shared" si="10"/>
        <v>-0.16654547420642343</v>
      </c>
      <c r="F83" s="18">
        <f t="shared" si="10"/>
        <v>3.8908009605214844E-2</v>
      </c>
      <c r="G83" s="18">
        <f t="shared" si="10"/>
        <v>0.76274077136208429</v>
      </c>
      <c r="H83" s="18">
        <f t="shared" si="10"/>
        <v>0.13153866409011078</v>
      </c>
      <c r="I83" s="18">
        <f t="shared" si="10"/>
        <v>0.38976140745058052</v>
      </c>
      <c r="J83" s="31">
        <f t="shared" si="10"/>
        <v>0.12867380170349965</v>
      </c>
      <c r="K83" s="18">
        <f t="shared" si="10"/>
        <v>0.2597496352723867</v>
      </c>
      <c r="L83" s="18">
        <f t="shared" si="10"/>
        <v>0.33519276749619453</v>
      </c>
      <c r="M83" s="18">
        <f t="shared" si="10"/>
        <v>0.59417947415864703</v>
      </c>
      <c r="N83" s="18">
        <f t="shared" si="10"/>
        <v>0.1625334307599644</v>
      </c>
      <c r="O83" s="18">
        <f t="shared" si="10"/>
        <v>-8.7112378472184553E-3</v>
      </c>
      <c r="P83" s="18">
        <f t="shared" si="10"/>
        <v>0.10644140994589461</v>
      </c>
      <c r="Q83" s="18">
        <f t="shared" si="10"/>
        <v>0.1259999090687865</v>
      </c>
      <c r="S83" s="48">
        <v>-1.354472090042691E-14</v>
      </c>
    </row>
    <row r="84" spans="1:19">
      <c r="A84" s="16">
        <v>1999</v>
      </c>
      <c r="B84" s="23">
        <f t="shared" si="9"/>
        <v>3.6248844342271624</v>
      </c>
      <c r="C84" s="18">
        <f t="shared" ref="C84:Q84" si="11">C9+C34+C59</f>
        <v>-3.2389927632867299E-2</v>
      </c>
      <c r="D84" s="18">
        <f t="shared" si="11"/>
        <v>0.85503046388863746</v>
      </c>
      <c r="E84" s="18">
        <f t="shared" si="11"/>
        <v>-0.13796541608114682</v>
      </c>
      <c r="F84" s="18">
        <f t="shared" si="11"/>
        <v>-1.0162500027119187E-2</v>
      </c>
      <c r="G84" s="18">
        <f t="shared" si="11"/>
        <v>1.9436228961773891</v>
      </c>
      <c r="H84" s="18">
        <f t="shared" si="11"/>
        <v>9.1805964747716962E-2</v>
      </c>
      <c r="I84" s="18">
        <f t="shared" si="11"/>
        <v>7.6897474416373068E-3</v>
      </c>
      <c r="J84" s="31">
        <f t="shared" si="11"/>
        <v>1.7018579935082379E-2</v>
      </c>
      <c r="K84" s="18">
        <f t="shared" si="11"/>
        <v>0.10267070198358019</v>
      </c>
      <c r="L84" s="18">
        <f t="shared" si="11"/>
        <v>0.10880186046199772</v>
      </c>
      <c r="M84" s="18">
        <f t="shared" si="11"/>
        <v>0.23781015389430166</v>
      </c>
      <c r="N84" s="18">
        <f t="shared" si="11"/>
        <v>0.18607500226638393</v>
      </c>
      <c r="O84" s="18">
        <f t="shared" si="11"/>
        <v>3.7339249881940137E-2</v>
      </c>
      <c r="P84" s="18">
        <f t="shared" si="11"/>
        <v>5.7128311832313733E-2</v>
      </c>
      <c r="Q84" s="18">
        <f t="shared" si="11"/>
        <v>0.16040934545731472</v>
      </c>
      <c r="S84" s="48">
        <v>1.3322676295501878E-14</v>
      </c>
    </row>
    <row r="85" spans="1:19">
      <c r="A85" s="16">
        <v>2000</v>
      </c>
      <c r="B85" s="23">
        <f t="shared" si="9"/>
        <v>4.1707223573088994</v>
      </c>
      <c r="C85" s="18">
        <f t="shared" ref="C85:Q85" si="12">C10+C35+C60</f>
        <v>-0.17707957900607341</v>
      </c>
      <c r="D85" s="18">
        <f t="shared" si="12"/>
        <v>3.260376170622985</v>
      </c>
      <c r="E85" s="18">
        <f t="shared" si="12"/>
        <v>-9.5665017437551639E-2</v>
      </c>
      <c r="F85" s="18">
        <f t="shared" si="12"/>
        <v>3.706274757857575E-2</v>
      </c>
      <c r="G85" s="18">
        <f t="shared" si="12"/>
        <v>0.75164065983979023</v>
      </c>
      <c r="H85" s="18">
        <f t="shared" si="12"/>
        <v>-8.3044752199365329E-2</v>
      </c>
      <c r="I85" s="18">
        <f t="shared" si="12"/>
        <v>3.2282255561776385E-2</v>
      </c>
      <c r="J85" s="31">
        <f t="shared" si="12"/>
        <v>-9.8555984336478941E-2</v>
      </c>
      <c r="K85" s="18">
        <f t="shared" si="12"/>
        <v>-3.1886848228610765E-2</v>
      </c>
      <c r="L85" s="18">
        <f t="shared" si="12"/>
        <v>1.6950483530666929E-2</v>
      </c>
      <c r="M85" s="18">
        <f t="shared" si="12"/>
        <v>0.44269475774691769</v>
      </c>
      <c r="N85" s="18">
        <f t="shared" si="12"/>
        <v>5.0736246619075234E-2</v>
      </c>
      <c r="O85" s="18">
        <f t="shared" si="12"/>
        <v>4.1916864033086421E-2</v>
      </c>
      <c r="P85" s="18">
        <f t="shared" si="12"/>
        <v>-2.1503485247748796E-2</v>
      </c>
      <c r="Q85" s="18">
        <f t="shared" si="12"/>
        <v>4.4797838231854875E-2</v>
      </c>
      <c r="S85" s="48">
        <v>-9.7699626167013776E-15</v>
      </c>
    </row>
    <row r="86" spans="1:19">
      <c r="A86" s="16">
        <v>2001</v>
      </c>
      <c r="B86" s="23">
        <f t="shared" si="9"/>
        <v>0.95402349769135897</v>
      </c>
      <c r="C86" s="18">
        <f t="shared" ref="C86:Q86" si="13">C11+C36+C61</f>
        <v>-1.6388504682795527E-2</v>
      </c>
      <c r="D86" s="18">
        <f t="shared" si="13"/>
        <v>-0.34194939826750725</v>
      </c>
      <c r="E86" s="18">
        <f t="shared" si="13"/>
        <v>3.4397893666216706E-2</v>
      </c>
      <c r="F86" s="18">
        <f t="shared" si="13"/>
        <v>0.45432736442931254</v>
      </c>
      <c r="G86" s="18">
        <f t="shared" si="13"/>
        <v>-1.4372666519498445</v>
      </c>
      <c r="H86" s="18">
        <f t="shared" si="13"/>
        <v>0.17822343146442512</v>
      </c>
      <c r="I86" s="18">
        <f t="shared" si="13"/>
        <v>0.26590362060818862</v>
      </c>
      <c r="J86" s="31">
        <f t="shared" si="13"/>
        <v>0.20318748276366727</v>
      </c>
      <c r="K86" s="18">
        <f t="shared" si="13"/>
        <v>0.17954896153300035</v>
      </c>
      <c r="L86" s="18">
        <f t="shared" si="13"/>
        <v>0.62947067108442978</v>
      </c>
      <c r="M86" s="18">
        <f t="shared" si="13"/>
        <v>0.20823313651868947</v>
      </c>
      <c r="N86" s="18">
        <f t="shared" si="13"/>
        <v>0.22058200442850162</v>
      </c>
      <c r="O86" s="18">
        <f t="shared" si="13"/>
        <v>6.5408380525998538E-2</v>
      </c>
      <c r="P86" s="18">
        <f t="shared" si="13"/>
        <v>3.4360294625605976E-2</v>
      </c>
      <c r="Q86" s="18">
        <f t="shared" si="13"/>
        <v>0.27598481094347038</v>
      </c>
      <c r="S86" s="48">
        <v>-2.1871393585115584E-14</v>
      </c>
    </row>
    <row r="87" spans="1:19">
      <c r="A87" s="16">
        <v>2002</v>
      </c>
      <c r="B87" s="23">
        <f t="shared" si="9"/>
        <v>1.4778366049446769</v>
      </c>
      <c r="C87" s="18">
        <f t="shared" ref="C87:Q87" si="14">C12+C37+C62</f>
        <v>-1.5657094586751491E-2</v>
      </c>
      <c r="D87" s="18">
        <f t="shared" si="14"/>
        <v>-0.84540500215317316</v>
      </c>
      <c r="E87" s="18">
        <f t="shared" si="14"/>
        <v>-1.3283967005653485E-2</v>
      </c>
      <c r="F87" s="18">
        <f t="shared" si="14"/>
        <v>0.348031750355562</v>
      </c>
      <c r="G87" s="18">
        <f t="shared" si="14"/>
        <v>2.9440269993342427E-2</v>
      </c>
      <c r="H87" s="18">
        <f t="shared" si="14"/>
        <v>0.13805421272001173</v>
      </c>
      <c r="I87" s="18">
        <f t="shared" si="14"/>
        <v>0.4031347008665439</v>
      </c>
      <c r="J87" s="31">
        <f t="shared" si="14"/>
        <v>8.0306923711000219E-2</v>
      </c>
      <c r="K87" s="18">
        <f t="shared" si="14"/>
        <v>0.20250474531501148</v>
      </c>
      <c r="L87" s="18">
        <f t="shared" si="14"/>
        <v>0.29490473237568005</v>
      </c>
      <c r="M87" s="18">
        <f t="shared" si="14"/>
        <v>0.18334066453392983</v>
      </c>
      <c r="N87" s="18">
        <f t="shared" si="14"/>
        <v>0.24338401992622444</v>
      </c>
      <c r="O87" s="18">
        <f t="shared" si="14"/>
        <v>7.1597513339264715E-2</v>
      </c>
      <c r="P87" s="18">
        <f t="shared" si="14"/>
        <v>0.10901017057557044</v>
      </c>
      <c r="Q87" s="18">
        <f t="shared" si="14"/>
        <v>0.24847296497811389</v>
      </c>
      <c r="S87" s="48">
        <v>2.7977620220553945E-14</v>
      </c>
    </row>
    <row r="88" spans="1:19">
      <c r="A88" s="16">
        <v>2003</v>
      </c>
      <c r="B88" s="23">
        <f t="shared" si="9"/>
        <v>0.75804246543264908</v>
      </c>
      <c r="C88" s="18">
        <f t="shared" ref="C88:Q88" si="15">C13+C38+C63</f>
        <v>-8.5820783024074448E-2</v>
      </c>
      <c r="D88" s="18">
        <f t="shared" si="15"/>
        <v>1.8084221550781558</v>
      </c>
      <c r="E88" s="18">
        <f t="shared" si="15"/>
        <v>9.8784626310704948E-2</v>
      </c>
      <c r="F88" s="18">
        <f t="shared" si="15"/>
        <v>7.1115260131724575E-2</v>
      </c>
      <c r="G88" s="18">
        <f t="shared" si="15"/>
        <v>-1.2784550647792572</v>
      </c>
      <c r="H88" s="18">
        <f t="shared" si="15"/>
        <v>0.11343996885354835</v>
      </c>
      <c r="I88" s="18">
        <f t="shared" si="15"/>
        <v>0.20451850764958934</v>
      </c>
      <c r="J88" s="31">
        <f t="shared" si="15"/>
        <v>-0.20514635184665436</v>
      </c>
      <c r="K88" s="18">
        <f t="shared" si="15"/>
        <v>-4.2407796565105509E-3</v>
      </c>
      <c r="L88" s="18">
        <f t="shared" si="15"/>
        <v>2.9986513686833388E-2</v>
      </c>
      <c r="M88" s="18">
        <f t="shared" si="15"/>
        <v>8.1270017099840428E-2</v>
      </c>
      <c r="N88" s="18">
        <f t="shared" si="15"/>
        <v>6.378264848085638E-2</v>
      </c>
      <c r="O88" s="18">
        <f t="shared" si="15"/>
        <v>-1.8867392212756871E-2</v>
      </c>
      <c r="P88" s="18">
        <f t="shared" si="15"/>
        <v>-0.14306356499376741</v>
      </c>
      <c r="Q88" s="18">
        <f t="shared" si="15"/>
        <v>2.2316704654416888E-2</v>
      </c>
      <c r="S88" s="48">
        <v>-2.4313884239290928E-14</v>
      </c>
    </row>
    <row r="89" spans="1:19">
      <c r="A89" s="16">
        <v>2004</v>
      </c>
      <c r="B89" s="23">
        <f t="shared" si="9"/>
        <v>0.60180517908270814</v>
      </c>
      <c r="C89" s="18">
        <f t="shared" ref="C89:Q89" si="16">C14+C39+C64</f>
        <v>9.2859401399367714E-2</v>
      </c>
      <c r="D89" s="18">
        <f t="shared" si="16"/>
        <v>0.99741137635808774</v>
      </c>
      <c r="E89" s="18">
        <f t="shared" si="16"/>
        <v>-0.24794297022156758</v>
      </c>
      <c r="F89" s="18">
        <f t="shared" si="16"/>
        <v>0.30278842268681333</v>
      </c>
      <c r="G89" s="18">
        <f t="shared" si="16"/>
        <v>-0.65946482286015651</v>
      </c>
      <c r="H89" s="18">
        <f t="shared" si="16"/>
        <v>0.13309050332297884</v>
      </c>
      <c r="I89" s="18">
        <f t="shared" si="16"/>
        <v>-8.2370980721258619E-2</v>
      </c>
      <c r="J89" s="31">
        <f t="shared" si="16"/>
        <v>-7.4810667953419965E-2</v>
      </c>
      <c r="K89" s="18">
        <f t="shared" si="16"/>
        <v>0.10361421703719502</v>
      </c>
      <c r="L89" s="18">
        <f t="shared" si="16"/>
        <v>4.2291438828829797E-2</v>
      </c>
      <c r="M89" s="18">
        <f t="shared" si="16"/>
        <v>-5.1672406911516075E-2</v>
      </c>
      <c r="N89" s="18">
        <f t="shared" si="16"/>
        <v>7.2541052689285263E-2</v>
      </c>
      <c r="O89" s="18">
        <f t="shared" si="16"/>
        <v>6.3769680778421808E-3</v>
      </c>
      <c r="P89" s="18">
        <f t="shared" si="16"/>
        <v>-1.4473612130440225E-2</v>
      </c>
      <c r="Q89" s="18">
        <f t="shared" si="16"/>
        <v>-1.843274051933258E-2</v>
      </c>
      <c r="S89" s="48">
        <v>2.6423307986078726E-14</v>
      </c>
    </row>
    <row r="90" spans="1:19">
      <c r="A90" s="16">
        <v>2005</v>
      </c>
      <c r="B90" s="23">
        <f t="shared" si="9"/>
        <v>2.8206639399133189</v>
      </c>
      <c r="C90" s="18">
        <f t="shared" ref="C90:Q90" si="17">C15+C40+C65</f>
        <v>-0.3642653245082077</v>
      </c>
      <c r="D90" s="18">
        <f t="shared" si="17"/>
        <v>2.2702908626358749</v>
      </c>
      <c r="E90" s="18">
        <f t="shared" si="17"/>
        <v>0.11416050103018542</v>
      </c>
      <c r="F90" s="18">
        <f t="shared" si="17"/>
        <v>0.5381517470398578</v>
      </c>
      <c r="G90" s="18">
        <f t="shared" si="17"/>
        <v>-0.93561436852434876</v>
      </c>
      <c r="H90" s="18">
        <f t="shared" si="17"/>
        <v>0.25046828000062493</v>
      </c>
      <c r="I90" s="18">
        <f t="shared" si="17"/>
        <v>0.11575951374348936</v>
      </c>
      <c r="J90" s="31">
        <f t="shared" si="17"/>
        <v>0.32952825301135263</v>
      </c>
      <c r="K90" s="18">
        <f t="shared" si="17"/>
        <v>3.9930164733303547E-2</v>
      </c>
      <c r="L90" s="18">
        <f t="shared" si="17"/>
        <v>0.12176240177358015</v>
      </c>
      <c r="M90" s="18">
        <f t="shared" si="17"/>
        <v>0.16526001924754657</v>
      </c>
      <c r="N90" s="18">
        <f t="shared" si="17"/>
        <v>0.15050241775355505</v>
      </c>
      <c r="O90" s="18">
        <f t="shared" si="17"/>
        <v>-4.8344518536756892E-2</v>
      </c>
      <c r="P90" s="18">
        <f t="shared" si="17"/>
        <v>2.2110912704377185E-2</v>
      </c>
      <c r="Q90" s="18">
        <f t="shared" si="17"/>
        <v>5.0963077808884844E-2</v>
      </c>
      <c r="S90" s="48">
        <v>-1.8207657603852567E-14</v>
      </c>
    </row>
    <row r="91" spans="1:19">
      <c r="A91" s="16">
        <v>2006</v>
      </c>
      <c r="B91" s="23">
        <f t="shared" si="9"/>
        <v>1.2946756159034807</v>
      </c>
      <c r="C91" s="18">
        <f t="shared" ref="C91:Q91" si="18">C16+C41+C66</f>
        <v>-0.20742972701467627</v>
      </c>
      <c r="D91" s="18">
        <f t="shared" si="18"/>
        <v>0.11982414732453472</v>
      </c>
      <c r="E91" s="18">
        <f t="shared" si="18"/>
        <v>-0.14670557493319053</v>
      </c>
      <c r="F91" s="18">
        <f t="shared" si="18"/>
        <v>0.81623656740649086</v>
      </c>
      <c r="G91" s="18">
        <f t="shared" si="18"/>
        <v>-0.80964768523406039</v>
      </c>
      <c r="H91" s="18">
        <f t="shared" si="18"/>
        <v>0.26286563245980887</v>
      </c>
      <c r="I91" s="18">
        <f t="shared" si="18"/>
        <v>0.1543377653033764</v>
      </c>
      <c r="J91" s="31">
        <f t="shared" si="18"/>
        <v>0.17831725734031326</v>
      </c>
      <c r="K91" s="18">
        <f t="shared" si="18"/>
        <v>1.7953577363048326E-2</v>
      </c>
      <c r="L91" s="18">
        <f t="shared" si="18"/>
        <v>0.44239696313071203</v>
      </c>
      <c r="M91" s="18">
        <f t="shared" si="18"/>
        <v>0.23324954036199663</v>
      </c>
      <c r="N91" s="18">
        <f t="shared" si="18"/>
        <v>0.10824052547453666</v>
      </c>
      <c r="O91" s="18">
        <f t="shared" si="18"/>
        <v>2.1285901647139394E-2</v>
      </c>
      <c r="P91" s="18">
        <f t="shared" si="18"/>
        <v>1.0449294928049625E-2</v>
      </c>
      <c r="Q91" s="18">
        <f t="shared" si="18"/>
        <v>9.3301430345400907E-2</v>
      </c>
      <c r="S91" s="48">
        <v>-3.7747582837255322E-15</v>
      </c>
    </row>
    <row r="92" spans="1:19">
      <c r="A92" s="16">
        <v>2007</v>
      </c>
      <c r="B92" s="23">
        <f t="shared" si="9"/>
        <v>-7.3952519077071371E-3</v>
      </c>
      <c r="C92" s="18">
        <f t="shared" ref="C92:Q92" si="19">C17+C42+C67</f>
        <v>3.8709882971115911E-2</v>
      </c>
      <c r="D92" s="18">
        <f t="shared" si="19"/>
        <v>-9.0116796951013642E-2</v>
      </c>
      <c r="E92" s="18">
        <f t="shared" si="19"/>
        <v>-1.2091195857251269E-2</v>
      </c>
      <c r="F92" s="18">
        <f t="shared" si="19"/>
        <v>0.62414677991332845</v>
      </c>
      <c r="G92" s="18">
        <f t="shared" si="19"/>
        <v>-0.89189888177948395</v>
      </c>
      <c r="H92" s="18">
        <f t="shared" si="19"/>
        <v>-3.3635940249575724E-2</v>
      </c>
      <c r="I92" s="18">
        <f t="shared" si="19"/>
        <v>0.19872843746827329</v>
      </c>
      <c r="J92" s="31">
        <f t="shared" si="19"/>
        <v>-0.17679028377504977</v>
      </c>
      <c r="K92" s="18">
        <f t="shared" si="19"/>
        <v>-3.354722383691075E-2</v>
      </c>
      <c r="L92" s="18">
        <f t="shared" si="19"/>
        <v>7.5855224344345662E-2</v>
      </c>
      <c r="M92" s="18">
        <f t="shared" si="19"/>
        <v>0.21255907035242272</v>
      </c>
      <c r="N92" s="18">
        <f t="shared" si="19"/>
        <v>4.1266342023089174E-2</v>
      </c>
      <c r="O92" s="18">
        <f t="shared" si="19"/>
        <v>-1.7180096151679296E-2</v>
      </c>
      <c r="P92" s="18">
        <f t="shared" si="19"/>
        <v>1.7327548701647193E-2</v>
      </c>
      <c r="Q92" s="18">
        <f t="shared" si="19"/>
        <v>3.9271880919034899E-2</v>
      </c>
      <c r="S92" s="48">
        <v>-2.400857290751901E-15</v>
      </c>
    </row>
    <row r="93" spans="1:19">
      <c r="A93" s="16">
        <v>2008</v>
      </c>
      <c r="B93" s="23">
        <f t="shared" si="9"/>
        <v>-0.26371967882157382</v>
      </c>
      <c r="C93" s="18">
        <f t="shared" ref="C93:Q93" si="20">C18+C43+C68</f>
        <v>0.28647268475678267</v>
      </c>
      <c r="D93" s="18">
        <f t="shared" si="20"/>
        <v>2.2584697496140276</v>
      </c>
      <c r="E93" s="18">
        <f t="shared" si="20"/>
        <v>-1.0963490182260414E-2</v>
      </c>
      <c r="F93" s="18">
        <f t="shared" si="20"/>
        <v>0.26516292922249252</v>
      </c>
      <c r="G93" s="18">
        <f t="shared" si="20"/>
        <v>-1.8185798189221936</v>
      </c>
      <c r="H93" s="18">
        <f t="shared" si="20"/>
        <v>-0.37475812000497993</v>
      </c>
      <c r="I93" s="18">
        <f t="shared" si="20"/>
        <v>-0.16993931272700211</v>
      </c>
      <c r="J93" s="31">
        <f t="shared" si="20"/>
        <v>-0.1984814689369537</v>
      </c>
      <c r="K93" s="18">
        <f t="shared" si="20"/>
        <v>-6.3520863094960814E-2</v>
      </c>
      <c r="L93" s="18">
        <f t="shared" si="20"/>
        <v>-0.3993213153673611</v>
      </c>
      <c r="M93" s="18">
        <f t="shared" si="20"/>
        <v>5.0922742812434668E-2</v>
      </c>
      <c r="N93" s="18">
        <f t="shared" si="20"/>
        <v>-6.8968948507671157E-2</v>
      </c>
      <c r="O93" s="18">
        <f t="shared" si="20"/>
        <v>2.5018419520002923E-3</v>
      </c>
      <c r="P93" s="18">
        <f t="shared" si="20"/>
        <v>-5.2039216511405367E-4</v>
      </c>
      <c r="Q93" s="18">
        <f t="shared" si="20"/>
        <v>-2.2195897270814662E-2</v>
      </c>
      <c r="S93" s="48">
        <v>-1.2601031329495527E-14</v>
      </c>
    </row>
    <row r="94" spans="1:19">
      <c r="A94" s="16">
        <v>2009</v>
      </c>
      <c r="B94" s="23">
        <f t="shared" si="9"/>
        <v>-0.48954021866155828</v>
      </c>
      <c r="C94" s="18">
        <f t="shared" ref="C94:Q94" si="21">C19+C44+C69</f>
        <v>-0.1131439529836101</v>
      </c>
      <c r="D94" s="18">
        <f t="shared" si="21"/>
        <v>-5.0310435974519212</v>
      </c>
      <c r="E94" s="18">
        <f t="shared" si="21"/>
        <v>0.27435949264268733</v>
      </c>
      <c r="F94" s="18">
        <f t="shared" si="21"/>
        <v>-0.29937619294381784</v>
      </c>
      <c r="G94" s="18">
        <f t="shared" si="21"/>
        <v>-0.60443364122878573</v>
      </c>
      <c r="H94" s="18">
        <f t="shared" si="21"/>
        <v>0.25866727588466787</v>
      </c>
      <c r="I94" s="18">
        <f t="shared" si="21"/>
        <v>0.50041230358012179</v>
      </c>
      <c r="J94" s="31">
        <f t="shared" si="21"/>
        <v>0.39436777347996577</v>
      </c>
      <c r="K94" s="18">
        <f t="shared" si="21"/>
        <v>0.46471646652760173</v>
      </c>
      <c r="L94" s="18">
        <f t="shared" si="21"/>
        <v>1.9192971493004138</v>
      </c>
      <c r="M94" s="18">
        <f t="shared" si="21"/>
        <v>0.57067614552268042</v>
      </c>
      <c r="N94" s="18">
        <f t="shared" si="21"/>
        <v>0.10850491965823861</v>
      </c>
      <c r="O94" s="18">
        <f t="shared" si="21"/>
        <v>0.10281374753775574</v>
      </c>
      <c r="P94" s="18">
        <f t="shared" si="21"/>
        <v>0.16018574541610681</v>
      </c>
      <c r="Q94" s="18">
        <f t="shared" si="21"/>
        <v>0.80445614639633667</v>
      </c>
      <c r="S94" s="48">
        <v>9.3152259202922139E-5</v>
      </c>
    </row>
    <row r="95" spans="1:19">
      <c r="A95" s="16">
        <v>2010</v>
      </c>
      <c r="B95" s="23">
        <f t="shared" si="9"/>
        <v>1.9255763831078903</v>
      </c>
      <c r="C95" s="18">
        <f t="shared" ref="C95:Q95" si="22">C20+C45+C70</f>
        <v>-7.9433032251289462E-2</v>
      </c>
      <c r="D95" s="18">
        <f t="shared" si="22"/>
        <v>1.5177829605138644</v>
      </c>
      <c r="E95" s="18">
        <f t="shared" si="22"/>
        <v>-0.24874017078401922</v>
      </c>
      <c r="F95" s="18">
        <f t="shared" si="22"/>
        <v>0.52158237747967928</v>
      </c>
      <c r="G95" s="18">
        <f t="shared" si="22"/>
        <v>0.17310917567607198</v>
      </c>
      <c r="H95" s="18">
        <f t="shared" si="22"/>
        <v>0.15724014816162185</v>
      </c>
      <c r="I95" s="18">
        <f t="shared" si="22"/>
        <v>-2.4517075256456008E-2</v>
      </c>
      <c r="J95" s="31">
        <f t="shared" si="22"/>
        <v>0.16552150580555675</v>
      </c>
      <c r="K95" s="18">
        <f t="shared" si="22"/>
        <v>-1.6126167693735594E-2</v>
      </c>
      <c r="L95" s="18">
        <f t="shared" si="22"/>
        <v>-0.11007435480438793</v>
      </c>
      <c r="M95" s="18">
        <f t="shared" si="22"/>
        <v>-2.9067172993981219E-2</v>
      </c>
      <c r="N95" s="18">
        <f t="shared" si="22"/>
        <v>3.7628601845745846E-3</v>
      </c>
      <c r="O95" s="18">
        <f t="shared" si="22"/>
        <v>-5.7868144668603058E-2</v>
      </c>
      <c r="P95" s="18">
        <f t="shared" si="22"/>
        <v>-6.5040050964050508E-3</v>
      </c>
      <c r="Q95" s="18">
        <f t="shared" si="22"/>
        <v>-4.1092521164600604E-2</v>
      </c>
      <c r="S95" s="48">
        <v>-9.3610607971417181E-5</v>
      </c>
    </row>
    <row r="97" spans="1:17">
      <c r="A97" s="15"/>
      <c r="B97" s="53" t="s">
        <v>71</v>
      </c>
      <c r="C97" s="49"/>
      <c r="D97" s="49"/>
      <c r="E97" s="49"/>
      <c r="F97" s="49"/>
      <c r="G97" s="49"/>
      <c r="H97" s="49"/>
      <c r="I97" s="49"/>
      <c r="J97" s="53" t="s">
        <v>71</v>
      </c>
      <c r="K97" s="49"/>
      <c r="L97" s="49"/>
      <c r="M97" s="49"/>
      <c r="N97" s="49"/>
      <c r="O97" s="49"/>
      <c r="P97" s="49"/>
      <c r="Q97" s="49"/>
    </row>
    <row r="98" spans="1:17">
      <c r="A98" s="19" t="s">
        <v>70</v>
      </c>
      <c r="B98" s="23">
        <f ca="1">AVERAGE(INDIRECT(ADDRESS(MATCH(VALUE(LEFT($A98,4)),$A$81:$A$96,)+ROW($A$80),COLUMN(B$96),,,)&amp;":"&amp;ADDRESS(MATCH(VALUE(RIGHT($A98,4)),$A$81:$A$96,)+ROW($A$80),COLUMN(B$96),,,)))</f>
        <v>1.4396344261741119</v>
      </c>
      <c r="C98" s="18">
        <f t="shared" ref="C98:Q100" ca="1" si="23">AVERAGE(INDIRECT(ADDRESS(MATCH(VALUE(LEFT($A98,4)),$A$81:$A$96,)+ROW($A$80),COLUMN(C$96),,,)&amp;":"&amp;ADDRESS(MATCH(VALUE(RIGHT($A98,4)),$A$81:$A$96,)+ROW($A$80),COLUMN(C$96),,,)))</f>
        <v>-4.0789609541828795E-2</v>
      </c>
      <c r="D98" s="18">
        <f t="shared" ca="1" si="23"/>
        <v>0.43253859245197479</v>
      </c>
      <c r="E98" s="18">
        <f t="shared" ca="1" si="23"/>
        <v>-4.2938520235328466E-2</v>
      </c>
      <c r="F98" s="18">
        <f t="shared" ca="1" si="23"/>
        <v>0.28522886637523964</v>
      </c>
      <c r="G98" s="18">
        <f t="shared" ca="1" si="23"/>
        <v>-0.36729285863303479</v>
      </c>
      <c r="H98" s="18">
        <f t="shared" ca="1" si="23"/>
        <v>9.4150405327045689E-2</v>
      </c>
      <c r="I98" s="18">
        <f t="shared" ca="1" si="23"/>
        <v>0.15351545315145079</v>
      </c>
      <c r="J98" s="31">
        <f t="shared" ca="1" si="23"/>
        <v>5.7164370838606246E-2</v>
      </c>
      <c r="K98" s="18">
        <f t="shared" ca="1" si="23"/>
        <v>9.3951275942646059E-2</v>
      </c>
      <c r="L98" s="18">
        <f t="shared" ca="1" si="23"/>
        <v>0.26980881044937954</v>
      </c>
      <c r="M98" s="18">
        <f t="shared" ca="1" si="23"/>
        <v>0.22303508787260845</v>
      </c>
      <c r="N98" s="18">
        <f t="shared" ca="1" si="23"/>
        <v>0.10330327090435494</v>
      </c>
      <c r="O98" s="18">
        <f t="shared" ca="1" si="23"/>
        <v>1.5251467506000991E-2</v>
      </c>
      <c r="P98" s="18">
        <f t="shared" ca="1" si="23"/>
        <v>2.5457586853545384E-2</v>
      </c>
      <c r="Q98" s="18">
        <f t="shared" ca="1" si="23"/>
        <v>0.13725022691145128</v>
      </c>
    </row>
    <row r="99" spans="1:17">
      <c r="A99" s="19" t="s">
        <v>73</v>
      </c>
      <c r="B99" s="23">
        <f t="shared" ref="B99:B100" ca="1" si="24">AVERAGE(INDIRECT(ADDRESS(MATCH(VALUE(LEFT($A99,4)),$A$81:$A$96,)+ROW($A$80),COLUMN(B$96),,,)&amp;":"&amp;ADDRESS(MATCH(VALUE(RIGHT($A99,4)),$A$81:$A$96,)+ROW($A$80),COLUMN(B$96),,,)))</f>
        <v>3.2144263345260704</v>
      </c>
      <c r="C99" s="18">
        <f t="shared" ca="1" si="23"/>
        <v>-2.2056158039878537E-2</v>
      </c>
      <c r="D99" s="18">
        <f t="shared" ca="1" si="23"/>
        <v>0.98643841505824792</v>
      </c>
      <c r="E99" s="18">
        <f t="shared" ca="1" si="23"/>
        <v>-0.13339196924170729</v>
      </c>
      <c r="F99" s="18">
        <f t="shared" ca="1" si="23"/>
        <v>2.1936085718890469E-2</v>
      </c>
      <c r="G99" s="18">
        <f t="shared" ca="1" si="23"/>
        <v>1.1526681091264213</v>
      </c>
      <c r="H99" s="18">
        <f t="shared" ca="1" si="23"/>
        <v>4.6766625546154135E-2</v>
      </c>
      <c r="I99" s="18">
        <f t="shared" ca="1" si="23"/>
        <v>0.1432444701513314</v>
      </c>
      <c r="J99" s="31">
        <f t="shared" ca="1" si="23"/>
        <v>1.5712132434034364E-2</v>
      </c>
      <c r="K99" s="18">
        <f t="shared" ca="1" si="23"/>
        <v>0.11017782967578538</v>
      </c>
      <c r="L99" s="18">
        <f t="shared" ca="1" si="23"/>
        <v>0.15364837049628638</v>
      </c>
      <c r="M99" s="18">
        <f t="shared" ca="1" si="23"/>
        <v>0.42489479526662216</v>
      </c>
      <c r="N99" s="18">
        <f t="shared" ca="1" si="23"/>
        <v>0.13311489321514119</v>
      </c>
      <c r="O99" s="18">
        <f t="shared" ca="1" si="23"/>
        <v>2.3514958689269366E-2</v>
      </c>
      <c r="P99" s="18">
        <f t="shared" ca="1" si="23"/>
        <v>4.7355412176819843E-2</v>
      </c>
      <c r="Q99" s="18">
        <f t="shared" ca="1" si="23"/>
        <v>0.11040236425265204</v>
      </c>
    </row>
    <row r="100" spans="1:17">
      <c r="A100" s="19" t="s">
        <v>74</v>
      </c>
      <c r="B100" s="23">
        <f t="shared" ca="1" si="24"/>
        <v>0.90719685366852443</v>
      </c>
      <c r="C100" s="18">
        <f t="shared" ca="1" si="23"/>
        <v>-4.6409644992413873E-2</v>
      </c>
      <c r="D100" s="18">
        <f t="shared" ca="1" si="23"/>
        <v>0.266368645670093</v>
      </c>
      <c r="E100" s="18">
        <f t="shared" ca="1" si="23"/>
        <v>-1.580248553341481E-2</v>
      </c>
      <c r="F100" s="18">
        <f t="shared" ca="1" si="23"/>
        <v>0.36421670057214434</v>
      </c>
      <c r="G100" s="18">
        <f t="shared" ca="1" si="23"/>
        <v>-0.82328114896087179</v>
      </c>
      <c r="H100" s="18">
        <f t="shared" ca="1" si="23"/>
        <v>0.10836553926131316</v>
      </c>
      <c r="I100" s="18">
        <f t="shared" ca="1" si="23"/>
        <v>0.1565967480514866</v>
      </c>
      <c r="J100" s="31">
        <f t="shared" ca="1" si="23"/>
        <v>6.9600042359977812E-2</v>
      </c>
      <c r="K100" s="18">
        <f t="shared" ca="1" si="23"/>
        <v>8.9083309822704265E-2</v>
      </c>
      <c r="L100" s="18">
        <f t="shared" ca="1" si="23"/>
        <v>0.30465694243530755</v>
      </c>
      <c r="M100" s="18">
        <f t="shared" ca="1" si="23"/>
        <v>0.16247717565440434</v>
      </c>
      <c r="N100" s="18">
        <f t="shared" ca="1" si="23"/>
        <v>9.4359784211119069E-2</v>
      </c>
      <c r="O100" s="18">
        <f t="shared" ca="1" si="23"/>
        <v>1.277242015102047E-2</v>
      </c>
      <c r="P100" s="18">
        <f t="shared" ca="1" si="23"/>
        <v>1.8888239256563046E-2</v>
      </c>
      <c r="Q100" s="18">
        <f t="shared" ca="1" si="23"/>
        <v>0.14530458570909105</v>
      </c>
    </row>
  </sheetData>
  <mergeCells count="8">
    <mergeCell ref="B81:I81"/>
    <mergeCell ref="J81:Q81"/>
    <mergeCell ref="B6:I6"/>
    <mergeCell ref="J6:Q6"/>
    <mergeCell ref="B31:I31"/>
    <mergeCell ref="J31:Q31"/>
    <mergeCell ref="B56:I56"/>
    <mergeCell ref="J56:Q56"/>
  </mergeCells>
  <pageMargins left="0.70866141732283472" right="0.70866141732283472" top="0.74803149606299213" bottom="0.74803149606299213" header="0.31496062992125984" footer="0.31496062992125984"/>
  <pageSetup scale="82" orientation="landscape" horizontalDpi="0" verticalDpi="0" r:id="rId1"/>
  <rowBreaks count="1" manualBreakCount="1">
    <brk id="51" max="16383" man="1"/>
  </rowBreaks>
  <colBreaks count="1" manualBreakCount="1">
    <brk id="9" max="1048575" man="1"/>
  </colBreaks>
</worksheet>
</file>

<file path=xl/worksheets/sheet6.xml><?xml version="1.0" encoding="utf-8"?>
<worksheet xmlns="http://schemas.openxmlformats.org/spreadsheetml/2006/main" xmlns:r="http://schemas.openxmlformats.org/officeDocument/2006/relationships">
  <sheetPr codeName="Sheet5"/>
  <dimension ref="A1:S100"/>
  <sheetViews>
    <sheetView zoomScaleNormal="100" workbookViewId="0"/>
  </sheetViews>
  <sheetFormatPr defaultRowHeight="11.25"/>
  <cols>
    <col min="1" max="1" width="9.140625" style="11"/>
    <col min="2" max="17" width="12.7109375" style="11" customWidth="1"/>
    <col min="18" max="16384" width="9.140625" style="11"/>
  </cols>
  <sheetData>
    <row r="1" spans="1:17" ht="12.75">
      <c r="B1" s="12" t="s">
        <v>67</v>
      </c>
    </row>
    <row r="2" spans="1:17">
      <c r="I2" s="11">
        <v>1</v>
      </c>
      <c r="Q2" s="11">
        <v>2</v>
      </c>
    </row>
    <row r="3" spans="1:17">
      <c r="B3" s="33" t="s">
        <v>55</v>
      </c>
      <c r="J3" s="33" t="s">
        <v>56</v>
      </c>
    </row>
    <row r="5" spans="1:17" ht="45">
      <c r="A5" s="15"/>
      <c r="B5" s="20" t="s">
        <v>0</v>
      </c>
      <c r="C5" s="14" t="s">
        <v>1</v>
      </c>
      <c r="D5" s="14" t="s">
        <v>2</v>
      </c>
      <c r="E5" s="14" t="s">
        <v>3</v>
      </c>
      <c r="F5" s="14" t="s">
        <v>4</v>
      </c>
      <c r="G5" s="14" t="s">
        <v>5</v>
      </c>
      <c r="H5" s="14" t="s">
        <v>6</v>
      </c>
      <c r="I5" s="14" t="s">
        <v>7</v>
      </c>
      <c r="J5" s="27" t="s">
        <v>8</v>
      </c>
      <c r="K5" s="14" t="s">
        <v>9</v>
      </c>
      <c r="L5" s="14" t="s">
        <v>10</v>
      </c>
      <c r="M5" s="14" t="s">
        <v>11</v>
      </c>
      <c r="N5" s="14" t="s">
        <v>12</v>
      </c>
      <c r="O5" s="14" t="s">
        <v>13</v>
      </c>
      <c r="P5" s="14" t="s">
        <v>14</v>
      </c>
      <c r="Q5" s="14" t="s">
        <v>15</v>
      </c>
    </row>
    <row r="6" spans="1:17">
      <c r="A6" s="16"/>
      <c r="B6" s="73" t="s">
        <v>57</v>
      </c>
      <c r="C6" s="74"/>
      <c r="D6" s="74"/>
      <c r="E6" s="74"/>
      <c r="F6" s="74"/>
      <c r="G6" s="74"/>
      <c r="H6" s="74"/>
      <c r="I6" s="74"/>
      <c r="J6" s="73" t="s">
        <v>57</v>
      </c>
      <c r="K6" s="74"/>
      <c r="L6" s="74"/>
      <c r="M6" s="74"/>
      <c r="N6" s="74"/>
      <c r="O6" s="74"/>
      <c r="P6" s="74"/>
      <c r="Q6" s="74"/>
    </row>
    <row r="7" spans="1:17">
      <c r="A7" s="16">
        <v>1997</v>
      </c>
      <c r="B7" s="21"/>
      <c r="C7" s="17"/>
      <c r="D7" s="17"/>
      <c r="E7" s="17"/>
      <c r="F7" s="17"/>
      <c r="G7" s="17"/>
      <c r="H7" s="17"/>
      <c r="I7" s="17"/>
      <c r="J7" s="30"/>
      <c r="K7" s="17"/>
      <c r="L7" s="17"/>
      <c r="M7" s="17"/>
      <c r="N7" s="17"/>
      <c r="O7" s="17"/>
      <c r="P7" s="17"/>
      <c r="Q7" s="17"/>
    </row>
    <row r="8" spans="1:17">
      <c r="A8" s="16">
        <v>1998</v>
      </c>
      <c r="B8" s="23">
        <f t="shared" ref="B8:B20" si="0">SUM(C8:Q8)</f>
        <v>3.3566422556546742</v>
      </c>
      <c r="C8" s="18">
        <v>0.24137345447214315</v>
      </c>
      <c r="D8" s="18">
        <v>0.73554194043329835</v>
      </c>
      <c r="E8" s="18">
        <v>-0.20829721890661507</v>
      </c>
      <c r="F8" s="18">
        <v>0.30284857315063851</v>
      </c>
      <c r="G8" s="18">
        <v>1.2133420783449107</v>
      </c>
      <c r="H8" s="18">
        <v>0.67173540799076414</v>
      </c>
      <c r="I8" s="18">
        <v>0.23360927008677831</v>
      </c>
      <c r="J8" s="31">
        <v>-9.6405423158409193E-2</v>
      </c>
      <c r="K8" s="18">
        <v>-0.14595795851291285</v>
      </c>
      <c r="L8" s="18">
        <v>0.60223664937686672</v>
      </c>
      <c r="M8" s="18">
        <v>2.8423527063658555E-2</v>
      </c>
      <c r="N8" s="18">
        <v>-4.3790019252008844E-2</v>
      </c>
      <c r="O8" s="18">
        <v>-3.9697843635060279E-2</v>
      </c>
      <c r="P8" s="18">
        <v>-8.667858656727459E-2</v>
      </c>
      <c r="Q8" s="18">
        <v>-5.1641595232103453E-2</v>
      </c>
    </row>
    <row r="9" spans="1:17">
      <c r="A9" s="16">
        <v>1999</v>
      </c>
      <c r="B9" s="23">
        <f t="shared" si="0"/>
        <v>3.6808020725409003</v>
      </c>
      <c r="C9" s="18">
        <v>0.3814758980201392</v>
      </c>
      <c r="D9" s="18">
        <v>0.28683463254187863</v>
      </c>
      <c r="E9" s="18">
        <v>0.24195113450788067</v>
      </c>
      <c r="F9" s="18">
        <v>0.2302591103694929</v>
      </c>
      <c r="G9" s="18">
        <v>1.014704098957893</v>
      </c>
      <c r="H9" s="18">
        <v>0.23024047920901575</v>
      </c>
      <c r="I9" s="18">
        <v>0.33493452269630719</v>
      </c>
      <c r="J9" s="31">
        <v>0.12352077571794412</v>
      </c>
      <c r="K9" s="18">
        <v>8.8962878618957117E-2</v>
      </c>
      <c r="L9" s="18">
        <v>0.31391958861356378</v>
      </c>
      <c r="M9" s="18">
        <v>0.27154432498050723</v>
      </c>
      <c r="N9" s="18">
        <v>-2.1324969931158008E-3</v>
      </c>
      <c r="O9" s="18">
        <v>3.1914209355456261E-3</v>
      </c>
      <c r="P9" s="18">
        <v>7.6913690853111644E-2</v>
      </c>
      <c r="Q9" s="18">
        <v>8.4482013511778642E-2</v>
      </c>
    </row>
    <row r="10" spans="1:17">
      <c r="A10" s="16">
        <v>2000</v>
      </c>
      <c r="B10" s="23">
        <f t="shared" si="0"/>
        <v>3.151025270261429</v>
      </c>
      <c r="C10" s="18">
        <v>0.14957007076138171</v>
      </c>
      <c r="D10" s="18">
        <v>-0.3537435014638754</v>
      </c>
      <c r="E10" s="18">
        <v>-9.3187824508207517E-3</v>
      </c>
      <c r="F10" s="18">
        <v>0.21008037202258317</v>
      </c>
      <c r="G10" s="18">
        <v>1.6782792020611916</v>
      </c>
      <c r="H10" s="18">
        <v>0.15784456858922399</v>
      </c>
      <c r="I10" s="18">
        <v>0.3524853734349912</v>
      </c>
      <c r="J10" s="31">
        <v>0.2125497057252867</v>
      </c>
      <c r="K10" s="18">
        <v>0.16414911607614877</v>
      </c>
      <c r="L10" s="18">
        <v>-4.5230663110320257E-3</v>
      </c>
      <c r="M10" s="18">
        <v>0.21469172441468207</v>
      </c>
      <c r="N10" s="18">
        <v>4.1955419641814228E-2</v>
      </c>
      <c r="O10" s="18">
        <v>4.5084706620403286E-2</v>
      </c>
      <c r="P10" s="18">
        <v>0.12851919112974639</v>
      </c>
      <c r="Q10" s="18">
        <v>0.1634011700097035</v>
      </c>
    </row>
    <row r="11" spans="1:17">
      <c r="A11" s="16">
        <v>2001</v>
      </c>
      <c r="B11" s="23">
        <f t="shared" si="0"/>
        <v>0.93005713500632659</v>
      </c>
      <c r="C11" s="18">
        <v>2.3276568686127659E-2</v>
      </c>
      <c r="D11" s="18">
        <v>-0.40628103091305018</v>
      </c>
      <c r="E11" s="18">
        <v>-0.18587226814122379</v>
      </c>
      <c r="F11" s="18">
        <v>0.33717979685284394</v>
      </c>
      <c r="G11" s="18">
        <v>-0.74431876277003117</v>
      </c>
      <c r="H11" s="18">
        <v>0.12698181893054544</v>
      </c>
      <c r="I11" s="18">
        <v>0.29213469730534636</v>
      </c>
      <c r="J11" s="31">
        <v>8.9439067078275064E-2</v>
      </c>
      <c r="K11" s="18">
        <v>0.20814692242718738</v>
      </c>
      <c r="L11" s="18">
        <v>0.86780730791764915</v>
      </c>
      <c r="M11" s="18">
        <v>0.15832761482600735</v>
      </c>
      <c r="N11" s="18">
        <v>1.8135698726970666E-2</v>
      </c>
      <c r="O11" s="18">
        <v>1.4544134130837081E-2</v>
      </c>
      <c r="P11" s="18">
        <v>-4.4592244030767815E-3</v>
      </c>
      <c r="Q11" s="18">
        <v>0.1350147943519184</v>
      </c>
    </row>
    <row r="12" spans="1:17">
      <c r="A12" s="16">
        <v>2002</v>
      </c>
      <c r="B12" s="23">
        <f t="shared" si="0"/>
        <v>2.2753739065513368</v>
      </c>
      <c r="C12" s="18">
        <v>-0.18343017439436857</v>
      </c>
      <c r="D12" s="18">
        <v>0.45611285082940495</v>
      </c>
      <c r="E12" s="18">
        <v>0.27242117013956713</v>
      </c>
      <c r="F12" s="18">
        <v>0.1118912193068651</v>
      </c>
      <c r="G12" s="18">
        <v>0.47449536019959032</v>
      </c>
      <c r="H12" s="18">
        <v>0.21816549124326926</v>
      </c>
      <c r="I12" s="18">
        <v>0.14949242790259609</v>
      </c>
      <c r="J12" s="31">
        <v>-4.4527774931321928E-2</v>
      </c>
      <c r="K12" s="18">
        <v>0.41368238424272047</v>
      </c>
      <c r="L12" s="18">
        <v>9.7973389487620091E-2</v>
      </c>
      <c r="M12" s="18">
        <v>0.16624810922191688</v>
      </c>
      <c r="N12" s="18">
        <v>8.1848524098050185E-2</v>
      </c>
      <c r="O12" s="18">
        <v>-3.9204640451883079E-2</v>
      </c>
      <c r="P12" s="18">
        <v>3.8554129255878998E-2</v>
      </c>
      <c r="Q12" s="18">
        <v>6.1651440401430654E-2</v>
      </c>
    </row>
    <row r="13" spans="1:17">
      <c r="A13" s="16">
        <v>2003</v>
      </c>
      <c r="B13" s="23">
        <f t="shared" si="0"/>
        <v>0.48225751245178367</v>
      </c>
      <c r="C13" s="18">
        <v>0.3072315369135068</v>
      </c>
      <c r="D13" s="18">
        <v>-0.10744266744250042</v>
      </c>
      <c r="E13" s="18">
        <v>-0.25064892755917978</v>
      </c>
      <c r="F13" s="18">
        <v>3.6426697550758926E-2</v>
      </c>
      <c r="G13" s="18">
        <v>-9.4828723652043506E-2</v>
      </c>
      <c r="H13" s="18">
        <v>0.44389280916143548</v>
      </c>
      <c r="I13" s="18">
        <v>0.16826054544507518</v>
      </c>
      <c r="J13" s="31">
        <v>-1.0441195129519163E-2</v>
      </c>
      <c r="K13" s="18">
        <v>2.3353765855746497E-2</v>
      </c>
      <c r="L13" s="18">
        <v>0.11234665706424485</v>
      </c>
      <c r="M13" s="18">
        <v>9.4487503474003781E-2</v>
      </c>
      <c r="N13" s="18">
        <v>-0.15584589897405882</v>
      </c>
      <c r="O13" s="18">
        <v>-5.4294749441281723E-2</v>
      </c>
      <c r="P13" s="18">
        <v>-8.6505331623699722E-2</v>
      </c>
      <c r="Q13" s="18">
        <v>5.6265490809295347E-2</v>
      </c>
    </row>
    <row r="14" spans="1:17">
      <c r="A14" s="16">
        <v>2004</v>
      </c>
      <c r="B14" s="23">
        <f t="shared" si="0"/>
        <v>0.27569748249955839</v>
      </c>
      <c r="C14" s="18">
        <v>0.28070202678292733</v>
      </c>
      <c r="D14" s="18">
        <v>-0.52334996271375644</v>
      </c>
      <c r="E14" s="18">
        <v>-0.22757841435006188</v>
      </c>
      <c r="F14" s="18">
        <v>-6.6046379413945882E-3</v>
      </c>
      <c r="G14" s="18">
        <v>0.17716721230224197</v>
      </c>
      <c r="H14" s="18">
        <v>4.8123594488445699E-2</v>
      </c>
      <c r="I14" s="18">
        <v>1.0227433687680176E-2</v>
      </c>
      <c r="J14" s="31">
        <v>-9.0323749217341084E-3</v>
      </c>
      <c r="K14" s="18">
        <v>0.17702006593827427</v>
      </c>
      <c r="L14" s="18">
        <v>0.24702878051530447</v>
      </c>
      <c r="M14" s="18">
        <v>-3.3801304920561437E-2</v>
      </c>
      <c r="N14" s="18">
        <v>2.6854034653697727E-2</v>
      </c>
      <c r="O14" s="18">
        <v>-3.4183216788109733E-2</v>
      </c>
      <c r="P14" s="18">
        <v>6.0778315734783157E-2</v>
      </c>
      <c r="Q14" s="18">
        <v>8.2345930031821793E-2</v>
      </c>
    </row>
    <row r="15" spans="1:17">
      <c r="A15" s="16">
        <v>2005</v>
      </c>
      <c r="B15" s="23">
        <f t="shared" si="0"/>
        <v>1.6115762484044012</v>
      </c>
      <c r="C15" s="18">
        <v>0.1001934958525611</v>
      </c>
      <c r="D15" s="18">
        <v>-1.0507247645086937</v>
      </c>
      <c r="E15" s="18">
        <v>2.7941864865390253E-2</v>
      </c>
      <c r="F15" s="18">
        <v>-2.7115517111639204E-2</v>
      </c>
      <c r="G15" s="18">
        <v>0.78871457995412408</v>
      </c>
      <c r="H15" s="18">
        <v>0.38151331345600153</v>
      </c>
      <c r="I15" s="18">
        <v>0.24393311127093087</v>
      </c>
      <c r="J15" s="31">
        <v>0.46134815745553848</v>
      </c>
      <c r="K15" s="18">
        <v>0.20455513599583083</v>
      </c>
      <c r="L15" s="18">
        <v>-8.3255624002742581E-4</v>
      </c>
      <c r="M15" s="18">
        <v>9.909010593713026E-2</v>
      </c>
      <c r="N15" s="18">
        <v>5.8990094300434885E-2</v>
      </c>
      <c r="O15" s="18">
        <v>6.8264665378800424E-2</v>
      </c>
      <c r="P15" s="18">
        <v>4.3721800061780454E-2</v>
      </c>
      <c r="Q15" s="18">
        <v>0.2119827617362379</v>
      </c>
    </row>
    <row r="16" spans="1:17">
      <c r="A16" s="16">
        <v>2006</v>
      </c>
      <c r="B16" s="23">
        <f t="shared" si="0"/>
        <v>0.61891222517515398</v>
      </c>
      <c r="C16" s="18">
        <v>5.6088556040736745E-2</v>
      </c>
      <c r="D16" s="18">
        <v>-0.94507995853262605</v>
      </c>
      <c r="E16" s="18">
        <v>8.5557767248210931E-2</v>
      </c>
      <c r="F16" s="18">
        <v>-0.20392157697949184</v>
      </c>
      <c r="G16" s="18">
        <v>0.46865608033055534</v>
      </c>
      <c r="H16" s="18">
        <v>0.42801863293248382</v>
      </c>
      <c r="I16" s="18">
        <v>0.44435641220716554</v>
      </c>
      <c r="J16" s="31">
        <v>-9.5843467728456797E-2</v>
      </c>
      <c r="K16" s="18">
        <v>0.11464529486484083</v>
      </c>
      <c r="L16" s="18">
        <v>0.20348610440202225</v>
      </c>
      <c r="M16" s="18">
        <v>0.14204194048137309</v>
      </c>
      <c r="N16" s="18">
        <v>-4.4338577158081524E-2</v>
      </c>
      <c r="O16" s="18">
        <v>3.2354589274120714E-4</v>
      </c>
      <c r="P16" s="18">
        <v>-6.717591081075819E-3</v>
      </c>
      <c r="Q16" s="18">
        <v>-2.836093774524362E-2</v>
      </c>
    </row>
    <row r="17" spans="1:17">
      <c r="A17" s="16">
        <v>2007</v>
      </c>
      <c r="B17" s="23">
        <f t="shared" si="0"/>
        <v>0.56085804846261966</v>
      </c>
      <c r="C17" s="18">
        <v>3.9337444142127295E-3</v>
      </c>
      <c r="D17" s="18">
        <v>-3.7204845812743359E-2</v>
      </c>
      <c r="E17" s="18">
        <v>0.3039305757767356</v>
      </c>
      <c r="F17" s="18">
        <v>-0.24341217738149562</v>
      </c>
      <c r="G17" s="18">
        <v>9.0773765379245253E-2</v>
      </c>
      <c r="H17" s="18">
        <v>0.29170911586895931</v>
      </c>
      <c r="I17" s="18">
        <v>6.2271576796669427E-2</v>
      </c>
      <c r="J17" s="31">
        <v>-1.5323586245806424E-2</v>
      </c>
      <c r="K17" s="18">
        <v>-1.6903027790331843E-2</v>
      </c>
      <c r="L17" s="18">
        <v>0.27658378453531862</v>
      </c>
      <c r="M17" s="18">
        <v>-4.7702744641681324E-2</v>
      </c>
      <c r="N17" s="18">
        <v>3.2816035729296866E-2</v>
      </c>
      <c r="O17" s="18">
        <v>-1.2574549550278022E-2</v>
      </c>
      <c r="P17" s="18">
        <v>-2.934688420696251E-2</v>
      </c>
      <c r="Q17" s="18">
        <v>-9.8692734408519139E-2</v>
      </c>
    </row>
    <row r="18" spans="1:17">
      <c r="A18" s="16">
        <v>2008</v>
      </c>
      <c r="B18" s="23">
        <f t="shared" si="0"/>
        <v>-1.2445764709783915</v>
      </c>
      <c r="C18" s="18">
        <v>0.42561209429379548</v>
      </c>
      <c r="D18" s="18">
        <v>-0.79748421562736771</v>
      </c>
      <c r="E18" s="18">
        <v>3.1746222504551211E-2</v>
      </c>
      <c r="F18" s="18">
        <v>-0.12375726876304408</v>
      </c>
      <c r="G18" s="18">
        <v>-0.44335726803103198</v>
      </c>
      <c r="H18" s="18">
        <v>-0.16742349992764355</v>
      </c>
      <c r="I18" s="18">
        <v>0.20676792775458069</v>
      </c>
      <c r="J18" s="31">
        <v>-6.2694048433812061E-3</v>
      </c>
      <c r="K18" s="18">
        <v>-0.16075464932080863</v>
      </c>
      <c r="L18" s="18">
        <v>-0.15113334231836645</v>
      </c>
      <c r="M18" s="18">
        <v>-0.10133778955168239</v>
      </c>
      <c r="N18" s="18">
        <v>2.3055784773874658E-2</v>
      </c>
      <c r="O18" s="18">
        <v>-1.7955571986136724E-2</v>
      </c>
      <c r="P18" s="18">
        <v>-5.656444453467544E-3</v>
      </c>
      <c r="Q18" s="18">
        <v>4.3370954517736655E-2</v>
      </c>
    </row>
    <row r="19" spans="1:17">
      <c r="A19" s="16">
        <v>2009</v>
      </c>
      <c r="B19" s="23">
        <f t="shared" si="0"/>
        <v>0.81534004458642562</v>
      </c>
      <c r="C19" s="18">
        <v>-0.14726656547492367</v>
      </c>
      <c r="D19" s="18">
        <v>0.91602914268656443</v>
      </c>
      <c r="E19" s="18">
        <v>-0.21040105387302527</v>
      </c>
      <c r="F19" s="18">
        <v>-0.34611029981035962</v>
      </c>
      <c r="G19" s="18">
        <v>-0.4525708504478777</v>
      </c>
      <c r="H19" s="18">
        <v>0.10005528511640176</v>
      </c>
      <c r="I19" s="18">
        <v>0.12476124460535219</v>
      </c>
      <c r="J19" s="31">
        <v>0.10840766766623104</v>
      </c>
      <c r="K19" s="18">
        <v>4.2474265205929576E-2</v>
      </c>
      <c r="L19" s="18">
        <v>0.4362078401020687</v>
      </c>
      <c r="M19" s="18">
        <v>3.3089439236036453E-3</v>
      </c>
      <c r="N19" s="18">
        <v>-1.1040220478267734E-2</v>
      </c>
      <c r="O19" s="18">
        <v>2.8869534094623063E-3</v>
      </c>
      <c r="P19" s="18">
        <v>7.9669824065163972E-2</v>
      </c>
      <c r="Q19" s="18">
        <v>0.16892786789010195</v>
      </c>
    </row>
    <row r="20" spans="1:17">
      <c r="A20" s="16">
        <v>2010</v>
      </c>
      <c r="B20" s="23">
        <f t="shared" si="0"/>
        <v>1.8681373095721907</v>
      </c>
      <c r="C20" s="18">
        <v>0.14741013918721091</v>
      </c>
      <c r="D20" s="18">
        <v>-4.1497641728344449E-2</v>
      </c>
      <c r="E20" s="18">
        <v>-3.871228532270285E-2</v>
      </c>
      <c r="F20" s="18">
        <v>0.2482294539303149</v>
      </c>
      <c r="G20" s="18">
        <v>0.78496661924114963</v>
      </c>
      <c r="H20" s="18">
        <v>0.38186470221549768</v>
      </c>
      <c r="I20" s="18">
        <v>0.10339775769988953</v>
      </c>
      <c r="J20" s="31">
        <v>0.16856051774708963</v>
      </c>
      <c r="K20" s="18">
        <v>-8.9459896334039071E-2</v>
      </c>
      <c r="L20" s="18">
        <v>0.35486573262275806</v>
      </c>
      <c r="M20" s="18">
        <v>-0.13230792282823556</v>
      </c>
      <c r="N20" s="18">
        <v>-1.8257848025445701E-2</v>
      </c>
      <c r="O20" s="18">
        <v>1.2831994115511166E-2</v>
      </c>
      <c r="P20" s="18">
        <v>3.8114187815771632E-2</v>
      </c>
      <c r="Q20" s="18">
        <v>-5.1868200764234512E-2</v>
      </c>
    </row>
    <row r="21" spans="1:17">
      <c r="A21" s="29"/>
      <c r="B21" s="51"/>
      <c r="C21" s="18"/>
      <c r="D21" s="18"/>
      <c r="E21" s="18"/>
      <c r="F21" s="18"/>
      <c r="G21" s="18"/>
      <c r="H21" s="18"/>
      <c r="I21" s="18"/>
      <c r="J21" s="51"/>
      <c r="K21" s="18"/>
      <c r="L21" s="18"/>
      <c r="M21" s="18"/>
      <c r="N21" s="18"/>
      <c r="O21" s="18"/>
      <c r="P21" s="18"/>
      <c r="Q21" s="18"/>
    </row>
    <row r="22" spans="1:17">
      <c r="A22" s="15"/>
      <c r="B22" s="53" t="s">
        <v>71</v>
      </c>
      <c r="C22" s="49"/>
      <c r="D22" s="49"/>
      <c r="E22" s="49"/>
      <c r="F22" s="49"/>
      <c r="G22" s="49"/>
      <c r="H22" s="49"/>
      <c r="I22" s="49"/>
      <c r="J22" s="53" t="s">
        <v>71</v>
      </c>
      <c r="K22" s="49"/>
      <c r="L22" s="49"/>
      <c r="M22" s="49"/>
      <c r="N22" s="49"/>
      <c r="O22" s="49"/>
      <c r="P22" s="49"/>
      <c r="Q22" s="49"/>
    </row>
    <row r="23" spans="1:17">
      <c r="A23" s="19" t="s">
        <v>70</v>
      </c>
      <c r="B23" s="23">
        <f ca="1">AVERAGE(INDIRECT(ADDRESS(MATCH(VALUE(LEFT($A23,4)),$A$6:$A$21,)+ROW($A$5),COLUMN(B$21),,,)&amp;":"&amp;ADDRESS(MATCH(VALUE(RIGHT($A23,4)),$A$6:$A$21,)+ROW($A$5),COLUMN(B$21),,,)))</f>
        <v>1.4140079261683391</v>
      </c>
      <c r="C23" s="18">
        <f t="shared" ref="C23:Q25" ca="1" si="1">AVERAGE(INDIRECT(ADDRESS(MATCH(VALUE(LEFT($A23,4)),$A$6:$A$21,)+ROW($A$5),COLUMN(C$21),,,)&amp;":"&amp;ADDRESS(MATCH(VALUE(RIGHT($A23,4)),$A$6:$A$21,)+ROW($A$5),COLUMN(C$21),,,)))</f>
        <v>0.13739775735041929</v>
      </c>
      <c r="D23" s="18">
        <f t="shared" ca="1" si="1"/>
        <v>-0.14371461709629318</v>
      </c>
      <c r="E23" s="18">
        <f t="shared" ca="1" si="1"/>
        <v>-1.2867708889330278E-2</v>
      </c>
      <c r="F23" s="18">
        <f t="shared" ca="1" si="1"/>
        <v>4.0461057322774795E-2</v>
      </c>
      <c r="G23" s="18">
        <f t="shared" ca="1" si="1"/>
        <v>0.3812325686053783</v>
      </c>
      <c r="H23" s="18">
        <f t="shared" ca="1" si="1"/>
        <v>0.25482474763649232</v>
      </c>
      <c r="I23" s="18">
        <f t="shared" ca="1" si="1"/>
        <v>0.20974094622256642</v>
      </c>
      <c r="J23" s="31">
        <f t="shared" ca="1" si="1"/>
        <v>6.8152512648595093E-2</v>
      </c>
      <c r="K23" s="18">
        <f t="shared" ca="1" si="1"/>
        <v>7.8762638251349465E-2</v>
      </c>
      <c r="L23" s="18">
        <f t="shared" ca="1" si="1"/>
        <v>0.25815129767446088</v>
      </c>
      <c r="M23" s="18">
        <f t="shared" ca="1" si="1"/>
        <v>6.6385694798517095E-2</v>
      </c>
      <c r="N23" s="18">
        <f t="shared" ca="1" si="1"/>
        <v>6.3465623408929172E-4</v>
      </c>
      <c r="O23" s="18">
        <f t="shared" ca="1" si="1"/>
        <v>-3.906396259188343E-3</v>
      </c>
      <c r="P23" s="18">
        <f t="shared" ca="1" si="1"/>
        <v>1.8992852044667639E-2</v>
      </c>
      <c r="Q23" s="18">
        <f t="shared" ca="1" si="1"/>
        <v>5.9759919623840314E-2</v>
      </c>
    </row>
    <row r="24" spans="1:17">
      <c r="A24" s="19" t="s">
        <v>73</v>
      </c>
      <c r="B24" s="23">
        <f t="shared" ref="B24:B25" ca="1" si="2">AVERAGE(INDIRECT(ADDRESS(MATCH(VALUE(LEFT($A24,4)),$A$6:$A$21,)+ROW($A$5),COLUMN(B$21),,,)&amp;":"&amp;ADDRESS(MATCH(VALUE(RIGHT($A24,4)),$A$6:$A$21,)+ROW($A$5),COLUMN(B$21),,,)))</f>
        <v>3.3961565328190013</v>
      </c>
      <c r="C24" s="18">
        <f t="shared" ca="1" si="1"/>
        <v>0.25747314108455471</v>
      </c>
      <c r="D24" s="18">
        <f t="shared" ca="1" si="1"/>
        <v>0.22287769050376718</v>
      </c>
      <c r="E24" s="18">
        <f t="shared" ca="1" si="1"/>
        <v>8.111711050148282E-3</v>
      </c>
      <c r="F24" s="18">
        <f t="shared" ca="1" si="1"/>
        <v>0.24772935184757153</v>
      </c>
      <c r="G24" s="18">
        <f t="shared" ca="1" si="1"/>
        <v>1.3021084597879984</v>
      </c>
      <c r="H24" s="18">
        <f t="shared" ca="1" si="1"/>
        <v>0.35327348526300129</v>
      </c>
      <c r="I24" s="18">
        <f t="shared" ca="1" si="1"/>
        <v>0.30700972207269223</v>
      </c>
      <c r="J24" s="31">
        <f t="shared" ca="1" si="1"/>
        <v>7.9888352761607204E-2</v>
      </c>
      <c r="K24" s="18">
        <f t="shared" ca="1" si="1"/>
        <v>3.5718012060731011E-2</v>
      </c>
      <c r="L24" s="18">
        <f t="shared" ca="1" si="1"/>
        <v>0.30387772389313278</v>
      </c>
      <c r="M24" s="18">
        <f t="shared" ca="1" si="1"/>
        <v>0.17155319215294929</v>
      </c>
      <c r="N24" s="18">
        <f t="shared" ca="1" si="1"/>
        <v>-1.3223655344368063E-3</v>
      </c>
      <c r="O24" s="18">
        <f t="shared" ca="1" si="1"/>
        <v>2.8594279736295449E-3</v>
      </c>
      <c r="P24" s="18">
        <f t="shared" ca="1" si="1"/>
        <v>3.9584765138527815E-2</v>
      </c>
      <c r="Q24" s="18">
        <f t="shared" ca="1" si="1"/>
        <v>6.5413862763126232E-2</v>
      </c>
    </row>
    <row r="25" spans="1:17">
      <c r="A25" s="19" t="s">
        <v>74</v>
      </c>
      <c r="B25" s="23">
        <f t="shared" ca="1" si="2"/>
        <v>0.8193633441731405</v>
      </c>
      <c r="C25" s="18">
        <f t="shared" ca="1" si="1"/>
        <v>0.10137514223017866</v>
      </c>
      <c r="D25" s="18">
        <f t="shared" ca="1" si="1"/>
        <v>-0.25369230937631132</v>
      </c>
      <c r="E25" s="18">
        <f t="shared" ca="1" si="1"/>
        <v>-1.9161534871173849E-2</v>
      </c>
      <c r="F25" s="18">
        <f t="shared" ca="1" si="1"/>
        <v>-2.1719431034664206E-2</v>
      </c>
      <c r="G25" s="18">
        <f t="shared" ca="1" si="1"/>
        <v>0.10496980125059223</v>
      </c>
      <c r="H25" s="18">
        <f t="shared" ca="1" si="1"/>
        <v>0.22529012634853962</v>
      </c>
      <c r="I25" s="18">
        <f t="shared" ca="1" si="1"/>
        <v>0.1805603134675286</v>
      </c>
      <c r="J25" s="31">
        <f t="shared" ca="1" si="1"/>
        <v>6.4631760614691461E-2</v>
      </c>
      <c r="K25" s="18">
        <f t="shared" ca="1" si="1"/>
        <v>9.1676026108535036E-2</v>
      </c>
      <c r="L25" s="18">
        <f t="shared" ca="1" si="1"/>
        <v>0.24443336980885921</v>
      </c>
      <c r="M25" s="18">
        <f t="shared" ca="1" si="1"/>
        <v>3.4835445592187424E-2</v>
      </c>
      <c r="N25" s="18">
        <f t="shared" ca="1" si="1"/>
        <v>1.2217627646471212E-3</v>
      </c>
      <c r="O25" s="18">
        <f t="shared" ca="1" si="1"/>
        <v>-5.9361435290337088E-3</v>
      </c>
      <c r="P25" s="18">
        <f t="shared" ca="1" si="1"/>
        <v>1.2815278116509583E-2</v>
      </c>
      <c r="Q25" s="18">
        <f t="shared" ca="1" si="1"/>
        <v>5.8063736682054543E-2</v>
      </c>
    </row>
    <row r="26" spans="1:17">
      <c r="A26" s="52"/>
      <c r="B26" s="51"/>
    </row>
    <row r="28" spans="1:17">
      <c r="B28" s="33" t="s">
        <v>58</v>
      </c>
      <c r="J28" s="33" t="s">
        <v>59</v>
      </c>
    </row>
    <row r="30" spans="1:17" ht="45">
      <c r="A30" s="15"/>
      <c r="B30" s="20" t="s">
        <v>0</v>
      </c>
      <c r="C30" s="14" t="s">
        <v>1</v>
      </c>
      <c r="D30" s="14" t="s">
        <v>2</v>
      </c>
      <c r="E30" s="14" t="s">
        <v>3</v>
      </c>
      <c r="F30" s="14" t="s">
        <v>4</v>
      </c>
      <c r="G30" s="14" t="s">
        <v>5</v>
      </c>
      <c r="H30" s="14" t="s">
        <v>6</v>
      </c>
      <c r="I30" s="14" t="s">
        <v>7</v>
      </c>
      <c r="J30" s="27" t="s">
        <v>8</v>
      </c>
      <c r="K30" s="14" t="s">
        <v>9</v>
      </c>
      <c r="L30" s="14" t="s">
        <v>10</v>
      </c>
      <c r="M30" s="14" t="s">
        <v>11</v>
      </c>
      <c r="N30" s="14" t="s">
        <v>12</v>
      </c>
      <c r="O30" s="14" t="s">
        <v>13</v>
      </c>
      <c r="P30" s="14" t="s">
        <v>14</v>
      </c>
      <c r="Q30" s="14" t="s">
        <v>15</v>
      </c>
    </row>
    <row r="31" spans="1:17">
      <c r="A31" s="16"/>
      <c r="B31" s="73" t="s">
        <v>57</v>
      </c>
      <c r="C31" s="74"/>
      <c r="D31" s="74"/>
      <c r="E31" s="74"/>
      <c r="F31" s="74"/>
      <c r="G31" s="74"/>
      <c r="H31" s="74"/>
      <c r="I31" s="74"/>
      <c r="J31" s="73" t="s">
        <v>57</v>
      </c>
      <c r="K31" s="74"/>
      <c r="L31" s="74"/>
      <c r="M31" s="74"/>
      <c r="N31" s="74"/>
      <c r="O31" s="74"/>
      <c r="P31" s="74"/>
      <c r="Q31" s="74"/>
    </row>
    <row r="32" spans="1:17">
      <c r="A32" s="16">
        <v>1997</v>
      </c>
      <c r="B32" s="21"/>
      <c r="C32" s="17"/>
      <c r="D32" s="17"/>
      <c r="E32" s="17"/>
      <c r="F32" s="17"/>
      <c r="G32" s="17"/>
      <c r="H32" s="17"/>
      <c r="I32" s="17"/>
      <c r="J32" s="30"/>
      <c r="K32" s="17"/>
      <c r="L32" s="17"/>
      <c r="M32" s="17"/>
      <c r="N32" s="17"/>
      <c r="O32" s="17"/>
      <c r="P32" s="17"/>
      <c r="Q32" s="17"/>
    </row>
    <row r="33" spans="1:17">
      <c r="A33" s="16">
        <v>1998</v>
      </c>
      <c r="B33" s="23">
        <f t="shared" ref="B33:B45" si="3">SUM(C33:Q33)</f>
        <v>-0.33928344064082605</v>
      </c>
      <c r="C33" s="18">
        <v>-6.5709133268317945E-3</v>
      </c>
      <c r="D33" s="18">
        <v>-0.22106279238802354</v>
      </c>
      <c r="E33" s="18">
        <v>-2.4104243396260716E-3</v>
      </c>
      <c r="F33" s="18">
        <v>-1.0621668617485728E-2</v>
      </c>
      <c r="G33" s="18">
        <v>-2.1181901559117894E-2</v>
      </c>
      <c r="H33" s="18">
        <v>-4.5849335989204258E-2</v>
      </c>
      <c r="I33" s="18">
        <v>5.3508609831360568E-3</v>
      </c>
      <c r="J33" s="31">
        <v>-3.6373974300435664E-3</v>
      </c>
      <c r="K33" s="18">
        <v>-1.4546150272068376E-2</v>
      </c>
      <c r="L33" s="18">
        <v>-9.7226610120009424E-3</v>
      </c>
      <c r="M33" s="18">
        <v>3.2813443494944237E-3</v>
      </c>
      <c r="N33" s="18">
        <v>-3.7197949151286645E-3</v>
      </c>
      <c r="O33" s="18">
        <v>-1.4259200017161394E-3</v>
      </c>
      <c r="P33" s="18">
        <v>-5.5006359268188277E-3</v>
      </c>
      <c r="Q33" s="18">
        <v>-1.6660501953907497E-3</v>
      </c>
    </row>
    <row r="34" spans="1:17">
      <c r="A34" s="16">
        <v>1999</v>
      </c>
      <c r="B34" s="23">
        <f t="shared" si="3"/>
        <v>-3.6861960753022165E-2</v>
      </c>
      <c r="C34" s="18">
        <v>-4.378150703764621E-2</v>
      </c>
      <c r="D34" s="18">
        <v>3.4387380543095203E-2</v>
      </c>
      <c r="E34" s="18">
        <v>-2.2835732287729671E-2</v>
      </c>
      <c r="F34" s="18">
        <v>-8.4716127802569215E-3</v>
      </c>
      <c r="G34" s="18">
        <v>3.4814871507489763E-2</v>
      </c>
      <c r="H34" s="18">
        <v>-5.0828744741497319E-3</v>
      </c>
      <c r="I34" s="18">
        <v>-1.5706232387983878E-2</v>
      </c>
      <c r="J34" s="31">
        <v>-2.4736106592062723E-3</v>
      </c>
      <c r="K34" s="18">
        <v>-2.957118827194073E-5</v>
      </c>
      <c r="L34" s="18">
        <v>-5.2260762818042055E-3</v>
      </c>
      <c r="M34" s="18">
        <v>-2.5154077325816324E-3</v>
      </c>
      <c r="N34" s="18">
        <v>-1.4578546462557825E-4</v>
      </c>
      <c r="O34" s="18">
        <v>1.0927194521247355E-4</v>
      </c>
      <c r="P34" s="18">
        <v>-7.1656109353928591E-4</v>
      </c>
      <c r="Q34" s="18">
        <v>8.1148663897572893E-4</v>
      </c>
    </row>
    <row r="35" spans="1:17">
      <c r="A35" s="16">
        <v>2000</v>
      </c>
      <c r="B35" s="23">
        <f t="shared" si="3"/>
        <v>-0.39948255182699888</v>
      </c>
      <c r="C35" s="18">
        <v>-1.4965896907331591E-2</v>
      </c>
      <c r="D35" s="18">
        <v>-0.27496039451245718</v>
      </c>
      <c r="E35" s="18">
        <v>2.3885091845999852E-4</v>
      </c>
      <c r="F35" s="18">
        <v>-5.6713843598966383E-3</v>
      </c>
      <c r="G35" s="18">
        <v>-6.2281061137787606E-2</v>
      </c>
      <c r="H35" s="18">
        <v>-5.6261200718110277E-3</v>
      </c>
      <c r="I35" s="18">
        <v>-1.6190815763721764E-2</v>
      </c>
      <c r="J35" s="31">
        <v>-1.0968891776822622E-2</v>
      </c>
      <c r="K35" s="18">
        <v>-7.381688577870177E-3</v>
      </c>
      <c r="L35" s="18">
        <v>2.162253332802137E-6</v>
      </c>
      <c r="M35" s="18">
        <v>8.2018968900848463E-3</v>
      </c>
      <c r="N35" s="18">
        <v>5.2306021322378071E-5</v>
      </c>
      <c r="O35" s="18">
        <v>-2.3735276113666151E-4</v>
      </c>
      <c r="P35" s="18">
        <v>-6.0836514276930431E-3</v>
      </c>
      <c r="Q35" s="18">
        <v>-3.6105106136705796E-3</v>
      </c>
    </row>
    <row r="36" spans="1:17">
      <c r="A36" s="16">
        <v>2001</v>
      </c>
      <c r="B36" s="23">
        <f t="shared" si="3"/>
        <v>4.5648128905286288E-3</v>
      </c>
      <c r="C36" s="18">
        <v>-3.1481597059438744E-4</v>
      </c>
      <c r="D36" s="18">
        <v>-3.5462851105515607E-3</v>
      </c>
      <c r="E36" s="18">
        <v>-1.2732083086174531E-2</v>
      </c>
      <c r="F36" s="18">
        <v>5.8734253501692545E-3</v>
      </c>
      <c r="G36" s="18">
        <v>2.1730382886693794E-2</v>
      </c>
      <c r="H36" s="18">
        <v>9.8496478260078004E-4</v>
      </c>
      <c r="I36" s="18">
        <v>-1.055357532714818E-3</v>
      </c>
      <c r="J36" s="31">
        <v>1.7706804663949194E-3</v>
      </c>
      <c r="K36" s="18">
        <v>-1.3248387025162154E-3</v>
      </c>
      <c r="L36" s="18">
        <v>-1.3714204020707471E-2</v>
      </c>
      <c r="M36" s="18">
        <v>1.383126217257272E-3</v>
      </c>
      <c r="N36" s="18">
        <v>1.3811158986943458E-3</v>
      </c>
      <c r="O36" s="18">
        <v>8.0202066409933127E-4</v>
      </c>
      <c r="P36" s="18">
        <v>-5.8070047184110329E-5</v>
      </c>
      <c r="Q36" s="18">
        <v>3.3847510950620269E-3</v>
      </c>
    </row>
    <row r="37" spans="1:17">
      <c r="A37" s="16">
        <v>2002</v>
      </c>
      <c r="B37" s="23">
        <f t="shared" si="3"/>
        <v>-0.12622866963232429</v>
      </c>
      <c r="C37" s="18">
        <v>-1.1478576345720965E-2</v>
      </c>
      <c r="D37" s="18">
        <v>-7.4886818972897451E-2</v>
      </c>
      <c r="E37" s="18">
        <v>-2.1305946123168683E-2</v>
      </c>
      <c r="F37" s="18">
        <v>3.7193045067349701E-3</v>
      </c>
      <c r="G37" s="18">
        <v>-9.4401483115283125E-3</v>
      </c>
      <c r="H37" s="18">
        <v>-2.6671937502219735E-3</v>
      </c>
      <c r="I37" s="18">
        <v>5.2948163914741265E-3</v>
      </c>
      <c r="J37" s="31">
        <v>-9.2529275060859858E-4</v>
      </c>
      <c r="K37" s="18">
        <v>-1.8751838884009473E-2</v>
      </c>
      <c r="L37" s="18">
        <v>1.2464145967366329E-3</v>
      </c>
      <c r="M37" s="18">
        <v>3.5757522839378306E-4</v>
      </c>
      <c r="N37" s="18">
        <v>4.4646110570353108E-3</v>
      </c>
      <c r="O37" s="18">
        <v>-4.6519542594725813E-3</v>
      </c>
      <c r="P37" s="18">
        <v>8.5800226439423553E-4</v>
      </c>
      <c r="Q37" s="18">
        <v>1.9383757205347232E-3</v>
      </c>
    </row>
    <row r="38" spans="1:17">
      <c r="A38" s="16">
        <v>2003</v>
      </c>
      <c r="B38" s="23">
        <f t="shared" si="3"/>
        <v>-0.12725777874190655</v>
      </c>
      <c r="C38" s="18">
        <v>-3.9487804803448878E-2</v>
      </c>
      <c r="D38" s="18">
        <v>-3.1747176354714912E-2</v>
      </c>
      <c r="E38" s="18">
        <v>-2.7937353327939257E-2</v>
      </c>
      <c r="F38" s="18">
        <v>1.3350757927468775E-4</v>
      </c>
      <c r="G38" s="18">
        <v>5.1399139805398068E-3</v>
      </c>
      <c r="H38" s="18">
        <v>-2.0845007796403622E-2</v>
      </c>
      <c r="I38" s="18">
        <v>6.2886285276151667E-4</v>
      </c>
      <c r="J38" s="31">
        <v>3.6059299981749065E-4</v>
      </c>
      <c r="K38" s="18">
        <v>-1.7187887515914628E-4</v>
      </c>
      <c r="L38" s="18">
        <v>-7.6160260174894527E-4</v>
      </c>
      <c r="M38" s="18">
        <v>-3.2130197573866084E-4</v>
      </c>
      <c r="N38" s="18">
        <v>-1.1673842007186599E-2</v>
      </c>
      <c r="O38" s="18">
        <v>-1.9174347745763872E-3</v>
      </c>
      <c r="P38" s="18">
        <v>1.7302849414281827E-3</v>
      </c>
      <c r="Q38" s="18">
        <v>-3.8753857881182729E-4</v>
      </c>
    </row>
    <row r="39" spans="1:17">
      <c r="A39" s="16">
        <v>2004</v>
      </c>
      <c r="B39" s="23">
        <f t="shared" si="3"/>
        <v>-0.13550448980340801</v>
      </c>
      <c r="C39" s="18">
        <v>-1.7755934619370521E-2</v>
      </c>
      <c r="D39" s="18">
        <v>-0.10257760816237474</v>
      </c>
      <c r="E39" s="18">
        <v>1.3531511101069686E-3</v>
      </c>
      <c r="F39" s="18">
        <v>-2.9105297008562932E-4</v>
      </c>
      <c r="G39" s="18">
        <v>-6.9377863337896657E-3</v>
      </c>
      <c r="H39" s="18">
        <v>6.1551098661573799E-4</v>
      </c>
      <c r="I39" s="18">
        <v>-1.2494220337302709E-4</v>
      </c>
      <c r="J39" s="31">
        <v>1.0246006121976003E-4</v>
      </c>
      <c r="K39" s="18">
        <v>-2.7546580911519789E-3</v>
      </c>
      <c r="L39" s="18">
        <v>-3.3110924945126737E-3</v>
      </c>
      <c r="M39" s="18">
        <v>8.7589253240048917E-5</v>
      </c>
      <c r="N39" s="18">
        <v>4.0687826671619178E-4</v>
      </c>
      <c r="O39" s="18">
        <v>-1.4556448776187857E-3</v>
      </c>
      <c r="P39" s="18">
        <v>-1.5056615252884466E-3</v>
      </c>
      <c r="Q39" s="18">
        <v>-1.3556982037412572E-3</v>
      </c>
    </row>
    <row r="40" spans="1:17">
      <c r="A40" s="16">
        <v>2005</v>
      </c>
      <c r="B40" s="23">
        <f t="shared" si="3"/>
        <v>-0.54771783045505551</v>
      </c>
      <c r="C40" s="18">
        <v>-1.6365734639087297E-2</v>
      </c>
      <c r="D40" s="18">
        <v>-0.42555984924209073</v>
      </c>
      <c r="E40" s="18">
        <v>7.5109344017339403E-4</v>
      </c>
      <c r="F40" s="18">
        <v>-2.0845981415911572E-3</v>
      </c>
      <c r="G40" s="18">
        <v>-6.5001575578901169E-2</v>
      </c>
      <c r="H40" s="18">
        <v>-6.9223692482883754E-3</v>
      </c>
      <c r="I40" s="18">
        <v>-4.2565732645549982E-3</v>
      </c>
      <c r="J40" s="31">
        <v>-1.0313325803012205E-2</v>
      </c>
      <c r="K40" s="18">
        <v>-7.2123016052893377E-3</v>
      </c>
      <c r="L40" s="18">
        <v>-6.8611820980182067E-6</v>
      </c>
      <c r="M40" s="18">
        <v>1.079958892268676E-3</v>
      </c>
      <c r="N40" s="18">
        <v>1.6790878893353685E-3</v>
      </c>
      <c r="O40" s="18">
        <v>-7.4833902340310293E-3</v>
      </c>
      <c r="P40" s="18">
        <v>-3.3056851441126749E-4</v>
      </c>
      <c r="Q40" s="18">
        <v>-5.690823223477348E-3</v>
      </c>
    </row>
    <row r="41" spans="1:17">
      <c r="A41" s="16">
        <v>2006</v>
      </c>
      <c r="B41" s="23">
        <f t="shared" si="3"/>
        <v>-0.20112419689721675</v>
      </c>
      <c r="C41" s="18">
        <v>-6.294719175289269E-3</v>
      </c>
      <c r="D41" s="18">
        <v>-9.6777681900737544E-2</v>
      </c>
      <c r="E41" s="18">
        <v>-6.1917760874881187E-3</v>
      </c>
      <c r="F41" s="18">
        <v>-2.7520814255392333E-2</v>
      </c>
      <c r="G41" s="18">
        <v>-3.179865177337219E-2</v>
      </c>
      <c r="H41" s="18">
        <v>-1.00977664252357E-2</v>
      </c>
      <c r="I41" s="18">
        <v>-1.7636980436172508E-2</v>
      </c>
      <c r="J41" s="31">
        <v>-4.5910953815754239E-3</v>
      </c>
      <c r="K41" s="18">
        <v>-2.5993469465021286E-3</v>
      </c>
      <c r="L41" s="18">
        <v>3.0958536360617805E-3</v>
      </c>
      <c r="M41" s="18">
        <v>1.9694192711690929E-3</v>
      </c>
      <c r="N41" s="18">
        <v>-2.0876268984700713E-3</v>
      </c>
      <c r="O41" s="18">
        <v>6.9113300617832487E-6</v>
      </c>
      <c r="P41" s="18">
        <v>-3.1867754804861299E-5</v>
      </c>
      <c r="Q41" s="18">
        <v>-5.6805409946924341E-4</v>
      </c>
    </row>
    <row r="42" spans="1:17">
      <c r="A42" s="16">
        <v>2007</v>
      </c>
      <c r="B42" s="23">
        <f t="shared" si="3"/>
        <v>-8.0193172561720191E-2</v>
      </c>
      <c r="C42" s="18">
        <v>6.0010273923020195E-5</v>
      </c>
      <c r="D42" s="18">
        <v>2.2826391041839227E-4</v>
      </c>
      <c r="E42" s="18">
        <v>-2.9510593697694855E-2</v>
      </c>
      <c r="F42" s="18">
        <v>-2.5554047336657532E-2</v>
      </c>
      <c r="G42" s="18">
        <v>-5.1388333214961316E-3</v>
      </c>
      <c r="H42" s="18">
        <v>-1.3147593358930405E-2</v>
      </c>
      <c r="I42" s="18">
        <v>1.0875526701732703E-3</v>
      </c>
      <c r="J42" s="31">
        <v>4.5121965279063545E-4</v>
      </c>
      <c r="K42" s="18">
        <v>8.8078703470798817E-5</v>
      </c>
      <c r="L42" s="18">
        <v>-4.1401862799653796E-3</v>
      </c>
      <c r="M42" s="18">
        <v>-2.0117383541872341E-3</v>
      </c>
      <c r="N42" s="18">
        <v>3.8485649529792027E-5</v>
      </c>
      <c r="O42" s="18">
        <v>8.0384178888375082E-5</v>
      </c>
      <c r="P42" s="18">
        <v>-4.510498097062958E-4</v>
      </c>
      <c r="Q42" s="18">
        <v>-2.273125442276645E-3</v>
      </c>
    </row>
    <row r="43" spans="1:17">
      <c r="A43" s="16">
        <v>2008</v>
      </c>
      <c r="B43" s="23">
        <f t="shared" si="3"/>
        <v>-0.23201953410633941</v>
      </c>
      <c r="C43" s="18">
        <v>-2.5145551689670222E-2</v>
      </c>
      <c r="D43" s="18">
        <v>-0.23203358252445397</v>
      </c>
      <c r="E43" s="18">
        <v>-5.9718277203262861E-4</v>
      </c>
      <c r="F43" s="18">
        <v>-4.8071269139801252E-3</v>
      </c>
      <c r="G43" s="18">
        <v>3.9211090306559074E-2</v>
      </c>
      <c r="H43" s="18">
        <v>5.7617908824615666E-3</v>
      </c>
      <c r="I43" s="18">
        <v>-1.1212864798319655E-2</v>
      </c>
      <c r="J43" s="31">
        <v>2.4443781514140936E-4</v>
      </c>
      <c r="K43" s="18">
        <v>-2.9708550975104287E-3</v>
      </c>
      <c r="L43" s="18">
        <v>3.301425110887983E-3</v>
      </c>
      <c r="M43" s="18">
        <v>-2.0303857244740576E-3</v>
      </c>
      <c r="N43" s="18">
        <v>-7.4388679095018699E-4</v>
      </c>
      <c r="O43" s="18">
        <v>-3.2309647710381006E-4</v>
      </c>
      <c r="P43" s="18">
        <v>1.6364520799308984E-5</v>
      </c>
      <c r="Q43" s="18">
        <v>-6.901099536936443E-4</v>
      </c>
    </row>
    <row r="44" spans="1:17">
      <c r="A44" s="16">
        <v>2009</v>
      </c>
      <c r="B44" s="23">
        <f t="shared" si="3"/>
        <v>-0.33228165937129689</v>
      </c>
      <c r="C44" s="18">
        <v>-2.7830210929463092E-3</v>
      </c>
      <c r="D44" s="18">
        <v>-0.37907462044621665</v>
      </c>
      <c r="E44" s="18">
        <v>-3.7782420066998883E-2</v>
      </c>
      <c r="F44" s="18">
        <v>-3.1236544461161488E-3</v>
      </c>
      <c r="G44" s="18">
        <v>3.0250260119819364E-3</v>
      </c>
      <c r="H44" s="18">
        <v>2.7023479759847413E-3</v>
      </c>
      <c r="I44" s="18">
        <v>6.8837718696560073E-3</v>
      </c>
      <c r="J44" s="31">
        <v>6.0576037999248832E-3</v>
      </c>
      <c r="K44" s="18">
        <v>4.323178556063921E-3</v>
      </c>
      <c r="L44" s="18">
        <v>4.6016886229320028E-2</v>
      </c>
      <c r="M44" s="18">
        <v>3.1177295701007935E-4</v>
      </c>
      <c r="N44" s="18">
        <v>-4.5211827893680952E-4</v>
      </c>
      <c r="O44" s="18">
        <v>3.2473835894756241E-4</v>
      </c>
      <c r="P44" s="18">
        <v>2.5110783385366106E-3</v>
      </c>
      <c r="Q44" s="18">
        <v>1.8777770862492216E-2</v>
      </c>
    </row>
    <row r="45" spans="1:17">
      <c r="A45" s="16">
        <v>2010</v>
      </c>
      <c r="B45" s="23">
        <f t="shared" si="3"/>
        <v>-6.9914382084280094E-2</v>
      </c>
      <c r="C45" s="18">
        <v>-1.3489584329400858E-2</v>
      </c>
      <c r="D45" s="18">
        <v>-7.7908576974524768E-3</v>
      </c>
      <c r="E45" s="18">
        <v>2.4884947738907149E-3</v>
      </c>
      <c r="F45" s="18">
        <v>7.5016236625905369E-3</v>
      </c>
      <c r="G45" s="18">
        <v>-3.0874731839577816E-2</v>
      </c>
      <c r="H45" s="18">
        <v>-1.124988542922944E-2</v>
      </c>
      <c r="I45" s="18">
        <v>-1.603456287429163E-3</v>
      </c>
      <c r="J45" s="31">
        <v>4.7674864321633041E-5</v>
      </c>
      <c r="K45" s="18">
        <v>-1.4732429232158244E-3</v>
      </c>
      <c r="L45" s="18">
        <v>-9.6938931049729005E-3</v>
      </c>
      <c r="M45" s="18">
        <v>-2.1248861664734595E-3</v>
      </c>
      <c r="N45" s="18">
        <v>-1.3466187805628521E-4</v>
      </c>
      <c r="O45" s="18">
        <v>-8.6238995082497949E-4</v>
      </c>
      <c r="P45" s="18">
        <v>-5.2829349349526537E-4</v>
      </c>
      <c r="Q45" s="18">
        <v>-1.2629228495450849E-4</v>
      </c>
    </row>
    <row r="46" spans="1:17">
      <c r="A46" s="29"/>
      <c r="B46" s="51"/>
      <c r="C46" s="18"/>
      <c r="D46" s="18"/>
      <c r="E46" s="18"/>
      <c r="F46" s="18"/>
      <c r="G46" s="18"/>
      <c r="H46" s="18"/>
      <c r="I46" s="18"/>
      <c r="J46" s="51"/>
      <c r="K46" s="18"/>
      <c r="L46" s="18"/>
      <c r="M46" s="18"/>
      <c r="N46" s="18"/>
      <c r="O46" s="18"/>
      <c r="P46" s="18"/>
      <c r="Q46" s="18"/>
    </row>
    <row r="47" spans="1:17">
      <c r="A47" s="15"/>
      <c r="B47" s="53" t="s">
        <v>71</v>
      </c>
      <c r="C47" s="49"/>
      <c r="D47" s="49"/>
      <c r="E47" s="49"/>
      <c r="F47" s="49"/>
      <c r="G47" s="49"/>
      <c r="H47" s="49"/>
      <c r="I47" s="49"/>
      <c r="J47" s="53" t="s">
        <v>71</v>
      </c>
      <c r="K47" s="49"/>
      <c r="L47" s="49"/>
      <c r="M47" s="49"/>
      <c r="N47" s="49"/>
      <c r="O47" s="49"/>
      <c r="P47" s="49"/>
      <c r="Q47" s="49"/>
    </row>
    <row r="48" spans="1:17">
      <c r="A48" s="19" t="s">
        <v>70</v>
      </c>
      <c r="B48" s="23">
        <f ca="1">AVERAGE(INDIRECT(ADDRESS(MATCH(VALUE(LEFT($A48,4)),$A$31:$A$46,)+ROW($A$30),COLUMN(B$46),,,)&amp;":"&amp;ADDRESS(MATCH(VALUE(RIGHT($A48,4)),$A$31:$A$46,)+ROW($A$30),COLUMN(B$46),,,)))</f>
        <v>-0.20179268107568199</v>
      </c>
      <c r="C48" s="18">
        <f t="shared" ref="C48:Q50" ca="1" si="4">AVERAGE(INDIRECT(ADDRESS(MATCH(VALUE(LEFT($A48,4)),$A$31:$A$46,)+ROW($A$30),COLUMN(C$46),,,)&amp;":"&amp;ADDRESS(MATCH(VALUE(RIGHT($A48,4)),$A$31:$A$46,)+ROW($A$30),COLUMN(C$46),,,)))</f>
        <v>-1.5259542281801177E-2</v>
      </c>
      <c r="D48" s="18">
        <f t="shared" ca="1" si="4"/>
        <v>-0.13964630945065054</v>
      </c>
      <c r="E48" s="18">
        <f t="shared" ca="1" si="4"/>
        <v>-1.2036301657401667E-2</v>
      </c>
      <c r="F48" s="18">
        <f t="shared" ca="1" si="4"/>
        <v>-5.4552383632840585E-3</v>
      </c>
      <c r="G48" s="18">
        <f t="shared" ca="1" si="4"/>
        <v>-9.9025696278697249E-3</v>
      </c>
      <c r="H48" s="18">
        <f t="shared" ca="1" si="4"/>
        <v>-8.5710409166009013E-3</v>
      </c>
      <c r="I48" s="18">
        <f t="shared" ca="1" si="4"/>
        <v>-3.7339506082360646E-3</v>
      </c>
      <c r="J48" s="31">
        <f t="shared" ca="1" si="4"/>
        <v>-1.8365341647429193E-3</v>
      </c>
      <c r="K48" s="18">
        <f t="shared" ca="1" si="4"/>
        <v>-4.2157779926177159E-3</v>
      </c>
      <c r="L48" s="18">
        <f t="shared" ca="1" si="4"/>
        <v>5.4508960373297617E-4</v>
      </c>
      <c r="M48" s="18">
        <f t="shared" ca="1" si="4"/>
        <v>5.8992023888178292E-4</v>
      </c>
      <c r="N48" s="18">
        <f t="shared" ca="1" si="4"/>
        <v>-8.4117165005544669E-4</v>
      </c>
      <c r="O48" s="18">
        <f t="shared" ca="1" si="4"/>
        <v>-1.310296681482373E-3</v>
      </c>
      <c r="P48" s="18">
        <f t="shared" ca="1" si="4"/>
        <v>-7.7620227136792805E-4</v>
      </c>
      <c r="Q48" s="18">
        <f t="shared" ca="1" si="4"/>
        <v>6.5724474781376086E-4</v>
      </c>
    </row>
    <row r="49" spans="1:17">
      <c r="A49" s="19" t="s">
        <v>73</v>
      </c>
      <c r="B49" s="23">
        <f t="shared" ref="B49:B50" ca="1" si="5">AVERAGE(INDIRECT(ADDRESS(MATCH(VALUE(LEFT($A49,4)),$A$31:$A$46,)+ROW($A$30),COLUMN(B$46),,,)&amp;":"&amp;ADDRESS(MATCH(VALUE(RIGHT($A49,4)),$A$31:$A$46,)+ROW($A$30),COLUMN(B$46),,,)))</f>
        <v>-0.25854265107361568</v>
      </c>
      <c r="C49" s="18">
        <f t="shared" ca="1" si="4"/>
        <v>-2.1772772423936531E-2</v>
      </c>
      <c r="D49" s="18">
        <f t="shared" ca="1" si="4"/>
        <v>-0.15387860211912852</v>
      </c>
      <c r="E49" s="18">
        <f t="shared" ca="1" si="4"/>
        <v>-8.3357685696319149E-3</v>
      </c>
      <c r="F49" s="18">
        <f t="shared" ca="1" si="4"/>
        <v>-8.2548885858797615E-3</v>
      </c>
      <c r="G49" s="18">
        <f t="shared" ca="1" si="4"/>
        <v>-1.6216030396471914E-2</v>
      </c>
      <c r="H49" s="18">
        <f t="shared" ca="1" si="4"/>
        <v>-1.8852776845055007E-2</v>
      </c>
      <c r="I49" s="18">
        <f t="shared" ca="1" si="4"/>
        <v>-8.8487290561898614E-3</v>
      </c>
      <c r="J49" s="31">
        <f t="shared" ca="1" si="4"/>
        <v>-5.6932999553574865E-3</v>
      </c>
      <c r="K49" s="18">
        <f t="shared" ca="1" si="4"/>
        <v>-7.3191366794034983E-3</v>
      </c>
      <c r="L49" s="18">
        <f t="shared" ca="1" si="4"/>
        <v>-4.9821916801574481E-3</v>
      </c>
      <c r="M49" s="18">
        <f t="shared" ca="1" si="4"/>
        <v>2.9892778356658792E-3</v>
      </c>
      <c r="N49" s="18">
        <f t="shared" ca="1" si="4"/>
        <v>-1.2710914528106215E-3</v>
      </c>
      <c r="O49" s="18">
        <f t="shared" ca="1" si="4"/>
        <v>-5.1800027254677574E-4</v>
      </c>
      <c r="P49" s="18">
        <f t="shared" ca="1" si="4"/>
        <v>-4.1002828160170519E-3</v>
      </c>
      <c r="Q49" s="18">
        <f t="shared" ca="1" si="4"/>
        <v>-1.4883580566952001E-3</v>
      </c>
    </row>
    <row r="50" spans="1:17">
      <c r="A50" s="19" t="s">
        <v>74</v>
      </c>
      <c r="B50" s="23">
        <f t="shared" ca="1" si="5"/>
        <v>-0.18476769007630192</v>
      </c>
      <c r="C50" s="18">
        <f t="shared" ca="1" si="4"/>
        <v>-1.3305573239160571E-2</v>
      </c>
      <c r="D50" s="18">
        <f t="shared" ca="1" si="4"/>
        <v>-0.13537662165010717</v>
      </c>
      <c r="E50" s="18">
        <f t="shared" ca="1" si="4"/>
        <v>-1.3146461583732592E-2</v>
      </c>
      <c r="F50" s="18">
        <f t="shared" ca="1" si="4"/>
        <v>-4.6153432965053472E-3</v>
      </c>
      <c r="G50" s="18">
        <f t="shared" ca="1" si="4"/>
        <v>-8.0085313972890673E-3</v>
      </c>
      <c r="H50" s="18">
        <f t="shared" ca="1" si="4"/>
        <v>-5.4865201380646699E-3</v>
      </c>
      <c r="I50" s="18">
        <f t="shared" ca="1" si="4"/>
        <v>-2.1995170738499251E-3</v>
      </c>
      <c r="J50" s="31">
        <f t="shared" ca="1" si="4"/>
        <v>-6.795044275585497E-4</v>
      </c>
      <c r="K50" s="18">
        <f t="shared" ca="1" si="4"/>
        <v>-3.2847703865819811E-3</v>
      </c>
      <c r="L50" s="18">
        <f t="shared" ca="1" si="4"/>
        <v>2.2032739889001037E-3</v>
      </c>
      <c r="M50" s="18">
        <f t="shared" ca="1" si="4"/>
        <v>-1.29887040153446E-4</v>
      </c>
      <c r="N50" s="18">
        <f t="shared" ca="1" si="4"/>
        <v>-7.1219570922889425E-4</v>
      </c>
      <c r="O50" s="18">
        <f t="shared" ca="1" si="4"/>
        <v>-1.5479856041630518E-3</v>
      </c>
      <c r="P50" s="18">
        <f t="shared" ca="1" si="4"/>
        <v>2.2102189202680909E-4</v>
      </c>
      <c r="Q50" s="18">
        <f t="shared" ca="1" si="4"/>
        <v>1.3009255891664492E-3</v>
      </c>
    </row>
    <row r="51" spans="1:17">
      <c r="A51" s="52"/>
      <c r="B51" s="51"/>
    </row>
    <row r="53" spans="1:17">
      <c r="B53" s="33" t="s">
        <v>60</v>
      </c>
      <c r="I53" s="11">
        <v>3</v>
      </c>
      <c r="J53" s="33" t="s">
        <v>61</v>
      </c>
      <c r="Q53" s="11">
        <v>4</v>
      </c>
    </row>
    <row r="55" spans="1:17" ht="45">
      <c r="A55" s="15"/>
      <c r="B55" s="20" t="s">
        <v>0</v>
      </c>
      <c r="C55" s="14" t="s">
        <v>1</v>
      </c>
      <c r="D55" s="14" t="s">
        <v>2</v>
      </c>
      <c r="E55" s="14" t="s">
        <v>3</v>
      </c>
      <c r="F55" s="14" t="s">
        <v>4</v>
      </c>
      <c r="G55" s="14" t="s">
        <v>5</v>
      </c>
      <c r="H55" s="14" t="s">
        <v>6</v>
      </c>
      <c r="I55" s="14" t="s">
        <v>7</v>
      </c>
      <c r="J55" s="27" t="s">
        <v>8</v>
      </c>
      <c r="K55" s="14" t="s">
        <v>9</v>
      </c>
      <c r="L55" s="14" t="s">
        <v>10</v>
      </c>
      <c r="M55" s="14" t="s">
        <v>11</v>
      </c>
      <c r="N55" s="14" t="s">
        <v>12</v>
      </c>
      <c r="O55" s="14" t="s">
        <v>13</v>
      </c>
      <c r="P55" s="14" t="s">
        <v>14</v>
      </c>
      <c r="Q55" s="14" t="s">
        <v>15</v>
      </c>
    </row>
    <row r="56" spans="1:17">
      <c r="A56" s="16"/>
      <c r="B56" s="73" t="s">
        <v>57</v>
      </c>
      <c r="C56" s="74"/>
      <c r="D56" s="74"/>
      <c r="E56" s="74"/>
      <c r="F56" s="74"/>
      <c r="G56" s="74"/>
      <c r="H56" s="74"/>
      <c r="I56" s="74"/>
      <c r="J56" s="73" t="s">
        <v>57</v>
      </c>
      <c r="K56" s="74"/>
      <c r="L56" s="74"/>
      <c r="M56" s="74"/>
      <c r="N56" s="74"/>
      <c r="O56" s="74"/>
      <c r="P56" s="74"/>
      <c r="Q56" s="74"/>
    </row>
    <row r="57" spans="1:17">
      <c r="A57" s="16">
        <v>1997</v>
      </c>
      <c r="B57" s="21"/>
      <c r="C57" s="17"/>
      <c r="D57" s="17"/>
      <c r="E57" s="17"/>
      <c r="F57" s="17"/>
      <c r="G57" s="17"/>
      <c r="H57" s="17"/>
      <c r="I57" s="17"/>
      <c r="J57" s="30"/>
      <c r="K57" s="17"/>
      <c r="L57" s="17"/>
      <c r="M57" s="17"/>
      <c r="N57" s="17"/>
      <c r="O57" s="17"/>
      <c r="P57" s="17"/>
      <c r="Q57" s="17"/>
    </row>
    <row r="58" spans="1:17">
      <c r="A58" s="16">
        <v>1998</v>
      </c>
      <c r="B58" s="23">
        <f t="shared" ref="B58:B70" si="6">SUM(C58:Q58)</f>
        <v>-1.0692091745427699</v>
      </c>
      <c r="C58" s="18">
        <v>-8.8165084510877428E-2</v>
      </c>
      <c r="D58" s="18">
        <v>-1.666241580743181</v>
      </c>
      <c r="E58" s="18">
        <v>4.8098373142727253E-2</v>
      </c>
      <c r="F58" s="18">
        <v>-0.24635096946086232</v>
      </c>
      <c r="G58" s="18">
        <v>-0.40573811590885595</v>
      </c>
      <c r="H58" s="18">
        <v>-0.48717608428487286</v>
      </c>
      <c r="I58" s="18">
        <v>0.1579905886730123</v>
      </c>
      <c r="J58" s="31">
        <v>0.23498788144857402</v>
      </c>
      <c r="K58" s="18">
        <v>0.42471430198805582</v>
      </c>
      <c r="L58" s="18">
        <v>-0.2421907016136868</v>
      </c>
      <c r="M58" s="18">
        <v>0.5679139650077244</v>
      </c>
      <c r="N58" s="18">
        <v>0.21267353501294525</v>
      </c>
      <c r="O58" s="18">
        <v>3.3319059867377696E-2</v>
      </c>
      <c r="P58" s="18">
        <v>0.20186379952465616</v>
      </c>
      <c r="Q58" s="18">
        <v>0.18509185731449318</v>
      </c>
    </row>
    <row r="59" spans="1:17">
      <c r="A59" s="16">
        <v>1999</v>
      </c>
      <c r="B59" s="23">
        <f t="shared" si="6"/>
        <v>-0.36613565770937501</v>
      </c>
      <c r="C59" s="18">
        <v>-0.38109771319173708</v>
      </c>
      <c r="D59" s="18">
        <v>0.51651415994906025</v>
      </c>
      <c r="E59" s="18">
        <v>-0.36973995019933847</v>
      </c>
      <c r="F59" s="18">
        <v>-0.25514335362059515</v>
      </c>
      <c r="G59" s="18">
        <v>0.80865302927809224</v>
      </c>
      <c r="H59" s="18">
        <v>-0.15756455033212549</v>
      </c>
      <c r="I59" s="18">
        <v>-0.33552968007258338</v>
      </c>
      <c r="J59" s="31">
        <v>-0.12499066250916444</v>
      </c>
      <c r="K59" s="18">
        <v>-1.4756406888252807E-3</v>
      </c>
      <c r="L59" s="18">
        <v>-0.25069325494327921</v>
      </c>
      <c r="M59" s="18">
        <v>-5.0147251298672535E-2</v>
      </c>
      <c r="N59" s="18">
        <v>0.1789620452577913</v>
      </c>
      <c r="O59" s="18">
        <v>3.0891586122683799E-2</v>
      </c>
      <c r="P59" s="18">
        <v>-3.0071174021597813E-2</v>
      </c>
      <c r="Q59" s="18">
        <v>5.5296752560916165E-2</v>
      </c>
    </row>
    <row r="60" spans="1:17">
      <c r="A60" s="16">
        <v>2000</v>
      </c>
      <c r="B60" s="23">
        <f t="shared" si="6"/>
        <v>1.2168029899296218</v>
      </c>
      <c r="C60" s="18">
        <v>-0.31750435393653192</v>
      </c>
      <c r="D60" s="18">
        <v>3.8730657227785765</v>
      </c>
      <c r="E60" s="18">
        <v>-9.3485036822077455E-2</v>
      </c>
      <c r="F60" s="18">
        <v>-0.18040045710726132</v>
      </c>
      <c r="G60" s="18">
        <v>-0.91364787811056214</v>
      </c>
      <c r="H60" s="18">
        <v>-0.2486547638654695</v>
      </c>
      <c r="I60" s="18">
        <v>-0.3175037807123578</v>
      </c>
      <c r="J60" s="31">
        <v>-0.31167861085439841</v>
      </c>
      <c r="K60" s="18">
        <v>-0.19710764902076519</v>
      </c>
      <c r="L60" s="18">
        <v>-6.9971546596738462E-3</v>
      </c>
      <c r="M60" s="18">
        <v>0.2083460925565836</v>
      </c>
      <c r="N60" s="18">
        <v>3.3733155476529013E-3</v>
      </c>
      <c r="O60" s="18">
        <v>-4.7734040848669635E-3</v>
      </c>
      <c r="P60" s="18">
        <v>-0.15005569129305146</v>
      </c>
      <c r="Q60" s="18">
        <v>-0.12617336048617461</v>
      </c>
    </row>
    <row r="61" spans="1:17">
      <c r="A61" s="16">
        <v>2001</v>
      </c>
      <c r="B61" s="23">
        <f t="shared" si="6"/>
        <v>3.5310303004300117E-2</v>
      </c>
      <c r="C61" s="18">
        <v>-3.8899608611597157E-2</v>
      </c>
      <c r="D61" s="18">
        <v>6.9071017042615063E-2</v>
      </c>
      <c r="E61" s="18">
        <v>0.23354494228786357</v>
      </c>
      <c r="F61" s="18">
        <v>0.11236222661649944</v>
      </c>
      <c r="G61" s="18">
        <v>-0.71106667891486874</v>
      </c>
      <c r="H61" s="18">
        <v>5.1327490590264375E-2</v>
      </c>
      <c r="I61" s="18">
        <v>-2.40832792252169E-2</v>
      </c>
      <c r="J61" s="31">
        <v>0.11290847790960674</v>
      </c>
      <c r="K61" s="18">
        <v>-2.6586591321308181E-2</v>
      </c>
      <c r="L61" s="18">
        <v>-0.22230648503020572</v>
      </c>
      <c r="M61" s="18">
        <v>4.9447176884649516E-2</v>
      </c>
      <c r="N61" s="18">
        <v>0.20151694253056654</v>
      </c>
      <c r="O61" s="18">
        <v>5.0216034819460818E-2</v>
      </c>
      <c r="P61" s="18">
        <v>3.9359288712103521E-2</v>
      </c>
      <c r="Q61" s="18">
        <v>0.13849934871386724</v>
      </c>
    </row>
    <row r="62" spans="1:17">
      <c r="A62" s="16">
        <v>2002</v>
      </c>
      <c r="B62" s="23">
        <f t="shared" si="6"/>
        <v>-0.74292753653889698</v>
      </c>
      <c r="C62" s="18">
        <v>0.1772634957374003</v>
      </c>
      <c r="D62" s="18">
        <v>-1.231327321075913</v>
      </c>
      <c r="E62" s="18">
        <v>-0.26679738098853106</v>
      </c>
      <c r="F62" s="18">
        <v>0.22734853761638224</v>
      </c>
      <c r="G62" s="18">
        <v>-0.4516578090135881</v>
      </c>
      <c r="H62" s="18">
        <v>-8.2292091553038488E-2</v>
      </c>
      <c r="I62" s="18">
        <v>0.2432165557428235</v>
      </c>
      <c r="J62" s="31">
        <v>0.12157426574776839</v>
      </c>
      <c r="K62" s="18">
        <v>-0.1956143724542822</v>
      </c>
      <c r="L62" s="18">
        <v>0.18520257112218169</v>
      </c>
      <c r="M62" s="18">
        <v>1.2502983437785671E-2</v>
      </c>
      <c r="N62" s="18">
        <v>0.1548950063297066</v>
      </c>
      <c r="O62" s="18">
        <v>0.11472123510450495</v>
      </c>
      <c r="P62" s="18">
        <v>6.7384142884660839E-2</v>
      </c>
      <c r="Q62" s="18">
        <v>0.18065264482324228</v>
      </c>
    </row>
    <row r="63" spans="1:17">
      <c r="A63" s="16">
        <v>2003</v>
      </c>
      <c r="B63" s="23">
        <f t="shared" si="6"/>
        <v>0.28198200993628508</v>
      </c>
      <c r="C63" s="18">
        <v>-0.35679679661871744</v>
      </c>
      <c r="D63" s="18">
        <v>1.9375605545838652</v>
      </c>
      <c r="E63" s="18">
        <v>0.37322894506766507</v>
      </c>
      <c r="F63" s="18">
        <v>2.5959521216759814E-2</v>
      </c>
      <c r="G63" s="18">
        <v>-1.2141441675053382</v>
      </c>
      <c r="H63" s="18">
        <v>-0.31787728617620187</v>
      </c>
      <c r="I63" s="18">
        <v>2.6775623688013055E-2</v>
      </c>
      <c r="J63" s="31">
        <v>-0.20184136024586097</v>
      </c>
      <c r="K63" s="18">
        <v>-3.2766812131606017E-2</v>
      </c>
      <c r="L63" s="18">
        <v>-9.922007344174695E-2</v>
      </c>
      <c r="M63" s="18">
        <v>-2.0093549567953822E-2</v>
      </c>
      <c r="N63" s="18">
        <v>0.22757543839403174</v>
      </c>
      <c r="O63" s="18">
        <v>3.6137972428511245E-2</v>
      </c>
      <c r="P63" s="18">
        <v>-6.1830723426063501E-2</v>
      </c>
      <c r="Q63" s="18">
        <v>-4.0685276329072304E-2</v>
      </c>
    </row>
    <row r="64" spans="1:17">
      <c r="A64" s="16">
        <v>2004</v>
      </c>
      <c r="B64" s="23">
        <f t="shared" si="6"/>
        <v>0.50518729954103325</v>
      </c>
      <c r="C64" s="18">
        <v>-0.16888998779531991</v>
      </c>
      <c r="D64" s="18">
        <v>1.6273672873904486</v>
      </c>
      <c r="E64" s="18">
        <v>-2.0343145060102926E-2</v>
      </c>
      <c r="F64" s="18">
        <v>0.31289066990942749</v>
      </c>
      <c r="G64" s="18">
        <v>-0.82089990204838614</v>
      </c>
      <c r="H64" s="18">
        <v>8.7367781894305746E-2</v>
      </c>
      <c r="I64" s="18">
        <v>-8.9341456251240056E-2</v>
      </c>
      <c r="J64" s="31">
        <v>-6.3488904010718369E-2</v>
      </c>
      <c r="K64" s="18">
        <v>-6.8694223379046918E-2</v>
      </c>
      <c r="L64" s="18">
        <v>-0.19510310394972025</v>
      </c>
      <c r="M64" s="18">
        <v>-1.5405919910695891E-2</v>
      </c>
      <c r="N64" s="18">
        <v>4.6645030314972441E-2</v>
      </c>
      <c r="O64" s="18">
        <v>4.2450381152790422E-2</v>
      </c>
      <c r="P64" s="18">
        <v>-7.2485166164074383E-2</v>
      </c>
      <c r="Q64" s="18">
        <v>-9.6882042551606845E-2</v>
      </c>
    </row>
    <row r="65" spans="1:19">
      <c r="A65" s="16">
        <v>2005</v>
      </c>
      <c r="B65" s="23">
        <f t="shared" si="6"/>
        <v>1.735613346301957</v>
      </c>
      <c r="C65" s="18">
        <v>-0.4485840422828829</v>
      </c>
      <c r="D65" s="18">
        <v>3.7442021659127382</v>
      </c>
      <c r="E65" s="18">
        <v>8.4793852298573238E-2</v>
      </c>
      <c r="F65" s="18">
        <v>0.56572425949876937</v>
      </c>
      <c r="G65" s="18">
        <v>-1.6632942178689314</v>
      </c>
      <c r="H65" s="18">
        <v>-0.12560102255306527</v>
      </c>
      <c r="I65" s="18">
        <v>-0.12542231135862844</v>
      </c>
      <c r="J65" s="31">
        <v>-0.12270582992947529</v>
      </c>
      <c r="K65" s="18">
        <v>-0.1583465355437956</v>
      </c>
      <c r="L65" s="18">
        <v>0.11958590642245813</v>
      </c>
      <c r="M65" s="18">
        <v>6.3848444717597888E-2</v>
      </c>
      <c r="N65" s="18">
        <v>8.9156629285851496E-2</v>
      </c>
      <c r="O65" s="18">
        <v>-0.10932137015872137</v>
      </c>
      <c r="P65" s="18">
        <v>-2.1881370252954339E-2</v>
      </c>
      <c r="Q65" s="18">
        <v>-0.15654121188557685</v>
      </c>
    </row>
    <row r="66" spans="1:19">
      <c r="A66" s="16">
        <v>2006</v>
      </c>
      <c r="B66" s="23">
        <f t="shared" si="6"/>
        <v>0.74365954477209695</v>
      </c>
      <c r="C66" s="18">
        <v>-0.25999777023849502</v>
      </c>
      <c r="D66" s="18">
        <v>1.1467946875658235</v>
      </c>
      <c r="E66" s="18">
        <v>-0.23005974309180025</v>
      </c>
      <c r="F66" s="18">
        <v>1.0365039937430787</v>
      </c>
      <c r="G66" s="18">
        <v>-1.2700596936702828</v>
      </c>
      <c r="H66" s="18">
        <v>-0.16457611926179419</v>
      </c>
      <c r="I66" s="18">
        <v>-0.2819269383450077</v>
      </c>
      <c r="J66" s="31">
        <v>0.27107436267534357</v>
      </c>
      <c r="K66" s="18">
        <v>-9.9911845500439175E-2</v>
      </c>
      <c r="L66" s="18">
        <v>0.21651545103738284</v>
      </c>
      <c r="M66" s="18">
        <v>8.1226204210605654E-2</v>
      </c>
      <c r="N66" s="18">
        <v>0.15032513743747247</v>
      </c>
      <c r="O66" s="18">
        <v>1.9713639792454919E-2</v>
      </c>
      <c r="P66" s="18">
        <v>1.3454698754132043E-2</v>
      </c>
      <c r="Q66" s="18">
        <v>0.11458347966362228</v>
      </c>
    </row>
    <row r="67" spans="1:19">
      <c r="A67" s="16">
        <v>2007</v>
      </c>
      <c r="B67" s="23">
        <f t="shared" si="6"/>
        <v>-0.62714045392103379</v>
      </c>
      <c r="C67" s="18">
        <v>3.1766003881445043E-2</v>
      </c>
      <c r="D67" s="18">
        <v>-6.8557063479360497E-2</v>
      </c>
      <c r="E67" s="18">
        <v>-0.29065803303315951</v>
      </c>
      <c r="F67" s="18">
        <v>0.8805781667855801</v>
      </c>
      <c r="G67" s="18">
        <v>-1.0008843422873011</v>
      </c>
      <c r="H67" s="18">
        <v>-0.32209052075482952</v>
      </c>
      <c r="I67" s="18">
        <v>0.12512759319644723</v>
      </c>
      <c r="J67" s="31">
        <v>-0.16968731526859585</v>
      </c>
      <c r="K67" s="18">
        <v>-2.276116894360038E-2</v>
      </c>
      <c r="L67" s="18">
        <v>-0.21684269341003404</v>
      </c>
      <c r="M67" s="18">
        <v>0.25361336807362078</v>
      </c>
      <c r="N67" s="18">
        <v>3.8217834408985139E-3</v>
      </c>
      <c r="O67" s="18">
        <v>-5.958483906160196E-3</v>
      </c>
      <c r="P67" s="18">
        <v>4.3192573246285552E-2</v>
      </c>
      <c r="Q67" s="18">
        <v>0.13219967853772985</v>
      </c>
    </row>
    <row r="68" spans="1:19">
      <c r="A68" s="16">
        <v>2008</v>
      </c>
      <c r="B68" s="23">
        <f t="shared" si="6"/>
        <v>0.74367423017160983</v>
      </c>
      <c r="C68" s="18">
        <v>-0.12532041875614763</v>
      </c>
      <c r="D68" s="18">
        <v>3.2252148580880138</v>
      </c>
      <c r="E68" s="18">
        <v>-5.6087795978092832E-2</v>
      </c>
      <c r="F68" s="18">
        <v>0.35008047679064835</v>
      </c>
      <c r="G68" s="18">
        <v>-1.4848620217003938</v>
      </c>
      <c r="H68" s="18">
        <v>-0.2447969092661228</v>
      </c>
      <c r="I68" s="18">
        <v>-0.3993377697524168</v>
      </c>
      <c r="J68" s="31">
        <v>-0.21780294719124432</v>
      </c>
      <c r="K68" s="18">
        <v>8.0110582418425988E-2</v>
      </c>
      <c r="L68" s="18">
        <v>-0.31812157168843697</v>
      </c>
      <c r="M68" s="18">
        <v>0.12475805842632284</v>
      </c>
      <c r="N68" s="18">
        <v>-0.1064823048482563</v>
      </c>
      <c r="O68" s="18">
        <v>1.6464297314302424E-2</v>
      </c>
      <c r="P68" s="18">
        <v>-8.1810305665185774E-3</v>
      </c>
      <c r="Q68" s="18">
        <v>-9.1961273118473366E-2</v>
      </c>
    </row>
    <row r="69" spans="1:19">
      <c r="A69" s="16">
        <v>2009</v>
      </c>
      <c r="B69" s="23">
        <f t="shared" si="6"/>
        <v>-0.59573085833779238</v>
      </c>
      <c r="C69" s="18">
        <v>4.5619493665373857E-2</v>
      </c>
      <c r="D69" s="18">
        <v>-5.5363840942028473</v>
      </c>
      <c r="E69" s="18">
        <v>0.53486231856783406</v>
      </c>
      <c r="F69" s="18">
        <v>8.3954002167701477E-2</v>
      </c>
      <c r="G69" s="18">
        <v>-0.10032988020081841</v>
      </c>
      <c r="H69" s="18">
        <v>0.18247668519181004</v>
      </c>
      <c r="I69" s="18">
        <v>0.39797953286043891</v>
      </c>
      <c r="J69" s="31">
        <v>0.30185472644892214</v>
      </c>
      <c r="K69" s="18">
        <v>0.43589815034916535</v>
      </c>
      <c r="L69" s="18">
        <v>1.4981241256547422</v>
      </c>
      <c r="M69" s="18">
        <v>0.59305448259096616</v>
      </c>
      <c r="N69" s="18">
        <v>0.13267821795453838</v>
      </c>
      <c r="O69" s="18">
        <v>0.1034753136572226</v>
      </c>
      <c r="P69" s="18">
        <v>8.9347325420014015E-2</v>
      </c>
      <c r="Q69" s="18">
        <v>0.64165874153714408</v>
      </c>
    </row>
    <row r="70" spans="1:19">
      <c r="A70" s="16">
        <v>2010</v>
      </c>
      <c r="B70" s="23">
        <f t="shared" si="6"/>
        <v>0.20790418673728198</v>
      </c>
      <c r="C70" s="18">
        <v>-0.2115890702499906</v>
      </c>
      <c r="D70" s="18">
        <v>1.5749003916784448</v>
      </c>
      <c r="E70" s="18">
        <v>-0.21012959516866306</v>
      </c>
      <c r="F70" s="18">
        <v>0.27341346457440424</v>
      </c>
      <c r="G70" s="18">
        <v>-0.56940513465269316</v>
      </c>
      <c r="H70" s="18">
        <v>-0.20767930855931874</v>
      </c>
      <c r="I70" s="18">
        <v>-0.12020495956763683</v>
      </c>
      <c r="J70" s="31">
        <v>1.6474930084892619E-3</v>
      </c>
      <c r="K70" s="18">
        <v>7.8564440893677354E-2</v>
      </c>
      <c r="L70" s="18">
        <v>-0.44253067470779939</v>
      </c>
      <c r="M70" s="18">
        <v>0.11079465256671707</v>
      </c>
      <c r="N70" s="18">
        <v>2.4817534426000196E-2</v>
      </c>
      <c r="O70" s="18">
        <v>-6.9071261233024289E-2</v>
      </c>
      <c r="P70" s="18">
        <v>-4.1716526826261945E-2</v>
      </c>
      <c r="Q70" s="18">
        <v>1.6092740554937167E-2</v>
      </c>
    </row>
    <row r="71" spans="1:19">
      <c r="A71" s="29"/>
      <c r="B71" s="51"/>
      <c r="C71" s="18"/>
      <c r="D71" s="18"/>
      <c r="E71" s="18"/>
      <c r="F71" s="18"/>
      <c r="G71" s="18"/>
      <c r="H71" s="18"/>
      <c r="I71" s="18"/>
      <c r="J71" s="51"/>
      <c r="K71" s="18"/>
      <c r="L71" s="18"/>
      <c r="M71" s="18"/>
      <c r="N71" s="18"/>
      <c r="O71" s="18"/>
      <c r="P71" s="18"/>
      <c r="Q71" s="18"/>
    </row>
    <row r="72" spans="1:19">
      <c r="A72" s="15"/>
      <c r="B72" s="53" t="s">
        <v>71</v>
      </c>
      <c r="C72" s="49"/>
      <c r="D72" s="49"/>
      <c r="E72" s="49"/>
      <c r="F72" s="49"/>
      <c r="G72" s="49"/>
      <c r="H72" s="49"/>
      <c r="I72" s="49"/>
      <c r="J72" s="53" t="s">
        <v>71</v>
      </c>
      <c r="K72" s="49"/>
      <c r="L72" s="49"/>
      <c r="M72" s="49"/>
      <c r="N72" s="49"/>
      <c r="O72" s="49"/>
      <c r="P72" s="49"/>
      <c r="Q72" s="49"/>
    </row>
    <row r="73" spans="1:19">
      <c r="A73" s="19" t="s">
        <v>70</v>
      </c>
      <c r="B73" s="23">
        <f ca="1">AVERAGE(INDIRECT(ADDRESS(MATCH(VALUE(LEFT($A73,4)),$A$56:$A$71,)+ROW($A$55),COLUMN(B$71),,,)&amp;":"&amp;ADDRESS(MATCH(VALUE(RIGHT($A73,4)),$A$56:$A$71,)+ROW($A$55),COLUMN(B$71),,,)))</f>
        <v>0.1591530945649475</v>
      </c>
      <c r="C73" s="18">
        <f t="shared" ref="C73:Q75" ca="1" si="7">AVERAGE(INDIRECT(ADDRESS(MATCH(VALUE(LEFT($A73,4)),$A$56:$A$71,)+ROW($A$55),COLUMN(C$71),,,)&amp;":"&amp;ADDRESS(MATCH(VALUE(RIGHT($A73,4)),$A$56:$A$71,)+ROW($A$55),COLUMN(C$71),,,)))</f>
        <v>-0.16478429637754444</v>
      </c>
      <c r="D73" s="18">
        <f t="shared" ca="1" si="7"/>
        <v>0.70862929119140639</v>
      </c>
      <c r="E73" s="18">
        <f t="shared" ca="1" si="7"/>
        <v>-2.0213249921315568E-2</v>
      </c>
      <c r="F73" s="18">
        <f t="shared" ca="1" si="7"/>
        <v>0.24514773374850252</v>
      </c>
      <c r="G73" s="18">
        <f t="shared" ca="1" si="7"/>
        <v>-0.75364129327722518</v>
      </c>
      <c r="H73" s="18">
        <f t="shared" ca="1" si="7"/>
        <v>-0.15670282299465066</v>
      </c>
      <c r="I73" s="18">
        <f t="shared" ca="1" si="7"/>
        <v>-5.7096944701873292E-2</v>
      </c>
      <c r="J73" s="31">
        <f t="shared" ca="1" si="7"/>
        <v>-1.2934494059288733E-2</v>
      </c>
      <c r="K73" s="18">
        <f t="shared" ca="1" si="7"/>
        <v>1.6617125897358122E-2</v>
      </c>
      <c r="L73" s="18">
        <f t="shared" ca="1" si="7"/>
        <v>1.9555646763216731E-3</v>
      </c>
      <c r="M73" s="18">
        <f t="shared" ca="1" si="7"/>
        <v>0.15229682366886552</v>
      </c>
      <c r="N73" s="18">
        <f t="shared" ca="1" si="7"/>
        <v>0.10153525469878241</v>
      </c>
      <c r="O73" s="18">
        <f t="shared" ca="1" si="7"/>
        <v>1.9866538528964309E-2</v>
      </c>
      <c r="P73" s="18">
        <f t="shared" ca="1" si="7"/>
        <v>5.2600112301023159E-3</v>
      </c>
      <c r="Q73" s="18">
        <f t="shared" ca="1" si="7"/>
        <v>7.3217852256542176E-2</v>
      </c>
    </row>
    <row r="74" spans="1:19">
      <c r="A74" s="19" t="s">
        <v>73</v>
      </c>
      <c r="B74" s="23">
        <f t="shared" ref="B74:B75" ca="1" si="8">AVERAGE(INDIRECT(ADDRESS(MATCH(VALUE(LEFT($A74,4)),$A$56:$A$71,)+ROW($A$55),COLUMN(B$71),,,)&amp;":"&amp;ADDRESS(MATCH(VALUE(RIGHT($A74,4)),$A$56:$A$71,)+ROW($A$55),COLUMN(B$71),,,)))</f>
        <v>-7.2847280774174392E-2</v>
      </c>
      <c r="C74" s="18">
        <f t="shared" ca="1" si="7"/>
        <v>-0.2622557172130488</v>
      </c>
      <c r="D74" s="18">
        <f t="shared" ca="1" si="7"/>
        <v>0.90777943399481853</v>
      </c>
      <c r="E74" s="18">
        <f t="shared" ca="1" si="7"/>
        <v>-0.13837553795956289</v>
      </c>
      <c r="F74" s="18">
        <f t="shared" ca="1" si="7"/>
        <v>-0.22729826006290624</v>
      </c>
      <c r="G74" s="18">
        <f t="shared" ca="1" si="7"/>
        <v>-0.17024432158044198</v>
      </c>
      <c r="H74" s="18">
        <f t="shared" ca="1" si="7"/>
        <v>-0.29779846616082262</v>
      </c>
      <c r="I74" s="18">
        <f t="shared" ca="1" si="7"/>
        <v>-0.1650142907039763</v>
      </c>
      <c r="J74" s="31">
        <f t="shared" ca="1" si="7"/>
        <v>-6.7227130638329607E-2</v>
      </c>
      <c r="K74" s="18">
        <f t="shared" ca="1" si="7"/>
        <v>7.5377004092821789E-2</v>
      </c>
      <c r="L74" s="18">
        <f t="shared" ca="1" si="7"/>
        <v>-0.1666270370722133</v>
      </c>
      <c r="M74" s="18">
        <f t="shared" ca="1" si="7"/>
        <v>0.24203760208854516</v>
      </c>
      <c r="N74" s="18">
        <f t="shared" ca="1" si="7"/>
        <v>0.13166963193946316</v>
      </c>
      <c r="O74" s="18">
        <f t="shared" ca="1" si="7"/>
        <v>1.9812413968398175E-2</v>
      </c>
      <c r="P74" s="18">
        <f t="shared" ca="1" si="7"/>
        <v>7.2456447366689618E-3</v>
      </c>
      <c r="Q74" s="18">
        <f t="shared" ca="1" si="7"/>
        <v>3.8071749796411571E-2</v>
      </c>
    </row>
    <row r="75" spans="1:19">
      <c r="A75" s="19" t="s">
        <v>74</v>
      </c>
      <c r="B75" s="23">
        <f t="shared" ca="1" si="8"/>
        <v>0.2287532071666841</v>
      </c>
      <c r="C75" s="18">
        <f t="shared" ca="1" si="7"/>
        <v>-0.13554287012689314</v>
      </c>
      <c r="D75" s="18">
        <f t="shared" ca="1" si="7"/>
        <v>0.64888424835038294</v>
      </c>
      <c r="E75" s="18">
        <f t="shared" ca="1" si="7"/>
        <v>1.5235436490158636E-2</v>
      </c>
      <c r="F75" s="18">
        <f t="shared" ca="1" si="7"/>
        <v>0.38688153189192515</v>
      </c>
      <c r="G75" s="18">
        <f t="shared" ca="1" si="7"/>
        <v>-0.92866038478626012</v>
      </c>
      <c r="H75" s="18">
        <f t="shared" ca="1" si="7"/>
        <v>-0.11437413004479906</v>
      </c>
      <c r="I75" s="18">
        <f t="shared" ca="1" si="7"/>
        <v>-2.4721740901242406E-2</v>
      </c>
      <c r="J75" s="31">
        <f t="shared" ca="1" si="7"/>
        <v>3.3532969144235312E-3</v>
      </c>
      <c r="K75" s="18">
        <f t="shared" ca="1" si="7"/>
        <v>-1.0108375612809819E-3</v>
      </c>
      <c r="L75" s="18">
        <f t="shared" ca="1" si="7"/>
        <v>5.2530345200882157E-2</v>
      </c>
      <c r="M75" s="18">
        <f t="shared" ca="1" si="7"/>
        <v>0.12537459014296159</v>
      </c>
      <c r="N75" s="18">
        <f t="shared" ca="1" si="7"/>
        <v>9.2494941526578223E-2</v>
      </c>
      <c r="O75" s="18">
        <f t="shared" ca="1" si="7"/>
        <v>1.9882775897134157E-2</v>
      </c>
      <c r="P75" s="18">
        <f t="shared" ca="1" si="7"/>
        <v>4.6643211781323222E-3</v>
      </c>
      <c r="Q75" s="18">
        <f t="shared" ca="1" si="7"/>
        <v>8.3761682994581352E-2</v>
      </c>
    </row>
    <row r="76" spans="1:19">
      <c r="A76" s="52"/>
      <c r="B76" s="51"/>
    </row>
    <row r="78" spans="1:19">
      <c r="B78" s="33" t="s">
        <v>62</v>
      </c>
      <c r="J78" s="33" t="s">
        <v>63</v>
      </c>
      <c r="S78" s="33" t="s">
        <v>52</v>
      </c>
    </row>
    <row r="80" spans="1:19" ht="45">
      <c r="A80" s="15"/>
      <c r="B80" s="20" t="s">
        <v>0</v>
      </c>
      <c r="C80" s="14" t="s">
        <v>1</v>
      </c>
      <c r="D80" s="14" t="s">
        <v>2</v>
      </c>
      <c r="E80" s="14" t="s">
        <v>3</v>
      </c>
      <c r="F80" s="14" t="s">
        <v>4</v>
      </c>
      <c r="G80" s="14" t="s">
        <v>5</v>
      </c>
      <c r="H80" s="14" t="s">
        <v>6</v>
      </c>
      <c r="I80" s="14" t="s">
        <v>7</v>
      </c>
      <c r="J80" s="27" t="s">
        <v>8</v>
      </c>
      <c r="K80" s="14" t="s">
        <v>9</v>
      </c>
      <c r="L80" s="14" t="s">
        <v>10</v>
      </c>
      <c r="M80" s="14" t="s">
        <v>11</v>
      </c>
      <c r="N80" s="14" t="s">
        <v>12</v>
      </c>
      <c r="O80" s="14" t="s">
        <v>13</v>
      </c>
      <c r="P80" s="14" t="s">
        <v>14</v>
      </c>
      <c r="Q80" s="14" t="s">
        <v>15</v>
      </c>
    </row>
    <row r="81" spans="1:19">
      <c r="A81" s="16"/>
      <c r="B81" s="73" t="s">
        <v>57</v>
      </c>
      <c r="C81" s="74"/>
      <c r="D81" s="74"/>
      <c r="E81" s="74"/>
      <c r="F81" s="74"/>
      <c r="G81" s="74"/>
      <c r="H81" s="74"/>
      <c r="I81" s="74"/>
      <c r="J81" s="73" t="s">
        <v>57</v>
      </c>
      <c r="K81" s="74"/>
      <c r="L81" s="74"/>
      <c r="M81" s="74"/>
      <c r="N81" s="74"/>
      <c r="O81" s="74"/>
      <c r="P81" s="74"/>
      <c r="Q81" s="74"/>
    </row>
    <row r="82" spans="1:19">
      <c r="A82" s="16">
        <v>1997</v>
      </c>
      <c r="B82" s="21"/>
      <c r="C82" s="17"/>
      <c r="D82" s="17"/>
      <c r="E82" s="17"/>
      <c r="F82" s="17"/>
      <c r="G82" s="17"/>
      <c r="H82" s="17"/>
      <c r="I82" s="17"/>
      <c r="J82" s="30"/>
      <c r="K82" s="17"/>
      <c r="L82" s="17"/>
      <c r="M82" s="17"/>
      <c r="N82" s="17"/>
      <c r="O82" s="17"/>
      <c r="P82" s="17"/>
      <c r="Q82" s="17"/>
    </row>
    <row r="83" spans="1:19">
      <c r="A83" s="16">
        <v>1998</v>
      </c>
      <c r="B83" s="23">
        <f t="shared" ref="B83:B95" si="9">SUM(C83:Q83)</f>
        <v>1.9481496404710776</v>
      </c>
      <c r="C83" s="18">
        <f t="shared" ref="C83:C95" si="10">C8+C33+C58</f>
        <v>0.14663745663443392</v>
      </c>
      <c r="D83" s="18">
        <f t="shared" ref="D83:Q83" si="11">D8+D33+D58</f>
        <v>-1.1517624326979061</v>
      </c>
      <c r="E83" s="18">
        <f t="shared" si="11"/>
        <v>-0.16260927010351389</v>
      </c>
      <c r="F83" s="18">
        <f t="shared" si="11"/>
        <v>4.5875935072290486E-2</v>
      </c>
      <c r="G83" s="18">
        <f t="shared" si="11"/>
        <v>0.78642206087693678</v>
      </c>
      <c r="H83" s="18">
        <f t="shared" si="11"/>
        <v>0.13870998771668702</v>
      </c>
      <c r="I83" s="18">
        <f t="shared" si="11"/>
        <v>0.39695071974292667</v>
      </c>
      <c r="J83" s="31">
        <f t="shared" si="11"/>
        <v>0.13494506086012126</v>
      </c>
      <c r="K83" s="18">
        <f t="shared" si="11"/>
        <v>0.26421019320307459</v>
      </c>
      <c r="L83" s="18">
        <f t="shared" si="11"/>
        <v>0.35032328675117896</v>
      </c>
      <c r="M83" s="18">
        <f t="shared" si="11"/>
        <v>0.59961883642087743</v>
      </c>
      <c r="N83" s="18">
        <f t="shared" si="11"/>
        <v>0.16516372084580774</v>
      </c>
      <c r="O83" s="18">
        <f t="shared" si="11"/>
        <v>-7.8047037693987215E-3</v>
      </c>
      <c r="P83" s="18">
        <f t="shared" si="11"/>
        <v>0.10968457703056274</v>
      </c>
      <c r="Q83" s="18">
        <f t="shared" si="11"/>
        <v>0.13178421188699899</v>
      </c>
      <c r="S83" s="48">
        <v>2.4424906541753444E-15</v>
      </c>
    </row>
    <row r="84" spans="1:19">
      <c r="A84" s="16">
        <v>1999</v>
      </c>
      <c r="B84" s="23">
        <f t="shared" si="9"/>
        <v>3.277804454078503</v>
      </c>
      <c r="C84" s="18">
        <f t="shared" si="10"/>
        <v>-4.3403322209244088E-2</v>
      </c>
      <c r="D84" s="18">
        <f t="shared" ref="D84:Q84" si="12">D9+D34+D59</f>
        <v>0.83773617303403403</v>
      </c>
      <c r="E84" s="18">
        <f t="shared" si="12"/>
        <v>-0.15062454797918748</v>
      </c>
      <c r="F84" s="18">
        <f t="shared" si="12"/>
        <v>-3.3355856031359182E-2</v>
      </c>
      <c r="G84" s="18">
        <f t="shared" si="12"/>
        <v>1.8581719997434751</v>
      </c>
      <c r="H84" s="18">
        <f t="shared" si="12"/>
        <v>6.7593054402740521E-2</v>
      </c>
      <c r="I84" s="18">
        <f t="shared" si="12"/>
        <v>-1.6301389764260044E-2</v>
      </c>
      <c r="J84" s="31">
        <f t="shared" si="12"/>
        <v>-3.9434974504265891E-3</v>
      </c>
      <c r="K84" s="18">
        <f t="shared" si="12"/>
        <v>8.7457666741859896E-2</v>
      </c>
      <c r="L84" s="18">
        <f t="shared" si="12"/>
        <v>5.8000257388480359E-2</v>
      </c>
      <c r="M84" s="18">
        <f t="shared" si="12"/>
        <v>0.21888166594925307</v>
      </c>
      <c r="N84" s="18">
        <f t="shared" si="12"/>
        <v>0.17668376280004994</v>
      </c>
      <c r="O84" s="18">
        <f t="shared" si="12"/>
        <v>3.4192279003441899E-2</v>
      </c>
      <c r="P84" s="18">
        <f t="shared" si="12"/>
        <v>4.6125955737974539E-2</v>
      </c>
      <c r="Q84" s="18">
        <f t="shared" si="12"/>
        <v>0.14059025271167053</v>
      </c>
      <c r="S84" s="48">
        <v>0</v>
      </c>
    </row>
    <row r="85" spans="1:19">
      <c r="A85" s="16">
        <v>2000</v>
      </c>
      <c r="B85" s="23">
        <f t="shared" si="9"/>
        <v>3.9683457083640521</v>
      </c>
      <c r="C85" s="18">
        <f t="shared" si="10"/>
        <v>-0.18290018008248182</v>
      </c>
      <c r="D85" s="18">
        <f t="shared" ref="D85:Q85" si="13">D10+D35+D60</f>
        <v>3.2443618268022441</v>
      </c>
      <c r="E85" s="18">
        <f t="shared" si="13"/>
        <v>-0.10256496835443821</v>
      </c>
      <c r="F85" s="18">
        <f t="shared" si="13"/>
        <v>2.4008530555425206E-2</v>
      </c>
      <c r="G85" s="18">
        <f t="shared" si="13"/>
        <v>0.70235026281284196</v>
      </c>
      <c r="H85" s="18">
        <f t="shared" si="13"/>
        <v>-9.643631534805655E-2</v>
      </c>
      <c r="I85" s="18">
        <f t="shared" si="13"/>
        <v>1.8790776958911626E-2</v>
      </c>
      <c r="J85" s="31">
        <f t="shared" si="13"/>
        <v>-0.11009779690593433</v>
      </c>
      <c r="K85" s="18">
        <f t="shared" si="13"/>
        <v>-4.0340221522486591E-2</v>
      </c>
      <c r="L85" s="18">
        <f t="shared" si="13"/>
        <v>-1.151805871737307E-2</v>
      </c>
      <c r="M85" s="18">
        <f t="shared" si="13"/>
        <v>0.43123971386135052</v>
      </c>
      <c r="N85" s="18">
        <f t="shared" si="13"/>
        <v>4.5381041210789508E-2</v>
      </c>
      <c r="O85" s="18">
        <f t="shared" si="13"/>
        <v>4.007394977439966E-2</v>
      </c>
      <c r="P85" s="18">
        <f t="shared" si="13"/>
        <v>-2.7620151590998121E-2</v>
      </c>
      <c r="Q85" s="18">
        <f t="shared" si="13"/>
        <v>3.3617298909858317E-2</v>
      </c>
      <c r="S85" s="48">
        <v>3.3750779948604759E-14</v>
      </c>
    </row>
    <row r="86" spans="1:19">
      <c r="A86" s="16">
        <v>2001</v>
      </c>
      <c r="B86" s="23">
        <f t="shared" si="9"/>
        <v>0.96993225090115531</v>
      </c>
      <c r="C86" s="18">
        <f t="shared" si="10"/>
        <v>-1.5937855896063887E-2</v>
      </c>
      <c r="D86" s="18">
        <f t="shared" ref="D86:Q86" si="14">D11+D36+D61</f>
        <v>-0.34075629898098669</v>
      </c>
      <c r="E86" s="18">
        <f t="shared" si="14"/>
        <v>3.4940591060465237E-2</v>
      </c>
      <c r="F86" s="18">
        <f t="shared" si="14"/>
        <v>0.45541544881951268</v>
      </c>
      <c r="G86" s="18">
        <f t="shared" si="14"/>
        <v>-1.4336550587982062</v>
      </c>
      <c r="H86" s="18">
        <f t="shared" si="14"/>
        <v>0.17929427430341058</v>
      </c>
      <c r="I86" s="18">
        <f t="shared" si="14"/>
        <v>0.26699606054741465</v>
      </c>
      <c r="J86" s="31">
        <f t="shared" si="14"/>
        <v>0.20411822545427671</v>
      </c>
      <c r="K86" s="18">
        <f t="shared" si="14"/>
        <v>0.18023549240336301</v>
      </c>
      <c r="L86" s="18">
        <f t="shared" si="14"/>
        <v>0.63178661886673604</v>
      </c>
      <c r="M86" s="18">
        <f t="shared" si="14"/>
        <v>0.20915791792791416</v>
      </c>
      <c r="N86" s="18">
        <f t="shared" si="14"/>
        <v>0.22103375715623155</v>
      </c>
      <c r="O86" s="18">
        <f t="shared" si="14"/>
        <v>6.5562189614397234E-2</v>
      </c>
      <c r="P86" s="18">
        <f t="shared" si="14"/>
        <v>3.4841994261842632E-2</v>
      </c>
      <c r="Q86" s="18">
        <f t="shared" si="14"/>
        <v>0.27689889416084768</v>
      </c>
      <c r="S86" s="48">
        <v>-6.7723604502134549E-15</v>
      </c>
    </row>
    <row r="87" spans="1:19">
      <c r="A87" s="16">
        <v>2002</v>
      </c>
      <c r="B87" s="23">
        <f t="shared" si="9"/>
        <v>1.4062177003801157</v>
      </c>
      <c r="C87" s="18">
        <f t="shared" si="10"/>
        <v>-1.7645255002689236E-2</v>
      </c>
      <c r="D87" s="18">
        <f t="shared" ref="D87:Q87" si="15">D12+D37+D62</f>
        <v>-0.85010128921940553</v>
      </c>
      <c r="E87" s="18">
        <f t="shared" si="15"/>
        <v>-1.5682156972132599E-2</v>
      </c>
      <c r="F87" s="18">
        <f t="shared" si="15"/>
        <v>0.34295906142998234</v>
      </c>
      <c r="G87" s="18">
        <f t="shared" si="15"/>
        <v>1.3397402874473885E-2</v>
      </c>
      <c r="H87" s="18">
        <f t="shared" si="15"/>
        <v>0.13320620594000879</v>
      </c>
      <c r="I87" s="18">
        <f t="shared" si="15"/>
        <v>0.39800380003689373</v>
      </c>
      <c r="J87" s="31">
        <f t="shared" si="15"/>
        <v>7.6121198065837864E-2</v>
      </c>
      <c r="K87" s="18">
        <f t="shared" si="15"/>
        <v>0.19931617290442877</v>
      </c>
      <c r="L87" s="18">
        <f t="shared" si="15"/>
        <v>0.2844223752065384</v>
      </c>
      <c r="M87" s="18">
        <f t="shared" si="15"/>
        <v>0.17910866788809632</v>
      </c>
      <c r="N87" s="18">
        <f t="shared" si="15"/>
        <v>0.24120814148479208</v>
      </c>
      <c r="O87" s="18">
        <f t="shared" si="15"/>
        <v>7.0864640393149297E-2</v>
      </c>
      <c r="P87" s="18">
        <f t="shared" si="15"/>
        <v>0.10679627440493407</v>
      </c>
      <c r="Q87" s="18">
        <f t="shared" si="15"/>
        <v>0.24424246094520766</v>
      </c>
      <c r="S87" s="48">
        <v>1.8873791418627661E-14</v>
      </c>
    </row>
    <row r="88" spans="1:19">
      <c r="A88" s="16">
        <v>2003</v>
      </c>
      <c r="B88" s="23">
        <f t="shared" si="9"/>
        <v>0.63698174364616211</v>
      </c>
      <c r="C88" s="18">
        <f t="shared" si="10"/>
        <v>-8.9053064508659519E-2</v>
      </c>
      <c r="D88" s="18">
        <f t="shared" ref="D88:Q88" si="16">D13+D38+D63</f>
        <v>1.7983707107866498</v>
      </c>
      <c r="E88" s="18">
        <f t="shared" si="16"/>
        <v>9.4642664180546066E-2</v>
      </c>
      <c r="F88" s="18">
        <f t="shared" si="16"/>
        <v>6.2519726346793425E-2</v>
      </c>
      <c r="G88" s="18">
        <f t="shared" si="16"/>
        <v>-1.3038329771768418</v>
      </c>
      <c r="H88" s="18">
        <f t="shared" si="16"/>
        <v>0.10517051518882997</v>
      </c>
      <c r="I88" s="18">
        <f t="shared" si="16"/>
        <v>0.19566503198584975</v>
      </c>
      <c r="J88" s="31">
        <f t="shared" si="16"/>
        <v>-0.21192196237556263</v>
      </c>
      <c r="K88" s="18">
        <f t="shared" si="16"/>
        <v>-9.5849251510186674E-3</v>
      </c>
      <c r="L88" s="18">
        <f t="shared" si="16"/>
        <v>1.2364981020748955E-2</v>
      </c>
      <c r="M88" s="18">
        <f t="shared" si="16"/>
        <v>7.407265193031129E-2</v>
      </c>
      <c r="N88" s="18">
        <f t="shared" si="16"/>
        <v>6.0055697412786324E-2</v>
      </c>
      <c r="O88" s="18">
        <f t="shared" si="16"/>
        <v>-2.0074211787346863E-2</v>
      </c>
      <c r="P88" s="18">
        <f t="shared" si="16"/>
        <v>-0.14660577010833503</v>
      </c>
      <c r="Q88" s="18">
        <f t="shared" si="16"/>
        <v>1.5192675901411219E-2</v>
      </c>
      <c r="S88" s="48">
        <v>-7.8825834748386114E-15</v>
      </c>
    </row>
    <row r="89" spans="1:19">
      <c r="A89" s="16">
        <v>2004</v>
      </c>
      <c r="B89" s="23">
        <f t="shared" si="9"/>
        <v>0.6453802922371833</v>
      </c>
      <c r="C89" s="18">
        <f t="shared" si="10"/>
        <v>9.4056104368236887E-2</v>
      </c>
      <c r="D89" s="18">
        <f t="shared" ref="D89:Q89" si="17">D14+D39+D64</f>
        <v>1.0014397165143174</v>
      </c>
      <c r="E89" s="18">
        <f t="shared" si="17"/>
        <v>-0.24656840830005783</v>
      </c>
      <c r="F89" s="18">
        <f t="shared" si="17"/>
        <v>0.30599497899794725</v>
      </c>
      <c r="G89" s="18">
        <f t="shared" si="17"/>
        <v>-0.65067047607993378</v>
      </c>
      <c r="H89" s="18">
        <f t="shared" si="17"/>
        <v>0.13610688736936719</v>
      </c>
      <c r="I89" s="18">
        <f t="shared" si="17"/>
        <v>-7.9238964766932901E-2</v>
      </c>
      <c r="J89" s="31">
        <f t="shared" si="17"/>
        <v>-7.2418818871232721E-2</v>
      </c>
      <c r="K89" s="18">
        <f t="shared" si="17"/>
        <v>0.10557118446807538</v>
      </c>
      <c r="L89" s="18">
        <f t="shared" si="17"/>
        <v>4.8614584071071554E-2</v>
      </c>
      <c r="M89" s="18">
        <f t="shared" si="17"/>
        <v>-4.9119635578017282E-2</v>
      </c>
      <c r="N89" s="18">
        <f t="shared" si="17"/>
        <v>7.3905943235386351E-2</v>
      </c>
      <c r="O89" s="18">
        <f t="shared" si="17"/>
        <v>6.8115194870618997E-3</v>
      </c>
      <c r="P89" s="18">
        <f t="shared" si="17"/>
        <v>-1.3212511954579675E-2</v>
      </c>
      <c r="Q89" s="18">
        <f t="shared" si="17"/>
        <v>-1.5891810723526315E-2</v>
      </c>
      <c r="S89" s="48">
        <v>8.992806499463768E-15</v>
      </c>
    </row>
    <row r="90" spans="1:19">
      <c r="A90" s="16">
        <v>2005</v>
      </c>
      <c r="B90" s="23">
        <f t="shared" si="9"/>
        <v>2.7994717642513027</v>
      </c>
      <c r="C90" s="18">
        <f t="shared" si="10"/>
        <v>-0.36475628106940911</v>
      </c>
      <c r="D90" s="18">
        <f t="shared" ref="D90:Q90" si="18">D15+D40+D65</f>
        <v>2.2679175521619541</v>
      </c>
      <c r="E90" s="18">
        <f t="shared" si="18"/>
        <v>0.11348681060413689</v>
      </c>
      <c r="F90" s="18">
        <f t="shared" si="18"/>
        <v>0.53652414424553896</v>
      </c>
      <c r="G90" s="18">
        <f t="shared" si="18"/>
        <v>-0.93958121349370849</v>
      </c>
      <c r="H90" s="18">
        <f t="shared" si="18"/>
        <v>0.24898992165464789</v>
      </c>
      <c r="I90" s="18">
        <f t="shared" si="18"/>
        <v>0.11425422664774743</v>
      </c>
      <c r="J90" s="31">
        <f t="shared" si="18"/>
        <v>0.32832900172305102</v>
      </c>
      <c r="K90" s="18">
        <f t="shared" si="18"/>
        <v>3.899629884674588E-2</v>
      </c>
      <c r="L90" s="18">
        <f t="shared" si="18"/>
        <v>0.11874648900033269</v>
      </c>
      <c r="M90" s="18">
        <f t="shared" si="18"/>
        <v>0.16401850954699682</v>
      </c>
      <c r="N90" s="18">
        <f t="shared" si="18"/>
        <v>0.14982581147562174</v>
      </c>
      <c r="O90" s="18">
        <f t="shared" si="18"/>
        <v>-4.8540095013951977E-2</v>
      </c>
      <c r="P90" s="18">
        <f t="shared" si="18"/>
        <v>2.1509861294414848E-2</v>
      </c>
      <c r="Q90" s="18">
        <f t="shared" si="18"/>
        <v>4.9750726627183689E-2</v>
      </c>
      <c r="S90" s="48">
        <v>2.042810365310288E-14</v>
      </c>
    </row>
    <row r="91" spans="1:19">
      <c r="A91" s="16">
        <v>2006</v>
      </c>
      <c r="B91" s="23">
        <f t="shared" si="9"/>
        <v>1.1614475730500342</v>
      </c>
      <c r="C91" s="18">
        <f t="shared" si="10"/>
        <v>-0.21020393337304755</v>
      </c>
      <c r="D91" s="18">
        <f t="shared" ref="D91:Q91" si="19">D16+D41+D66</f>
        <v>0.10493704713245999</v>
      </c>
      <c r="E91" s="18">
        <f t="shared" si="19"/>
        <v>-0.15069375193107742</v>
      </c>
      <c r="F91" s="18">
        <f t="shared" si="19"/>
        <v>0.80506160250819447</v>
      </c>
      <c r="G91" s="18">
        <f t="shared" si="19"/>
        <v>-0.83320226511309969</v>
      </c>
      <c r="H91" s="18">
        <f t="shared" si="19"/>
        <v>0.25334474724545397</v>
      </c>
      <c r="I91" s="18">
        <f t="shared" si="19"/>
        <v>0.14479249342598532</v>
      </c>
      <c r="J91" s="31">
        <f t="shared" si="19"/>
        <v>0.17063979956531133</v>
      </c>
      <c r="K91" s="18">
        <f t="shared" si="19"/>
        <v>1.2134102417899528E-2</v>
      </c>
      <c r="L91" s="18">
        <f t="shared" si="19"/>
        <v>0.42309740907546689</v>
      </c>
      <c r="M91" s="18">
        <f t="shared" si="19"/>
        <v>0.22523756396314781</v>
      </c>
      <c r="N91" s="18">
        <f t="shared" si="19"/>
        <v>0.10389893338092088</v>
      </c>
      <c r="O91" s="18">
        <f t="shared" si="19"/>
        <v>2.004409701525791E-2</v>
      </c>
      <c r="P91" s="18">
        <f t="shared" si="19"/>
        <v>6.7052399182513621E-3</v>
      </c>
      <c r="Q91" s="18">
        <f t="shared" si="19"/>
        <v>8.5654487818909414E-2</v>
      </c>
      <c r="S91" s="48">
        <v>0</v>
      </c>
    </row>
    <row r="92" spans="1:19">
      <c r="A92" s="16">
        <v>2007</v>
      </c>
      <c r="B92" s="23">
        <f t="shared" si="9"/>
        <v>-0.14647557802013467</v>
      </c>
      <c r="C92" s="18">
        <f t="shared" si="10"/>
        <v>3.5759758569580795E-2</v>
      </c>
      <c r="D92" s="18">
        <f t="shared" ref="D92:Q92" si="20">D17+D42+D67</f>
        <v>-0.10553364538168547</v>
      </c>
      <c r="E92" s="18">
        <f t="shared" si="20"/>
        <v>-1.6238050954118788E-2</v>
      </c>
      <c r="F92" s="18">
        <f t="shared" si="20"/>
        <v>0.61161194206742697</v>
      </c>
      <c r="G92" s="18">
        <f t="shared" si="20"/>
        <v>-0.91524941022955197</v>
      </c>
      <c r="H92" s="18">
        <f t="shared" si="20"/>
        <v>-4.352899824480061E-2</v>
      </c>
      <c r="I92" s="18">
        <f t="shared" si="20"/>
        <v>0.18848672266328992</v>
      </c>
      <c r="J92" s="31">
        <f t="shared" si="20"/>
        <v>-0.18455968186161165</v>
      </c>
      <c r="K92" s="18">
        <f t="shared" si="20"/>
        <v>-3.9576118030461425E-2</v>
      </c>
      <c r="L92" s="18">
        <f t="shared" si="20"/>
        <v>5.560090484531921E-2</v>
      </c>
      <c r="M92" s="18">
        <f t="shared" si="20"/>
        <v>0.20389888507775222</v>
      </c>
      <c r="N92" s="18">
        <f t="shared" si="20"/>
        <v>3.667630481972517E-2</v>
      </c>
      <c r="O92" s="18">
        <f t="shared" si="20"/>
        <v>-1.8452649277549842E-2</v>
      </c>
      <c r="P92" s="18">
        <f t="shared" si="20"/>
        <v>1.3394639229616746E-2</v>
      </c>
      <c r="Q92" s="18">
        <f t="shared" si="20"/>
        <v>3.1233818686934062E-2</v>
      </c>
      <c r="S92" s="48">
        <v>-1.2545520178264269E-14</v>
      </c>
    </row>
    <row r="93" spans="1:19">
      <c r="A93" s="16">
        <v>2008</v>
      </c>
      <c r="B93" s="23">
        <f t="shared" si="9"/>
        <v>-0.73292177491312138</v>
      </c>
      <c r="C93" s="18">
        <f t="shared" si="10"/>
        <v>0.27514612384797765</v>
      </c>
      <c r="D93" s="18">
        <f t="shared" ref="D93:Q93" si="21">D18+D43+D68</f>
        <v>2.195697059936192</v>
      </c>
      <c r="E93" s="18">
        <f t="shared" si="21"/>
        <v>-2.4938756245574248E-2</v>
      </c>
      <c r="F93" s="18">
        <f t="shared" si="21"/>
        <v>0.22151608111362414</v>
      </c>
      <c r="G93" s="18">
        <f t="shared" si="21"/>
        <v>-1.8890081994248669</v>
      </c>
      <c r="H93" s="18">
        <f t="shared" si="21"/>
        <v>-0.40645861831130481</v>
      </c>
      <c r="I93" s="18">
        <f t="shared" si="21"/>
        <v>-0.20378270679615576</v>
      </c>
      <c r="J93" s="31">
        <f t="shared" si="21"/>
        <v>-0.22382791421948411</v>
      </c>
      <c r="K93" s="18">
        <f t="shared" si="21"/>
        <v>-8.361492199989308E-2</v>
      </c>
      <c r="L93" s="18">
        <f t="shared" si="21"/>
        <v>-0.46595348889591542</v>
      </c>
      <c r="M93" s="18">
        <f t="shared" si="21"/>
        <v>2.1389883150166392E-2</v>
      </c>
      <c r="N93" s="18">
        <f t="shared" si="21"/>
        <v>-8.4170406865331823E-2</v>
      </c>
      <c r="O93" s="18">
        <f t="shared" si="21"/>
        <v>-1.8143711489381105E-3</v>
      </c>
      <c r="P93" s="18">
        <f t="shared" si="21"/>
        <v>-1.3821110499186813E-2</v>
      </c>
      <c r="Q93" s="18">
        <f t="shared" si="21"/>
        <v>-4.9280428554430357E-2</v>
      </c>
      <c r="S93" s="48">
        <v>2.0872192862952943E-14</v>
      </c>
    </row>
    <row r="94" spans="1:19">
      <c r="A94" s="16">
        <v>2009</v>
      </c>
      <c r="B94" s="23">
        <f t="shared" si="9"/>
        <v>-0.11267247312266426</v>
      </c>
      <c r="C94" s="18">
        <f t="shared" si="10"/>
        <v>-0.10443009290249614</v>
      </c>
      <c r="D94" s="18">
        <f t="shared" ref="D94:Q94" si="22">D19+D44+D69</f>
        <v>-4.9994295719624997</v>
      </c>
      <c r="E94" s="18">
        <f t="shared" si="22"/>
        <v>0.2866788446278099</v>
      </c>
      <c r="F94" s="18">
        <f t="shared" si="22"/>
        <v>-0.26527995208877431</v>
      </c>
      <c r="G94" s="18">
        <f t="shared" si="22"/>
        <v>-0.5498757046367142</v>
      </c>
      <c r="H94" s="18">
        <f t="shared" si="22"/>
        <v>0.28523431828419654</v>
      </c>
      <c r="I94" s="18">
        <f t="shared" si="22"/>
        <v>0.52962454933544711</v>
      </c>
      <c r="J94" s="31">
        <f t="shared" si="22"/>
        <v>0.41631999791507807</v>
      </c>
      <c r="K94" s="18">
        <f t="shared" si="22"/>
        <v>0.48269559411115887</v>
      </c>
      <c r="L94" s="18">
        <f t="shared" si="22"/>
        <v>1.980348851986131</v>
      </c>
      <c r="M94" s="18">
        <f t="shared" si="22"/>
        <v>0.59667519947157988</v>
      </c>
      <c r="N94" s="18">
        <f t="shared" si="22"/>
        <v>0.12118587919733384</v>
      </c>
      <c r="O94" s="18">
        <f t="shared" si="22"/>
        <v>0.10668700542563246</v>
      </c>
      <c r="P94" s="18">
        <f t="shared" si="22"/>
        <v>0.1715282278237146</v>
      </c>
      <c r="Q94" s="18">
        <f t="shared" si="22"/>
        <v>0.82936438028973825</v>
      </c>
      <c r="S94" s="48">
        <v>9.3505047017883314E-5</v>
      </c>
    </row>
    <row r="95" spans="1:19">
      <c r="A95" s="16">
        <v>2010</v>
      </c>
      <c r="B95" s="23">
        <f t="shared" si="9"/>
        <v>2.0061271142251931</v>
      </c>
      <c r="C95" s="18">
        <f t="shared" si="10"/>
        <v>-7.7668515392180559E-2</v>
      </c>
      <c r="D95" s="18">
        <f t="shared" ref="D95:Q95" si="23">D20+D45+D70</f>
        <v>1.5256118922526478</v>
      </c>
      <c r="E95" s="18">
        <f t="shared" si="23"/>
        <v>-0.2463533857174752</v>
      </c>
      <c r="F95" s="18">
        <f t="shared" si="23"/>
        <v>0.52914454216730966</v>
      </c>
      <c r="G95" s="18">
        <f t="shared" si="23"/>
        <v>0.18468675274887869</v>
      </c>
      <c r="H95" s="18">
        <f t="shared" si="23"/>
        <v>0.16293550822694949</v>
      </c>
      <c r="I95" s="18">
        <f t="shared" si="23"/>
        <v>-1.8410658155176465E-2</v>
      </c>
      <c r="J95" s="31">
        <f t="shared" si="23"/>
        <v>0.17025568561990054</v>
      </c>
      <c r="K95" s="18">
        <f t="shared" si="23"/>
        <v>-1.236869836357754E-2</v>
      </c>
      <c r="L95" s="18">
        <f t="shared" si="23"/>
        <v>-9.7358835190014203E-2</v>
      </c>
      <c r="M95" s="18">
        <f t="shared" si="23"/>
        <v>-2.3638156427991955E-2</v>
      </c>
      <c r="N95" s="18">
        <f t="shared" si="23"/>
        <v>6.4250245224982093E-3</v>
      </c>
      <c r="O95" s="18">
        <f t="shared" si="23"/>
        <v>-5.7101657068338099E-2</v>
      </c>
      <c r="P95" s="18">
        <f t="shared" si="23"/>
        <v>-4.1306325039855776E-3</v>
      </c>
      <c r="Q95" s="18">
        <f t="shared" si="23"/>
        <v>-3.5901752494251857E-2</v>
      </c>
      <c r="S95" s="48">
        <v>-9.3610607947880453E-5</v>
      </c>
    </row>
    <row r="97" spans="1:17">
      <c r="A97" s="15"/>
      <c r="B97" s="53" t="s">
        <v>71</v>
      </c>
      <c r="C97" s="49"/>
      <c r="D97" s="49"/>
      <c r="E97" s="49"/>
      <c r="F97" s="49"/>
      <c r="G97" s="49"/>
      <c r="H97" s="49"/>
      <c r="I97" s="49"/>
      <c r="J97" s="53" t="s">
        <v>71</v>
      </c>
      <c r="K97" s="49"/>
      <c r="L97" s="49"/>
      <c r="M97" s="49"/>
      <c r="N97" s="49"/>
      <c r="O97" s="49"/>
      <c r="P97" s="49"/>
      <c r="Q97" s="49"/>
    </row>
    <row r="98" spans="1:17">
      <c r="A98" s="19" t="s">
        <v>70</v>
      </c>
      <c r="B98" s="23">
        <f ca="1">AVERAGE(INDIRECT(ADDRESS(MATCH(VALUE(LEFT($A98,4)),$A$81:$A$96,)+ROW($A$80),COLUMN(B$96),,,)&amp;":"&amp;ADDRESS(MATCH(VALUE(RIGHT($A98,4)),$A$81:$A$96,)+ROW($A$80),COLUMN(B$96),,,)))</f>
        <v>1.3713683396576046</v>
      </c>
      <c r="C98" s="18">
        <f t="shared" ref="C98:Q100" ca="1" si="24">AVERAGE(INDIRECT(ADDRESS(MATCH(VALUE(LEFT($A98,4)),$A$81:$A$96,)+ROW($A$80),COLUMN(C$96),,,)&amp;":"&amp;ADDRESS(MATCH(VALUE(RIGHT($A98,4)),$A$81:$A$96,)+ROW($A$80),COLUMN(C$96),,,)))</f>
        <v>-4.2646081308926359E-2</v>
      </c>
      <c r="D98" s="18">
        <f t="shared" ca="1" si="24"/>
        <v>0.42526836464446294</v>
      </c>
      <c r="E98" s="18">
        <f t="shared" ca="1" si="24"/>
        <v>-4.511726046804751E-2</v>
      </c>
      <c r="F98" s="18">
        <f t="shared" ca="1" si="24"/>
        <v>0.28015355270799325</v>
      </c>
      <c r="G98" s="18">
        <f t="shared" ca="1" si="24"/>
        <v>-0.38231129429971666</v>
      </c>
      <c r="H98" s="18">
        <f t="shared" ca="1" si="24"/>
        <v>8.9550883725240768E-2</v>
      </c>
      <c r="I98" s="18">
        <f t="shared" ca="1" si="24"/>
        <v>0.14891005091245699</v>
      </c>
      <c r="J98" s="31">
        <f t="shared" ca="1" si="24"/>
        <v>5.3381484424563447E-2</v>
      </c>
      <c r="K98" s="18">
        <f t="shared" ca="1" si="24"/>
        <v>9.116398615608988E-2</v>
      </c>
      <c r="L98" s="18">
        <f t="shared" ca="1" si="24"/>
        <v>0.26065195195451546</v>
      </c>
      <c r="M98" s="18">
        <f t="shared" ca="1" si="24"/>
        <v>0.21927243870626434</v>
      </c>
      <c r="N98" s="18">
        <f t="shared" ca="1" si="24"/>
        <v>0.10132873928281629</v>
      </c>
      <c r="O98" s="18">
        <f t="shared" ca="1" si="24"/>
        <v>1.4649845588293596E-2</v>
      </c>
      <c r="P98" s="18">
        <f t="shared" ca="1" si="24"/>
        <v>2.3476661003402025E-2</v>
      </c>
      <c r="Q98" s="18">
        <f t="shared" ca="1" si="24"/>
        <v>0.13363501662819627</v>
      </c>
    </row>
    <row r="99" spans="1:17">
      <c r="A99" s="19" t="s">
        <v>73</v>
      </c>
      <c r="B99" s="23">
        <f t="shared" ref="B99:B100" ca="1" si="25">AVERAGE(INDIRECT(ADDRESS(MATCH(VALUE(LEFT($A99,4)),$A$81:$A$96,)+ROW($A$80),COLUMN(B$96),,,)&amp;":"&amp;ADDRESS(MATCH(VALUE(RIGHT($A99,4)),$A$81:$A$96,)+ROW($A$80),COLUMN(B$96),,,)))</f>
        <v>3.0647666009712111</v>
      </c>
      <c r="C99" s="18">
        <f t="shared" ca="1" si="24"/>
        <v>-2.6555348552430663E-2</v>
      </c>
      <c r="D99" s="18">
        <f t="shared" ca="1" si="24"/>
        <v>0.97677852237945739</v>
      </c>
      <c r="E99" s="18">
        <f t="shared" ca="1" si="24"/>
        <v>-0.13859959547904652</v>
      </c>
      <c r="F99" s="18">
        <f t="shared" ca="1" si="24"/>
        <v>1.2176203198785504E-2</v>
      </c>
      <c r="G99" s="18">
        <f t="shared" ca="1" si="24"/>
        <v>1.1156481078110847</v>
      </c>
      <c r="H99" s="18">
        <f t="shared" ca="1" si="24"/>
        <v>3.6622242257123662E-2</v>
      </c>
      <c r="I99" s="18">
        <f t="shared" ca="1" si="24"/>
        <v>0.13314670231252609</v>
      </c>
      <c r="J99" s="31">
        <f t="shared" ca="1" si="24"/>
        <v>6.9679221679201098E-3</v>
      </c>
      <c r="K99" s="18">
        <f t="shared" ca="1" si="24"/>
        <v>0.1037758794741493</v>
      </c>
      <c r="L99" s="18">
        <f t="shared" ca="1" si="24"/>
        <v>0.13226849514076208</v>
      </c>
      <c r="M99" s="18">
        <f t="shared" ca="1" si="24"/>
        <v>0.41658007207716036</v>
      </c>
      <c r="N99" s="18">
        <f t="shared" ca="1" si="24"/>
        <v>0.12907617495221574</v>
      </c>
      <c r="O99" s="18">
        <f t="shared" ca="1" si="24"/>
        <v>2.2153841669480947E-2</v>
      </c>
      <c r="P99" s="18">
        <f t="shared" ca="1" si="24"/>
        <v>4.2730127059179723E-2</v>
      </c>
      <c r="Q99" s="18">
        <f t="shared" ca="1" si="24"/>
        <v>0.10199725450284262</v>
      </c>
    </row>
    <row r="100" spans="1:17">
      <c r="A100" s="19" t="s">
        <v>74</v>
      </c>
      <c r="B100" s="23">
        <f t="shared" ca="1" si="25"/>
        <v>0.86334886126352262</v>
      </c>
      <c r="C100" s="18">
        <f t="shared" ca="1" si="24"/>
        <v>-4.7473301135875071E-2</v>
      </c>
      <c r="D100" s="18">
        <f t="shared" ca="1" si="24"/>
        <v>0.25981531732396446</v>
      </c>
      <c r="E100" s="18">
        <f t="shared" ca="1" si="24"/>
        <v>-1.70725599647478E-2</v>
      </c>
      <c r="F100" s="18">
        <f t="shared" ca="1" si="24"/>
        <v>0.36054675756075555</v>
      </c>
      <c r="G100" s="18">
        <f t="shared" ca="1" si="24"/>
        <v>-0.8316991149329569</v>
      </c>
      <c r="H100" s="18">
        <f t="shared" ca="1" si="24"/>
        <v>0.10542947616567591</v>
      </c>
      <c r="I100" s="18">
        <f t="shared" ca="1" si="24"/>
        <v>0.15363905549243628</v>
      </c>
      <c r="J100" s="31">
        <f t="shared" ca="1" si="24"/>
        <v>6.7305553101556448E-2</v>
      </c>
      <c r="K100" s="18">
        <f t="shared" ca="1" si="24"/>
        <v>8.7380418160672074E-2</v>
      </c>
      <c r="L100" s="18">
        <f t="shared" ca="1" si="24"/>
        <v>0.29916698899864147</v>
      </c>
      <c r="M100" s="18">
        <f t="shared" ca="1" si="24"/>
        <v>0.16008014869499559</v>
      </c>
      <c r="N100" s="18">
        <f t="shared" ca="1" si="24"/>
        <v>9.3004508581996409E-2</v>
      </c>
      <c r="O100" s="18">
        <f t="shared" ca="1" si="24"/>
        <v>1.2398646763937392E-2</v>
      </c>
      <c r="P100" s="18">
        <f t="shared" ca="1" si="24"/>
        <v>1.7700621186668715E-2</v>
      </c>
      <c r="Q100" s="18">
        <f t="shared" ca="1" si="24"/>
        <v>0.14312634526580234</v>
      </c>
    </row>
  </sheetData>
  <mergeCells count="8">
    <mergeCell ref="B81:I81"/>
    <mergeCell ref="J81:Q81"/>
    <mergeCell ref="B6:I6"/>
    <mergeCell ref="J6:Q6"/>
    <mergeCell ref="B31:I31"/>
    <mergeCell ref="J31:Q31"/>
    <mergeCell ref="B56:I56"/>
    <mergeCell ref="J56:Q56"/>
  </mergeCells>
  <pageMargins left="0.70866141732283472" right="0.70866141732283472" top="0.74803149606299213" bottom="0.74803149606299213" header="0.31496062992125984" footer="0.31496062992125984"/>
  <pageSetup scale="82" orientation="landscape" horizontalDpi="0" verticalDpi="0" r:id="rId1"/>
  <rowBreaks count="1" manualBreakCount="1">
    <brk id="51" max="16383" man="1"/>
  </rowBreaks>
  <colBreaks count="1" manualBreakCount="1">
    <brk id="9" max="1048575" man="1"/>
  </colBreaks>
</worksheet>
</file>

<file path=xl/worksheets/sheet7.xml><?xml version="1.0" encoding="utf-8"?>
<worksheet xmlns="http://schemas.openxmlformats.org/spreadsheetml/2006/main" xmlns:r="http://schemas.openxmlformats.org/officeDocument/2006/relationships">
  <sheetPr codeName="Sheet6"/>
  <dimension ref="A1:S100"/>
  <sheetViews>
    <sheetView zoomScaleNormal="100" workbookViewId="0"/>
  </sheetViews>
  <sheetFormatPr defaultRowHeight="11.25"/>
  <cols>
    <col min="1" max="1" width="9.140625" style="11"/>
    <col min="2" max="17" width="12.7109375" style="11" customWidth="1"/>
    <col min="18" max="16384" width="9.140625" style="11"/>
  </cols>
  <sheetData>
    <row r="1" spans="1:17" ht="12.75">
      <c r="B1" s="12" t="s">
        <v>69</v>
      </c>
    </row>
    <row r="2" spans="1:17">
      <c r="I2" s="11">
        <v>1</v>
      </c>
      <c r="Q2" s="11">
        <v>2</v>
      </c>
    </row>
    <row r="3" spans="1:17">
      <c r="B3" s="33" t="s">
        <v>55</v>
      </c>
      <c r="J3" s="33" t="s">
        <v>56</v>
      </c>
    </row>
    <row r="5" spans="1:17" ht="45">
      <c r="A5" s="15"/>
      <c r="B5" s="20" t="s">
        <v>0</v>
      </c>
      <c r="C5" s="14" t="s">
        <v>1</v>
      </c>
      <c r="D5" s="14" t="s">
        <v>2</v>
      </c>
      <c r="E5" s="14" t="s">
        <v>3</v>
      </c>
      <c r="F5" s="14" t="s">
        <v>4</v>
      </c>
      <c r="G5" s="14" t="s">
        <v>5</v>
      </c>
      <c r="H5" s="14" t="s">
        <v>6</v>
      </c>
      <c r="I5" s="14" t="s">
        <v>7</v>
      </c>
      <c r="J5" s="27" t="s">
        <v>8</v>
      </c>
      <c r="K5" s="14" t="s">
        <v>9</v>
      </c>
      <c r="L5" s="14" t="s">
        <v>10</v>
      </c>
      <c r="M5" s="14" t="s">
        <v>11</v>
      </c>
      <c r="N5" s="14" t="s">
        <v>12</v>
      </c>
      <c r="O5" s="14" t="s">
        <v>13</v>
      </c>
      <c r="P5" s="14" t="s">
        <v>14</v>
      </c>
      <c r="Q5" s="14" t="s">
        <v>15</v>
      </c>
    </row>
    <row r="6" spans="1:17">
      <c r="A6" s="16"/>
      <c r="B6" s="73" t="s">
        <v>57</v>
      </c>
      <c r="C6" s="74"/>
      <c r="D6" s="74"/>
      <c r="E6" s="74"/>
      <c r="F6" s="74"/>
      <c r="G6" s="74"/>
      <c r="H6" s="74"/>
      <c r="I6" s="74"/>
      <c r="J6" s="73" t="s">
        <v>57</v>
      </c>
      <c r="K6" s="74"/>
      <c r="L6" s="74"/>
      <c r="M6" s="74"/>
      <c r="N6" s="74"/>
      <c r="O6" s="74"/>
      <c r="P6" s="74"/>
      <c r="Q6" s="74"/>
    </row>
    <row r="7" spans="1:17">
      <c r="A7" s="16">
        <v>1997</v>
      </c>
      <c r="B7" s="21"/>
      <c r="C7" s="17"/>
      <c r="D7" s="17"/>
      <c r="E7" s="17"/>
      <c r="F7" s="17"/>
      <c r="G7" s="17"/>
      <c r="H7" s="17"/>
      <c r="I7" s="17"/>
      <c r="J7" s="30"/>
      <c r="K7" s="17"/>
      <c r="L7" s="17"/>
      <c r="M7" s="17"/>
      <c r="N7" s="17"/>
      <c r="O7" s="17"/>
      <c r="P7" s="17"/>
      <c r="Q7" s="17"/>
    </row>
    <row r="8" spans="1:17">
      <c r="A8" s="16">
        <v>1998</v>
      </c>
      <c r="B8" s="23">
        <f t="shared" ref="B8:B20" si="0">SUM(C8:Q8)</f>
        <v>3.4803739678216763</v>
      </c>
      <c r="C8" s="18">
        <v>0.2604111644329517</v>
      </c>
      <c r="D8" s="18">
        <v>0.98685429336234143</v>
      </c>
      <c r="E8" s="18">
        <v>-0.19591525139860702</v>
      </c>
      <c r="F8" s="18">
        <v>0.30855524183850352</v>
      </c>
      <c r="G8" s="18">
        <v>1.1857828557527335</v>
      </c>
      <c r="H8" s="18">
        <v>0.60429035236592932</v>
      </c>
      <c r="I8" s="18">
        <v>0.1338401410271737</v>
      </c>
      <c r="J8" s="31">
        <v>-7.9912875894171773E-2</v>
      </c>
      <c r="K8" s="18">
        <v>-0.11859855180339704</v>
      </c>
      <c r="L8" s="18">
        <v>0.5861604411037602</v>
      </c>
      <c r="M8" s="18">
        <v>3.1235364698048152E-2</v>
      </c>
      <c r="N8" s="18">
        <v>-4.5063693697916789E-2</v>
      </c>
      <c r="O8" s="18">
        <v>-4.0184286833369026E-2</v>
      </c>
      <c r="P8" s="18">
        <v>-8.5840206796620286E-2</v>
      </c>
      <c r="Q8" s="18">
        <v>-5.1241020335682848E-2</v>
      </c>
    </row>
    <row r="9" spans="1:17">
      <c r="A9" s="16">
        <v>1999</v>
      </c>
      <c r="B9" s="23">
        <f t="shared" si="0"/>
        <v>3.7955007575072144</v>
      </c>
      <c r="C9" s="18">
        <v>0.38194680502222939</v>
      </c>
      <c r="D9" s="18">
        <v>0.49743039180484572</v>
      </c>
      <c r="E9" s="18">
        <v>0.26261862302333966</v>
      </c>
      <c r="F9" s="18">
        <v>0.2167479056235376</v>
      </c>
      <c r="G9" s="18">
        <v>1.018768712513612</v>
      </c>
      <c r="H9" s="18">
        <v>0.21304551769000282</v>
      </c>
      <c r="I9" s="18">
        <v>0.33323929992015244</v>
      </c>
      <c r="J9" s="31">
        <v>0.11258786389573618</v>
      </c>
      <c r="K9" s="18">
        <v>4.9229782114495545E-2</v>
      </c>
      <c r="L9" s="18">
        <v>0.27999441077332154</v>
      </c>
      <c r="M9" s="18">
        <v>0.25552043954272113</v>
      </c>
      <c r="N9" s="18">
        <v>-4.8476171101876431E-3</v>
      </c>
      <c r="O9" s="18">
        <v>-1.0095938141690623E-3</v>
      </c>
      <c r="P9" s="18">
        <v>6.9202334289725539E-2</v>
      </c>
      <c r="Q9" s="18">
        <v>0.11102588221785169</v>
      </c>
    </row>
    <row r="10" spans="1:17">
      <c r="A10" s="16">
        <v>2000</v>
      </c>
      <c r="B10" s="23">
        <f t="shared" si="0"/>
        <v>2.7477979075885126</v>
      </c>
      <c r="C10" s="18">
        <v>0.23626875463698321</v>
      </c>
      <c r="D10" s="18">
        <v>-0.48492579258152207</v>
      </c>
      <c r="E10" s="18">
        <v>-1.3861821903370992E-2</v>
      </c>
      <c r="F10" s="18">
        <v>0.22926376038950685</v>
      </c>
      <c r="G10" s="18">
        <v>1.3053853445197838</v>
      </c>
      <c r="H10" s="18">
        <v>0.14678029082533917</v>
      </c>
      <c r="I10" s="18">
        <v>0.3736804490909274</v>
      </c>
      <c r="J10" s="31">
        <v>0.21273611746954221</v>
      </c>
      <c r="K10" s="18">
        <v>0.13414711736556695</v>
      </c>
      <c r="L10" s="18">
        <v>-7.7709798025925895E-3</v>
      </c>
      <c r="M10" s="18">
        <v>0.23538870240626342</v>
      </c>
      <c r="N10" s="18">
        <v>4.5616112553454748E-2</v>
      </c>
      <c r="O10" s="18">
        <v>2.6120067489539805E-2</v>
      </c>
      <c r="P10" s="18">
        <v>0.12767974281474784</v>
      </c>
      <c r="Q10" s="18">
        <v>0.18129004231434279</v>
      </c>
    </row>
    <row r="11" spans="1:17">
      <c r="A11" s="16">
        <v>2001</v>
      </c>
      <c r="B11" s="23">
        <f t="shared" si="0"/>
        <v>1.0003411632086256</v>
      </c>
      <c r="C11" s="18">
        <v>0.13731557936923419</v>
      </c>
      <c r="D11" s="18">
        <v>-0.37954334257861205</v>
      </c>
      <c r="E11" s="18">
        <v>-0.26303747595996974</v>
      </c>
      <c r="F11" s="18">
        <v>0.34957090187308287</v>
      </c>
      <c r="G11" s="18">
        <v>-0.55094513307101756</v>
      </c>
      <c r="H11" s="18">
        <v>-2.0726094594623611E-2</v>
      </c>
      <c r="I11" s="18">
        <v>0.22244544936591376</v>
      </c>
      <c r="J11" s="31">
        <v>0.11819220051039249</v>
      </c>
      <c r="K11" s="18">
        <v>0.18129972140190553</v>
      </c>
      <c r="L11" s="18">
        <v>0.90261846630002007</v>
      </c>
      <c r="M11" s="18">
        <v>0.14393859299388503</v>
      </c>
      <c r="N11" s="18">
        <v>1.6229449140671818E-2</v>
      </c>
      <c r="O11" s="18">
        <v>1.0804079425848132E-2</v>
      </c>
      <c r="P11" s="18">
        <v>-9.0864393938482133E-4</v>
      </c>
      <c r="Q11" s="18">
        <v>0.13308741297127949</v>
      </c>
    </row>
    <row r="12" spans="1:17">
      <c r="A12" s="16">
        <v>2002</v>
      </c>
      <c r="B12" s="23">
        <f t="shared" si="0"/>
        <v>2.2896665250896784</v>
      </c>
      <c r="C12" s="18">
        <v>-0.20610586247052132</v>
      </c>
      <c r="D12" s="18">
        <v>0.5279115424104952</v>
      </c>
      <c r="E12" s="18">
        <v>0.25397613335699648</v>
      </c>
      <c r="F12" s="18">
        <v>9.5120065131385434E-2</v>
      </c>
      <c r="G12" s="18">
        <v>0.50156537638555865</v>
      </c>
      <c r="H12" s="18">
        <v>0.20340842100000261</v>
      </c>
      <c r="I12" s="18">
        <v>0.1186828237850555</v>
      </c>
      <c r="J12" s="31">
        <v>-4.555146883650435E-2</v>
      </c>
      <c r="K12" s="18">
        <v>0.42693429076285994</v>
      </c>
      <c r="L12" s="18">
        <v>0.11474738667208512</v>
      </c>
      <c r="M12" s="18">
        <v>0.14545342872900249</v>
      </c>
      <c r="N12" s="18">
        <v>7.8427766686251704E-2</v>
      </c>
      <c r="O12" s="18">
        <v>-4.0300417769227423E-2</v>
      </c>
      <c r="P12" s="18">
        <v>4.1532633124960375E-2</v>
      </c>
      <c r="Q12" s="18">
        <v>7.3864406121277343E-2</v>
      </c>
    </row>
    <row r="13" spans="1:17">
      <c r="A13" s="16">
        <v>2003</v>
      </c>
      <c r="B13" s="23">
        <f t="shared" si="0"/>
        <v>0.45431621564629371</v>
      </c>
      <c r="C13" s="18">
        <v>0.26911760007686947</v>
      </c>
      <c r="D13" s="18">
        <v>-0.11026073524391176</v>
      </c>
      <c r="E13" s="18">
        <v>-0.25906525361096783</v>
      </c>
      <c r="F13" s="18">
        <v>5.5866301759478938E-2</v>
      </c>
      <c r="G13" s="18">
        <v>-7.8573912063728213E-2</v>
      </c>
      <c r="H13" s="18">
        <v>0.43899747434013819</v>
      </c>
      <c r="I13" s="18">
        <v>0.15667944792651978</v>
      </c>
      <c r="J13" s="31">
        <v>-1.1493395074268225E-2</v>
      </c>
      <c r="K13" s="18">
        <v>9.0995235932994321E-3</v>
      </c>
      <c r="L13" s="18">
        <v>0.11321492159531772</v>
      </c>
      <c r="M13" s="18">
        <v>9.6205407330869255E-2</v>
      </c>
      <c r="N13" s="18">
        <v>-0.15469156005059717</v>
      </c>
      <c r="O13" s="18">
        <v>-5.2843806697882016E-2</v>
      </c>
      <c r="P13" s="18">
        <v>-8.4476608342080539E-2</v>
      </c>
      <c r="Q13" s="18">
        <v>6.654081010723667E-2</v>
      </c>
    </row>
    <row r="14" spans="1:17">
      <c r="A14" s="16">
        <v>2004</v>
      </c>
      <c r="B14" s="23">
        <f t="shared" si="0"/>
        <v>0.36897806786209175</v>
      </c>
      <c r="C14" s="18">
        <v>0.29625488443791126</v>
      </c>
      <c r="D14" s="18">
        <v>-0.43514804494175591</v>
      </c>
      <c r="E14" s="18">
        <v>-0.22058228664129753</v>
      </c>
      <c r="F14" s="18">
        <v>1.0071364102886749E-2</v>
      </c>
      <c r="G14" s="18">
        <v>0.17288045436141367</v>
      </c>
      <c r="H14" s="18">
        <v>2.9332119615562836E-3</v>
      </c>
      <c r="I14" s="18">
        <v>1.5619555484093769E-2</v>
      </c>
      <c r="J14" s="31">
        <v>-8.3363252500378952E-3</v>
      </c>
      <c r="K14" s="18">
        <v>0.17244246953143505</v>
      </c>
      <c r="L14" s="18">
        <v>0.25625853934076104</v>
      </c>
      <c r="M14" s="18">
        <v>-3.6476737412064975E-2</v>
      </c>
      <c r="N14" s="18">
        <v>2.95614005606641E-2</v>
      </c>
      <c r="O14" s="18">
        <v>-3.3374522210337931E-2</v>
      </c>
      <c r="P14" s="18">
        <v>6.5385984823340085E-2</v>
      </c>
      <c r="Q14" s="18">
        <v>8.1488119713524043E-2</v>
      </c>
    </row>
    <row r="15" spans="1:17">
      <c r="A15" s="16">
        <v>2005</v>
      </c>
      <c r="B15" s="23">
        <f t="shared" si="0"/>
        <v>1.88102227926388</v>
      </c>
      <c r="C15" s="18">
        <v>9.9224304525414725E-2</v>
      </c>
      <c r="D15" s="18">
        <v>-0.76053163451226169</v>
      </c>
      <c r="E15" s="18">
        <v>3.6481953480234482E-2</v>
      </c>
      <c r="F15" s="18">
        <v>-1.4549533987814223E-3</v>
      </c>
      <c r="G15" s="18">
        <v>0.81562232562259573</v>
      </c>
      <c r="H15" s="18">
        <v>0.35547789972721044</v>
      </c>
      <c r="I15" s="18">
        <v>0.24563310175743017</v>
      </c>
      <c r="J15" s="31">
        <v>0.4715894070001258</v>
      </c>
      <c r="K15" s="18">
        <v>0.1951877093270693</v>
      </c>
      <c r="L15" s="18">
        <v>-2.7314319352374813E-2</v>
      </c>
      <c r="M15" s="18">
        <v>9.0378792843642392E-2</v>
      </c>
      <c r="N15" s="18">
        <v>5.5287211769815034E-2</v>
      </c>
      <c r="O15" s="18">
        <v>6.3170379664269749E-2</v>
      </c>
      <c r="P15" s="18">
        <v>3.7910157678521107E-2</v>
      </c>
      <c r="Q15" s="18">
        <v>0.20435994313096909</v>
      </c>
    </row>
    <row r="16" spans="1:17">
      <c r="A16" s="16">
        <v>2006</v>
      </c>
      <c r="B16" s="23">
        <f t="shared" si="0"/>
        <v>1.1526198304408264</v>
      </c>
      <c r="C16" s="18">
        <v>4.3214041132047701E-2</v>
      </c>
      <c r="D16" s="18">
        <v>-0.5493075801356152</v>
      </c>
      <c r="E16" s="18">
        <v>9.5012134425898079E-2</v>
      </c>
      <c r="F16" s="18">
        <v>-0.17901263842816861</v>
      </c>
      <c r="G16" s="18">
        <v>0.56386585865903038</v>
      </c>
      <c r="H16" s="18">
        <v>0.43267575500870381</v>
      </c>
      <c r="I16" s="18">
        <v>0.44636751897230104</v>
      </c>
      <c r="J16" s="31">
        <v>-9.9718566500632155E-2</v>
      </c>
      <c r="K16" s="18">
        <v>0.11730923303790797</v>
      </c>
      <c r="L16" s="18">
        <v>0.22193385562222445</v>
      </c>
      <c r="M16" s="18">
        <v>0.13719519621653015</v>
      </c>
      <c r="N16" s="18">
        <v>-4.52629998754943E-2</v>
      </c>
      <c r="O16" s="18">
        <v>1.3006278920944781E-3</v>
      </c>
      <c r="P16" s="18">
        <v>-4.0728111749234385E-3</v>
      </c>
      <c r="Q16" s="18">
        <v>-2.8879794411077707E-2</v>
      </c>
    </row>
    <row r="17" spans="1:17">
      <c r="A17" s="16">
        <v>2007</v>
      </c>
      <c r="B17" s="23">
        <f t="shared" si="0"/>
        <v>0.62704427913852856</v>
      </c>
      <c r="C17" s="18">
        <v>1.2644568798686586E-3</v>
      </c>
      <c r="D17" s="18">
        <v>-2.3051942640482073E-2</v>
      </c>
      <c r="E17" s="18">
        <v>0.32271423323535714</v>
      </c>
      <c r="F17" s="18">
        <v>-0.22162856766506636</v>
      </c>
      <c r="G17" s="18">
        <v>9.8147943034464655E-2</v>
      </c>
      <c r="H17" s="18">
        <v>0.29268267840045692</v>
      </c>
      <c r="I17" s="18">
        <v>7.1731080006605177E-2</v>
      </c>
      <c r="J17" s="31">
        <v>-1.840434730141895E-2</v>
      </c>
      <c r="K17" s="18">
        <v>-2.5609127797327262E-2</v>
      </c>
      <c r="L17" s="18">
        <v>0.29207173548645032</v>
      </c>
      <c r="M17" s="18">
        <v>-5.9823517421552841E-2</v>
      </c>
      <c r="N17" s="18">
        <v>3.5764584037124979E-2</v>
      </c>
      <c r="O17" s="18">
        <v>-1.1248346539549576E-2</v>
      </c>
      <c r="P17" s="18">
        <v>-2.8198453633330532E-2</v>
      </c>
      <c r="Q17" s="18">
        <v>-9.9368128943071829E-2</v>
      </c>
    </row>
    <row r="18" spans="1:17">
      <c r="A18" s="16">
        <v>2008</v>
      </c>
      <c r="B18" s="23">
        <f t="shared" si="0"/>
        <v>-0.60109991133420915</v>
      </c>
      <c r="C18" s="18">
        <v>0.54562914819687214</v>
      </c>
      <c r="D18" s="18">
        <v>-0.41785084842186793</v>
      </c>
      <c r="E18" s="18">
        <v>3.5858919951255591E-2</v>
      </c>
      <c r="F18" s="18">
        <v>-9.6043713799983485E-2</v>
      </c>
      <c r="G18" s="18">
        <v>-0.22012403112122958</v>
      </c>
      <c r="H18" s="18">
        <v>-0.18622157208166648</v>
      </c>
      <c r="I18" s="18">
        <v>0.2112930818560097</v>
      </c>
      <c r="J18" s="31">
        <v>-1.2673538536939413E-2</v>
      </c>
      <c r="K18" s="18">
        <v>-0.16586574407825663</v>
      </c>
      <c r="L18" s="18">
        <v>-0.20277443845613347</v>
      </c>
      <c r="M18" s="18">
        <v>-9.7376759996902804E-2</v>
      </c>
      <c r="N18" s="18">
        <v>2.1412446737218514E-2</v>
      </c>
      <c r="O18" s="18">
        <v>-1.7041270713174836E-2</v>
      </c>
      <c r="P18" s="18">
        <v>-1.2242719394447218E-3</v>
      </c>
      <c r="Q18" s="18">
        <v>1.9026810700340799E-3</v>
      </c>
    </row>
    <row r="19" spans="1:17">
      <c r="A19" s="16">
        <v>2009</v>
      </c>
      <c r="B19" s="23">
        <f t="shared" si="0"/>
        <v>0.7871125723687129</v>
      </c>
      <c r="C19" s="18">
        <v>-0.17272256938744443</v>
      </c>
      <c r="D19" s="18">
        <v>0.5224039490833351</v>
      </c>
      <c r="E19" s="18">
        <v>-0.22892997889065173</v>
      </c>
      <c r="F19" s="18">
        <v>-0.31200037363983385</v>
      </c>
      <c r="G19" s="18">
        <v>-0.24820186138473999</v>
      </c>
      <c r="H19" s="18">
        <v>0.12660773159726538</v>
      </c>
      <c r="I19" s="18">
        <v>0.12981990671119603</v>
      </c>
      <c r="J19" s="31">
        <v>0.14743610105445026</v>
      </c>
      <c r="K19" s="18">
        <v>5.8169980003719479E-2</v>
      </c>
      <c r="L19" s="18">
        <v>0.51737399632122061</v>
      </c>
      <c r="M19" s="18">
        <v>-1.3599211823477509E-3</v>
      </c>
      <c r="N19" s="18">
        <v>-8.2771889453719244E-3</v>
      </c>
      <c r="O19" s="18">
        <v>3.4964895217446238E-3</v>
      </c>
      <c r="P19" s="18">
        <v>8.1413447758527366E-2</v>
      </c>
      <c r="Q19" s="18">
        <v>0.17188286374764386</v>
      </c>
    </row>
    <row r="20" spans="1:17">
      <c r="A20" s="16">
        <v>2010</v>
      </c>
      <c r="B20" s="23">
        <f t="shared" si="0"/>
        <v>1.6264129161970189</v>
      </c>
      <c r="C20" s="18">
        <v>0.18047212867436038</v>
      </c>
      <c r="D20" s="18">
        <v>-8.2440342351642826E-2</v>
      </c>
      <c r="E20" s="18">
        <v>-4.0655016389268585E-2</v>
      </c>
      <c r="F20" s="18">
        <v>0.22361921301829163</v>
      </c>
      <c r="G20" s="18">
        <v>0.62310051309545422</v>
      </c>
      <c r="H20" s="18">
        <v>0.36428829880794233</v>
      </c>
      <c r="I20" s="18">
        <v>9.1379620377318505E-2</v>
      </c>
      <c r="J20" s="31">
        <v>0.15085753974183114</v>
      </c>
      <c r="K20" s="18">
        <v>-7.5926738617378114E-2</v>
      </c>
      <c r="L20" s="18">
        <v>0.343094763478626</v>
      </c>
      <c r="M20" s="18">
        <v>-0.13017866109371898</v>
      </c>
      <c r="N20" s="18">
        <v>-1.7596904836302871E-2</v>
      </c>
      <c r="O20" s="18">
        <v>1.0387087061119127E-2</v>
      </c>
      <c r="P20" s="18">
        <v>3.6462617514107197E-2</v>
      </c>
      <c r="Q20" s="18">
        <v>-5.0451202283720145E-2</v>
      </c>
    </row>
    <row r="21" spans="1:17">
      <c r="A21" s="29"/>
      <c r="B21" s="51"/>
      <c r="C21" s="18"/>
      <c r="D21" s="18"/>
      <c r="E21" s="18"/>
      <c r="F21" s="18"/>
      <c r="G21" s="18"/>
      <c r="H21" s="18"/>
      <c r="I21" s="18"/>
      <c r="J21" s="51"/>
      <c r="K21" s="18"/>
      <c r="L21" s="18"/>
      <c r="M21" s="18"/>
      <c r="N21" s="18"/>
      <c r="O21" s="18"/>
      <c r="P21" s="18"/>
      <c r="Q21" s="18"/>
    </row>
    <row r="22" spans="1:17">
      <c r="A22" s="15"/>
      <c r="B22" s="53" t="s">
        <v>71</v>
      </c>
      <c r="C22" s="49"/>
      <c r="D22" s="49"/>
      <c r="E22" s="49"/>
      <c r="F22" s="49"/>
      <c r="G22" s="49"/>
      <c r="H22" s="49"/>
      <c r="I22" s="49"/>
      <c r="J22" s="53" t="s">
        <v>71</v>
      </c>
      <c r="K22" s="49"/>
      <c r="L22" s="49"/>
      <c r="M22" s="49"/>
      <c r="N22" s="49"/>
      <c r="O22" s="49"/>
      <c r="P22" s="49"/>
      <c r="Q22" s="49"/>
    </row>
    <row r="23" spans="1:17">
      <c r="A23" s="19" t="s">
        <v>70</v>
      </c>
      <c r="B23" s="23">
        <f ca="1">AVERAGE(INDIRECT(ADDRESS(MATCH(VALUE(LEFT($A23,4)),$A$6:$A$21,)+ROW($A$5),COLUMN(B$21),,,)&amp;":"&amp;ADDRESS(MATCH(VALUE(RIGHT($A23,4)),$A$6:$A$21,)+ROW($A$5),COLUMN(B$21),,,)))</f>
        <v>1.5084681977537575</v>
      </c>
      <c r="C23" s="18">
        <f t="shared" ref="C23:Q25" ca="1" si="1">AVERAGE(INDIRECT(ADDRESS(MATCH(VALUE(LEFT($A23,4)),$A$6:$A$21,)+ROW($A$5),COLUMN(C$21),,,)&amp;":"&amp;ADDRESS(MATCH(VALUE(RIGHT($A23,4)),$A$6:$A$21,)+ROW($A$5),COLUMN(C$21),,,)))</f>
        <v>0.15940695657898285</v>
      </c>
      <c r="D23" s="18">
        <f t="shared" ca="1" si="1"/>
        <v>-5.4496929749742629E-2</v>
      </c>
      <c r="E23" s="18">
        <f t="shared" ca="1" si="1"/>
        <v>-1.656808364008092E-2</v>
      </c>
      <c r="F23" s="18">
        <f t="shared" ca="1" si="1"/>
        <v>5.220573129268001E-2</v>
      </c>
      <c r="G23" s="18">
        <f t="shared" ca="1" si="1"/>
        <v>0.39902111125414852</v>
      </c>
      <c r="H23" s="18">
        <f t="shared" ca="1" si="1"/>
        <v>0.22878768961909671</v>
      </c>
      <c r="I23" s="18">
        <f t="shared" ca="1" si="1"/>
        <v>0.19618549817543823</v>
      </c>
      <c r="J23" s="31">
        <f t="shared" ca="1" si="1"/>
        <v>7.2100670175238871E-2</v>
      </c>
      <c r="K23" s="18">
        <f t="shared" ca="1" si="1"/>
        <v>7.3678435757069255E-2</v>
      </c>
      <c r="L23" s="18">
        <f t="shared" ca="1" si="1"/>
        <v>0.26073913685251432</v>
      </c>
      <c r="M23" s="18">
        <f t="shared" ca="1" si="1"/>
        <v>6.2315409819567277E-2</v>
      </c>
      <c r="N23" s="18">
        <f t="shared" ca="1" si="1"/>
        <v>5.0453899764078499E-4</v>
      </c>
      <c r="O23" s="18">
        <f t="shared" ca="1" si="1"/>
        <v>-6.2095010402379953E-3</v>
      </c>
      <c r="P23" s="18">
        <f t="shared" ca="1" si="1"/>
        <v>1.9605070936780395E-2</v>
      </c>
      <c r="Q23" s="18">
        <f t="shared" ca="1" si="1"/>
        <v>6.1192462724662042E-2</v>
      </c>
    </row>
    <row r="24" spans="1:17">
      <c r="A24" s="19" t="s">
        <v>73</v>
      </c>
      <c r="B24" s="23">
        <f t="shared" ref="B24:B25" ca="1" si="2">AVERAGE(INDIRECT(ADDRESS(MATCH(VALUE(LEFT($A24,4)),$A$6:$A$21,)+ROW($A$5),COLUMN(B$21),,,)&amp;":"&amp;ADDRESS(MATCH(VALUE(RIGHT($A24,4)),$A$6:$A$21,)+ROW($A$5),COLUMN(B$21),,,)))</f>
        <v>3.3412242109724679</v>
      </c>
      <c r="C24" s="18">
        <f t="shared" ca="1" si="1"/>
        <v>0.29287557469738812</v>
      </c>
      <c r="D24" s="18">
        <f t="shared" ca="1" si="1"/>
        <v>0.33311963086188839</v>
      </c>
      <c r="E24" s="18">
        <f t="shared" ca="1" si="1"/>
        <v>1.761384990712055E-2</v>
      </c>
      <c r="F24" s="18">
        <f t="shared" ca="1" si="1"/>
        <v>0.25152230261718267</v>
      </c>
      <c r="G24" s="18">
        <f t="shared" ca="1" si="1"/>
        <v>1.1699789709287096</v>
      </c>
      <c r="H24" s="18">
        <f t="shared" ca="1" si="1"/>
        <v>0.32137205362709043</v>
      </c>
      <c r="I24" s="18">
        <f t="shared" ca="1" si="1"/>
        <v>0.28025329667941784</v>
      </c>
      <c r="J24" s="31">
        <f t="shared" ca="1" si="1"/>
        <v>8.180370182370221E-2</v>
      </c>
      <c r="K24" s="18">
        <f t="shared" ca="1" si="1"/>
        <v>2.1592782558888485E-2</v>
      </c>
      <c r="L24" s="18">
        <f t="shared" ca="1" si="1"/>
        <v>0.28612795735816304</v>
      </c>
      <c r="M24" s="18">
        <f t="shared" ca="1" si="1"/>
        <v>0.17404816888234423</v>
      </c>
      <c r="N24" s="18">
        <f t="shared" ca="1" si="1"/>
        <v>-1.4317327515498944E-3</v>
      </c>
      <c r="O24" s="18">
        <f t="shared" ca="1" si="1"/>
        <v>-5.024604385999428E-3</v>
      </c>
      <c r="P24" s="18">
        <f t="shared" ca="1" si="1"/>
        <v>3.7013956769284366E-2</v>
      </c>
      <c r="Q24" s="18">
        <f t="shared" ca="1" si="1"/>
        <v>8.0358301398837206E-2</v>
      </c>
    </row>
    <row r="25" spans="1:17">
      <c r="A25" s="19" t="s">
        <v>74</v>
      </c>
      <c r="B25" s="23">
        <f t="shared" ca="1" si="2"/>
        <v>0.95864139378814472</v>
      </c>
      <c r="C25" s="18">
        <f t="shared" ca="1" si="1"/>
        <v>0.11936637114346131</v>
      </c>
      <c r="D25" s="18">
        <f t="shared" ca="1" si="1"/>
        <v>-0.17078189793323195</v>
      </c>
      <c r="E25" s="18">
        <f t="shared" ca="1" si="1"/>
        <v>-2.6822663704241367E-2</v>
      </c>
      <c r="F25" s="18">
        <f t="shared" ca="1" si="1"/>
        <v>-7.5892401046708082E-3</v>
      </c>
      <c r="G25" s="18">
        <f t="shared" ca="1" si="1"/>
        <v>0.1677337533517802</v>
      </c>
      <c r="H25" s="18">
        <f t="shared" ca="1" si="1"/>
        <v>0.20101238041669861</v>
      </c>
      <c r="I25" s="18">
        <f t="shared" ca="1" si="1"/>
        <v>0.17096515862424433</v>
      </c>
      <c r="J25" s="31">
        <f t="shared" ca="1" si="1"/>
        <v>6.9189760680699874E-2</v>
      </c>
      <c r="K25" s="18">
        <f t="shared" ca="1" si="1"/>
        <v>8.9304131716523488E-2</v>
      </c>
      <c r="L25" s="18">
        <f t="shared" ca="1" si="1"/>
        <v>0.25312249070081971</v>
      </c>
      <c r="M25" s="18">
        <f t="shared" ca="1" si="1"/>
        <v>2.8795582100734185E-2</v>
      </c>
      <c r="N25" s="18">
        <f t="shared" ca="1" si="1"/>
        <v>1.0854205223979883E-3</v>
      </c>
      <c r="O25" s="18">
        <f t="shared" ca="1" si="1"/>
        <v>-6.5649700365095669E-3</v>
      </c>
      <c r="P25" s="18">
        <f t="shared" ca="1" si="1"/>
        <v>1.4382405187029207E-2</v>
      </c>
      <c r="Q25" s="18">
        <f t="shared" ca="1" si="1"/>
        <v>5.5442711122409491E-2</v>
      </c>
    </row>
    <row r="26" spans="1:17">
      <c r="A26" s="52"/>
      <c r="B26" s="54"/>
    </row>
    <row r="28" spans="1:17">
      <c r="B28" s="33" t="s">
        <v>58</v>
      </c>
      <c r="J28" s="33" t="s">
        <v>59</v>
      </c>
    </row>
    <row r="30" spans="1:17" ht="45">
      <c r="A30" s="15"/>
      <c r="B30" s="20" t="s">
        <v>0</v>
      </c>
      <c r="C30" s="14" t="s">
        <v>1</v>
      </c>
      <c r="D30" s="14" t="s">
        <v>2</v>
      </c>
      <c r="E30" s="14" t="s">
        <v>3</v>
      </c>
      <c r="F30" s="14" t="s">
        <v>4</v>
      </c>
      <c r="G30" s="14" t="s">
        <v>5</v>
      </c>
      <c r="H30" s="14" t="s">
        <v>6</v>
      </c>
      <c r="I30" s="14" t="s">
        <v>7</v>
      </c>
      <c r="J30" s="27" t="s">
        <v>8</v>
      </c>
      <c r="K30" s="14" t="s">
        <v>9</v>
      </c>
      <c r="L30" s="14" t="s">
        <v>10</v>
      </c>
      <c r="M30" s="14" t="s">
        <v>11</v>
      </c>
      <c r="N30" s="14" t="s">
        <v>12</v>
      </c>
      <c r="O30" s="14" t="s">
        <v>13</v>
      </c>
      <c r="P30" s="14" t="s">
        <v>14</v>
      </c>
      <c r="Q30" s="14" t="s">
        <v>15</v>
      </c>
    </row>
    <row r="31" spans="1:17">
      <c r="A31" s="16"/>
      <c r="B31" s="73" t="s">
        <v>57</v>
      </c>
      <c r="C31" s="74"/>
      <c r="D31" s="74"/>
      <c r="E31" s="74"/>
      <c r="F31" s="74"/>
      <c r="G31" s="74"/>
      <c r="H31" s="74"/>
      <c r="I31" s="74"/>
      <c r="J31" s="73" t="s">
        <v>57</v>
      </c>
      <c r="K31" s="74"/>
      <c r="L31" s="74"/>
      <c r="M31" s="74"/>
      <c r="N31" s="74"/>
      <c r="O31" s="74"/>
      <c r="P31" s="74"/>
      <c r="Q31" s="74"/>
    </row>
    <row r="32" spans="1:17">
      <c r="A32" s="16">
        <v>1997</v>
      </c>
      <c r="B32" s="21"/>
      <c r="C32" s="17"/>
      <c r="D32" s="17"/>
      <c r="E32" s="17"/>
      <c r="F32" s="17"/>
      <c r="G32" s="17"/>
      <c r="H32" s="17"/>
      <c r="I32" s="17"/>
      <c r="J32" s="30"/>
      <c r="K32" s="17"/>
      <c r="L32" s="17"/>
      <c r="M32" s="17"/>
      <c r="N32" s="17"/>
      <c r="O32" s="17"/>
      <c r="P32" s="17"/>
      <c r="Q32" s="17"/>
    </row>
    <row r="33" spans="1:17">
      <c r="A33" s="16">
        <v>1998</v>
      </c>
      <c r="B33" s="23">
        <f t="shared" ref="B33:B45" si="3">SUM(C33:Q33)</f>
        <v>-0.23723371353043896</v>
      </c>
      <c r="C33" s="18">
        <v>-9.9370913726363856E-3</v>
      </c>
      <c r="D33" s="18">
        <v>-0.12500955330401681</v>
      </c>
      <c r="E33" s="18">
        <v>-5.3745834710973873E-4</v>
      </c>
      <c r="F33" s="18">
        <v>-1.1344325972265952E-2</v>
      </c>
      <c r="G33" s="18">
        <v>-3.3183605197884596E-2</v>
      </c>
      <c r="H33" s="18">
        <v>-2.3106120983728138E-2</v>
      </c>
      <c r="I33" s="18">
        <v>1.7832487321820007E-3</v>
      </c>
      <c r="J33" s="31">
        <v>-7.7247525506133707E-4</v>
      </c>
      <c r="K33" s="18">
        <v>-9.947885327856754E-3</v>
      </c>
      <c r="L33" s="18">
        <v>-1.820040869548557E-2</v>
      </c>
      <c r="M33" s="18">
        <v>2.7789070234319211E-3</v>
      </c>
      <c r="N33" s="18">
        <v>-2.6613464683221057E-3</v>
      </c>
      <c r="O33" s="18">
        <v>-1.6841294214609425E-3</v>
      </c>
      <c r="P33" s="18">
        <v>-5.0760251026980233E-3</v>
      </c>
      <c r="Q33" s="18">
        <v>-3.3544383752650279E-4</v>
      </c>
    </row>
    <row r="34" spans="1:17">
      <c r="A34" s="16">
        <v>1999</v>
      </c>
      <c r="B34" s="23">
        <f t="shared" si="3"/>
        <v>-8.1548453505405419E-2</v>
      </c>
      <c r="C34" s="18">
        <v>-2.3601287402727156E-2</v>
      </c>
      <c r="D34" s="18">
        <v>-4.5010202651899284E-2</v>
      </c>
      <c r="E34" s="18">
        <v>-2.0528560443197851E-2</v>
      </c>
      <c r="F34" s="18">
        <v>-3.3791743822978982E-3</v>
      </c>
      <c r="G34" s="18">
        <v>7.5281441140172883E-3</v>
      </c>
      <c r="H34" s="18">
        <v>1.398522587061909E-3</v>
      </c>
      <c r="I34" s="18">
        <v>-9.8670984182594717E-3</v>
      </c>
      <c r="J34" s="31">
        <v>1.5012700254983715E-3</v>
      </c>
      <c r="K34" s="18">
        <v>3.9867323592674515E-3</v>
      </c>
      <c r="L34" s="18">
        <v>1.3154569754698982E-3</v>
      </c>
      <c r="M34" s="18">
        <v>5.3632103356773845E-3</v>
      </c>
      <c r="N34" s="18">
        <v>-4.1695082203922437E-4</v>
      </c>
      <c r="O34" s="18">
        <v>-2.0886589144464861E-5</v>
      </c>
      <c r="P34" s="18">
        <v>-7.6449725829789191E-4</v>
      </c>
      <c r="Q34" s="18">
        <v>9.4686806546553763E-4</v>
      </c>
    </row>
    <row r="35" spans="1:17">
      <c r="A35" s="16">
        <v>2000</v>
      </c>
      <c r="B35" s="23">
        <f t="shared" si="3"/>
        <v>-3.9574608572500107E-2</v>
      </c>
      <c r="C35" s="18">
        <v>-1.9429518374134806E-2</v>
      </c>
      <c r="D35" s="18">
        <v>-4.0594203303404998E-2</v>
      </c>
      <c r="E35" s="18">
        <v>2.4171550478705716E-4</v>
      </c>
      <c r="F35" s="18">
        <v>-8.6086674781338571E-4</v>
      </c>
      <c r="G35" s="18">
        <v>2.1488107372132394E-2</v>
      </c>
      <c r="H35" s="18">
        <v>2.3672450434360751E-3</v>
      </c>
      <c r="I35" s="18">
        <v>-6.0448112977214506E-3</v>
      </c>
      <c r="J35" s="31">
        <v>-1.8244534980756512E-3</v>
      </c>
      <c r="K35" s="18">
        <v>2.7283350779900321E-3</v>
      </c>
      <c r="L35" s="18">
        <v>-2.377186640608194E-4</v>
      </c>
      <c r="M35" s="18">
        <v>8.8596773329823551E-3</v>
      </c>
      <c r="N35" s="18">
        <v>6.2377279056118832E-5</v>
      </c>
      <c r="O35" s="18">
        <v>4.6877725653992892E-4</v>
      </c>
      <c r="P35" s="18">
        <v>-3.9466271889099088E-3</v>
      </c>
      <c r="Q35" s="18">
        <v>-2.8526443653030522E-3</v>
      </c>
    </row>
    <row r="36" spans="1:17">
      <c r="A36" s="16">
        <v>2001</v>
      </c>
      <c r="B36" s="23">
        <f t="shared" si="3"/>
        <v>-2.3109129043480066E-2</v>
      </c>
      <c r="C36" s="18">
        <v>-1.4020392915538641E-2</v>
      </c>
      <c r="D36" s="18">
        <v>-1.9837844595624321E-2</v>
      </c>
      <c r="E36" s="18">
        <v>-3.8911853728580926E-3</v>
      </c>
      <c r="F36" s="18">
        <v>5.5651903950037131E-3</v>
      </c>
      <c r="G36" s="18">
        <v>1.2191865518199355E-2</v>
      </c>
      <c r="H36" s="18">
        <v>-3.623861740109862E-4</v>
      </c>
      <c r="I36" s="18">
        <v>3.0110455005591813E-3</v>
      </c>
      <c r="J36" s="31">
        <v>3.8285301692019756E-4</v>
      </c>
      <c r="K36" s="18">
        <v>4.877379728569606E-3</v>
      </c>
      <c r="L36" s="18">
        <v>-1.2116087824625201E-2</v>
      </c>
      <c r="M36" s="18">
        <v>-4.4834610493760583E-4</v>
      </c>
      <c r="N36" s="18">
        <v>6.0362412242221406E-4</v>
      </c>
      <c r="O36" s="18">
        <v>4.0298589861609253E-4</v>
      </c>
      <c r="P36" s="18">
        <v>-1.1902830559660333E-5</v>
      </c>
      <c r="Q36" s="18">
        <v>5.4407259438407629E-4</v>
      </c>
    </row>
    <row r="37" spans="1:17">
      <c r="A37" s="16">
        <v>2002</v>
      </c>
      <c r="B37" s="23">
        <f t="shared" si="3"/>
        <v>-6.594813828816791E-2</v>
      </c>
      <c r="C37" s="18">
        <v>-4.6948570124600387E-4</v>
      </c>
      <c r="D37" s="18">
        <v>-2.409539315237014E-2</v>
      </c>
      <c r="E37" s="18">
        <v>-8.688774804087614E-3</v>
      </c>
      <c r="F37" s="18">
        <v>1.427310389648169E-3</v>
      </c>
      <c r="G37" s="18">
        <v>-1.1750226954253836E-2</v>
      </c>
      <c r="H37" s="18">
        <v>-1.6079507859261006E-3</v>
      </c>
      <c r="I37" s="18">
        <v>3.5228841684697E-3</v>
      </c>
      <c r="J37" s="31">
        <v>1.8123326564648191E-4</v>
      </c>
      <c r="K37" s="18">
        <v>-2.4159330272485121E-2</v>
      </c>
      <c r="L37" s="18">
        <v>7.676913233245023E-4</v>
      </c>
      <c r="M37" s="18">
        <v>-2.0504404914679611E-3</v>
      </c>
      <c r="N37" s="18">
        <v>3.7742145106478249E-3</v>
      </c>
      <c r="O37" s="18">
        <v>-2.6650958850165337E-3</v>
      </c>
      <c r="P37" s="18">
        <v>-2.3517477344383255E-4</v>
      </c>
      <c r="Q37" s="18">
        <v>1.0040087439255198E-4</v>
      </c>
    </row>
    <row r="38" spans="1:17">
      <c r="A38" s="16">
        <v>2003</v>
      </c>
      <c r="B38" s="23">
        <f t="shared" si="3"/>
        <v>-4.9459780375243699E-2</v>
      </c>
      <c r="C38" s="18">
        <v>-4.6894382369770948E-3</v>
      </c>
      <c r="D38" s="18">
        <v>-3.5032608602477413E-3</v>
      </c>
      <c r="E38" s="18">
        <v>-1.9712718542278251E-2</v>
      </c>
      <c r="F38" s="18">
        <v>8.2197218835030695E-4</v>
      </c>
      <c r="G38" s="18">
        <v>1.3456314872381538E-3</v>
      </c>
      <c r="H38" s="18">
        <v>-1.3429826394002651E-2</v>
      </c>
      <c r="I38" s="18">
        <v>-8.7788604280361691E-5</v>
      </c>
      <c r="J38" s="31">
        <v>1.5834250588952147E-4</v>
      </c>
      <c r="K38" s="18">
        <v>-6.1148616430777629E-5</v>
      </c>
      <c r="L38" s="18">
        <v>7.4490683570283E-4</v>
      </c>
      <c r="M38" s="18">
        <v>1.6604991798518942E-3</v>
      </c>
      <c r="N38" s="18">
        <v>-1.176745511005705E-2</v>
      </c>
      <c r="O38" s="18">
        <v>-1.0677770512058341E-3</v>
      </c>
      <c r="P38" s="18">
        <v>5.6482681332196863E-4</v>
      </c>
      <c r="Q38" s="18">
        <v>-4.3654597011861656E-4</v>
      </c>
    </row>
    <row r="39" spans="1:17">
      <c r="A39" s="16">
        <v>2004</v>
      </c>
      <c r="B39" s="23">
        <f t="shared" si="3"/>
        <v>-4.9919379917340689E-2</v>
      </c>
      <c r="C39" s="18">
        <v>-1.1024294645893081E-2</v>
      </c>
      <c r="D39" s="18">
        <v>-2.3069786143028854E-2</v>
      </c>
      <c r="E39" s="18">
        <v>-7.8890961245902391E-3</v>
      </c>
      <c r="F39" s="18">
        <v>2.8240363398483292E-4</v>
      </c>
      <c r="G39" s="18">
        <v>-3.0960464616581755E-3</v>
      </c>
      <c r="H39" s="18">
        <v>2.4228074522085428E-5</v>
      </c>
      <c r="I39" s="18">
        <v>5.6420804762219231E-5</v>
      </c>
      <c r="J39" s="31">
        <v>-8.4061192353180537E-5</v>
      </c>
      <c r="K39" s="18">
        <v>-1.4482151069060882E-3</v>
      </c>
      <c r="L39" s="18">
        <v>-2.6384946687743556E-4</v>
      </c>
      <c r="M39" s="18">
        <v>-7.8572679473747631E-5</v>
      </c>
      <c r="N39" s="18">
        <v>7.0821253172895378E-4</v>
      </c>
      <c r="O39" s="18">
        <v>-1.6892137237261007E-3</v>
      </c>
      <c r="P39" s="18">
        <v>-1.2770048122651353E-3</v>
      </c>
      <c r="Q39" s="18">
        <v>-1.0705046055667366E-3</v>
      </c>
    </row>
    <row r="40" spans="1:17">
      <c r="A40" s="16">
        <v>2005</v>
      </c>
      <c r="B40" s="23">
        <f t="shared" si="3"/>
        <v>-0.14414773873155148</v>
      </c>
      <c r="C40" s="18">
        <v>-1.3557400946146085E-3</v>
      </c>
      <c r="D40" s="18">
        <v>-0.10061888377891645</v>
      </c>
      <c r="E40" s="18">
        <v>1.2874930426504299E-3</v>
      </c>
      <c r="F40" s="18">
        <v>-6.6277680327742956E-5</v>
      </c>
      <c r="G40" s="18">
        <v>-2.1505308733995528E-2</v>
      </c>
      <c r="H40" s="18">
        <v>1.2892910864275462E-3</v>
      </c>
      <c r="I40" s="18">
        <v>-1.2926517753961159E-3</v>
      </c>
      <c r="J40" s="31">
        <v>-1.0670808774181332E-2</v>
      </c>
      <c r="K40" s="18">
        <v>-3.2866502772672204E-3</v>
      </c>
      <c r="L40" s="18">
        <v>-9.3269196420309847E-4</v>
      </c>
      <c r="M40" s="18">
        <v>1.1432789927297705E-3</v>
      </c>
      <c r="N40" s="18">
        <v>1.0844396689416581E-3</v>
      </c>
      <c r="O40" s="18">
        <v>-5.5164528230252927E-3</v>
      </c>
      <c r="P40" s="18">
        <v>-2.4608774969414512E-4</v>
      </c>
      <c r="Q40" s="18">
        <v>-3.4606878706793546E-3</v>
      </c>
    </row>
    <row r="41" spans="1:17">
      <c r="A41" s="16">
        <v>2006</v>
      </c>
      <c r="B41" s="23">
        <f t="shared" si="3"/>
        <v>-0.11942214744079778</v>
      </c>
      <c r="C41" s="18">
        <v>-2.0810814472963846E-3</v>
      </c>
      <c r="D41" s="18">
        <v>-5.8516947594289909E-2</v>
      </c>
      <c r="E41" s="18">
        <v>-5.5109922705135995E-3</v>
      </c>
      <c r="F41" s="18">
        <v>-9.2686924481455452E-3</v>
      </c>
      <c r="G41" s="18">
        <v>-2.9150287190754472E-2</v>
      </c>
      <c r="H41" s="18">
        <v>-1.0301174937673531E-2</v>
      </c>
      <c r="I41" s="18">
        <v>-6.180819119707079E-3</v>
      </c>
      <c r="J41" s="31">
        <v>-3.2603164338311859E-3</v>
      </c>
      <c r="K41" s="18">
        <v>-7.0623874890746218E-4</v>
      </c>
      <c r="L41" s="18">
        <v>4.5573501567888553E-3</v>
      </c>
      <c r="M41" s="18">
        <v>2.9008166257073601E-3</v>
      </c>
      <c r="N41" s="18">
        <v>-1.5745788085501427E-3</v>
      </c>
      <c r="O41" s="18">
        <v>3.0661843358704598E-6</v>
      </c>
      <c r="P41" s="18">
        <v>2.6074555649523431E-5</v>
      </c>
      <c r="Q41" s="18">
        <v>-3.5832596361010414E-4</v>
      </c>
    </row>
    <row r="42" spans="1:17">
      <c r="A42" s="16">
        <v>2007</v>
      </c>
      <c r="B42" s="23">
        <f t="shared" si="3"/>
        <v>-4.6905999546267237E-2</v>
      </c>
      <c r="C42" s="18">
        <v>-4.187459996576261E-5</v>
      </c>
      <c r="D42" s="18">
        <v>1.9122658964689117E-4</v>
      </c>
      <c r="E42" s="18">
        <v>-2.3106434589006741E-2</v>
      </c>
      <c r="F42" s="18">
        <v>-1.120652529424346E-2</v>
      </c>
      <c r="G42" s="18">
        <v>-4.6391496272303774E-3</v>
      </c>
      <c r="H42" s="18">
        <v>-3.6172597547671687E-3</v>
      </c>
      <c r="I42" s="18">
        <v>8.0199302484336768E-4</v>
      </c>
      <c r="J42" s="31">
        <v>7.2818899361866955E-5</v>
      </c>
      <c r="K42" s="18">
        <v>-2.2320603903318135E-4</v>
      </c>
      <c r="L42" s="18">
        <v>-2.1892521747026174E-3</v>
      </c>
      <c r="M42" s="18">
        <v>-1.645997903606857E-3</v>
      </c>
      <c r="N42" s="18">
        <v>3.52722719965751E-4</v>
      </c>
      <c r="O42" s="18">
        <v>-9.9161107648409726E-5</v>
      </c>
      <c r="P42" s="18">
        <v>-1.0389031052413282E-4</v>
      </c>
      <c r="Q42" s="18">
        <v>-1.4520093793564004E-3</v>
      </c>
    </row>
    <row r="43" spans="1:17">
      <c r="A43" s="16">
        <v>2008</v>
      </c>
      <c r="B43" s="23">
        <f t="shared" si="3"/>
        <v>-7.6845580181211931E-2</v>
      </c>
      <c r="C43" s="18">
        <v>-4.8185161814892817E-2</v>
      </c>
      <c r="D43" s="18">
        <v>-1.8478428557748592E-2</v>
      </c>
      <c r="E43" s="18">
        <v>9.9285255238007442E-4</v>
      </c>
      <c r="F43" s="18">
        <v>-4.1154723493881185E-3</v>
      </c>
      <c r="G43" s="18">
        <v>1.0292976039607028E-2</v>
      </c>
      <c r="H43" s="18">
        <v>-2.4669278719838756E-3</v>
      </c>
      <c r="I43" s="18">
        <v>-2.2807142403055264E-3</v>
      </c>
      <c r="J43" s="31">
        <v>3.2379484589402679E-5</v>
      </c>
      <c r="K43" s="18">
        <v>-6.72192771964628E-3</v>
      </c>
      <c r="L43" s="18">
        <v>-2.7961515348807484E-3</v>
      </c>
      <c r="M43" s="18">
        <v>-2.613848749211365E-3</v>
      </c>
      <c r="N43" s="18">
        <v>-9.4495781142530294E-5</v>
      </c>
      <c r="O43" s="18">
        <v>-4.0708545858686207E-4</v>
      </c>
      <c r="P43" s="18">
        <v>-8.8140391382264518E-6</v>
      </c>
      <c r="Q43" s="18">
        <v>5.2398591365065736E-6</v>
      </c>
    </row>
    <row r="44" spans="1:17">
      <c r="A44" s="16">
        <v>2009</v>
      </c>
      <c r="B44" s="23">
        <f t="shared" si="3"/>
        <v>-3.7029576011030158E-2</v>
      </c>
      <c r="C44" s="18">
        <v>-5.9806600647747824E-3</v>
      </c>
      <c r="D44" s="18">
        <v>-5.8469547454347098E-2</v>
      </c>
      <c r="E44" s="18">
        <v>-2.2170541885669307E-2</v>
      </c>
      <c r="F44" s="18">
        <v>3.2932725013274204E-3</v>
      </c>
      <c r="G44" s="18">
        <v>1.7567918376742191E-2</v>
      </c>
      <c r="H44" s="18">
        <v>-4.4619480505021054E-3</v>
      </c>
      <c r="I44" s="18">
        <v>2.9008632778182606E-3</v>
      </c>
      <c r="J44" s="31">
        <v>-3.1937493015642155E-3</v>
      </c>
      <c r="K44" s="18">
        <v>1.828365921476125E-3</v>
      </c>
      <c r="L44" s="18">
        <v>2.4459704300923094E-2</v>
      </c>
      <c r="M44" s="18">
        <v>-5.0041316307465833E-5</v>
      </c>
      <c r="N44" s="18">
        <v>-8.3256253456231511E-5</v>
      </c>
      <c r="O44" s="18">
        <v>1.7935420117257621E-4</v>
      </c>
      <c r="P44" s="18">
        <v>-8.8218226645473362E-4</v>
      </c>
      <c r="Q44" s="18">
        <v>8.0328720025861118E-3</v>
      </c>
    </row>
    <row r="45" spans="1:17">
      <c r="A45" s="16">
        <v>2010</v>
      </c>
      <c r="B45" s="23">
        <f t="shared" si="3"/>
        <v>-2.3920345220107646E-2</v>
      </c>
      <c r="C45" s="18">
        <v>-1.0749485192270269E-2</v>
      </c>
      <c r="D45" s="18">
        <v>-4.0867162000215685E-3</v>
      </c>
      <c r="E45" s="18">
        <v>-2.5105596946903031E-4</v>
      </c>
      <c r="F45" s="18">
        <v>6.664029149158179E-3</v>
      </c>
      <c r="G45" s="18">
        <v>-2.5032437901410885E-3</v>
      </c>
      <c r="H45" s="18">
        <v>-5.2364196438618449E-3</v>
      </c>
      <c r="I45" s="18">
        <v>7.7923482202973873E-4</v>
      </c>
      <c r="J45" s="31">
        <v>-7.9634448724896615E-4</v>
      </c>
      <c r="K45" s="18">
        <v>-4.5708505148227339E-4</v>
      </c>
      <c r="L45" s="18">
        <v>-5.5548872877861149E-3</v>
      </c>
      <c r="M45" s="18">
        <v>-8.2667745443216242E-4</v>
      </c>
      <c r="N45" s="18">
        <v>-3.4063451764365983E-5</v>
      </c>
      <c r="O45" s="18">
        <v>-2.3876992832399437E-4</v>
      </c>
      <c r="P45" s="18">
        <v>-4.305328215394444E-4</v>
      </c>
      <c r="Q45" s="18">
        <v>-1.9832791295443898E-4</v>
      </c>
    </row>
    <row r="46" spans="1:17">
      <c r="A46" s="29"/>
      <c r="B46" s="51"/>
      <c r="C46" s="18"/>
      <c r="D46" s="18"/>
      <c r="E46" s="18"/>
      <c r="F46" s="18"/>
      <c r="G46" s="18"/>
      <c r="H46" s="18"/>
      <c r="I46" s="18"/>
      <c r="J46" s="51"/>
      <c r="K46" s="18"/>
      <c r="L46" s="18"/>
      <c r="M46" s="18"/>
      <c r="N46" s="18"/>
      <c r="O46" s="18"/>
      <c r="P46" s="18"/>
      <c r="Q46" s="18"/>
    </row>
    <row r="47" spans="1:17">
      <c r="A47" s="15"/>
      <c r="B47" s="53" t="s">
        <v>71</v>
      </c>
      <c r="C47" s="49"/>
      <c r="D47" s="49"/>
      <c r="E47" s="49"/>
      <c r="F47" s="49"/>
      <c r="G47" s="49"/>
      <c r="H47" s="49"/>
      <c r="I47" s="49"/>
      <c r="J47" s="53" t="s">
        <v>71</v>
      </c>
      <c r="K47" s="49"/>
      <c r="L47" s="49"/>
      <c r="M47" s="49"/>
      <c r="N47" s="49"/>
      <c r="O47" s="49"/>
      <c r="P47" s="49"/>
      <c r="Q47" s="49"/>
    </row>
    <row r="48" spans="1:17">
      <c r="A48" s="19" t="s">
        <v>70</v>
      </c>
      <c r="B48" s="23">
        <f ca="1">AVERAGE(INDIRECT(ADDRESS(MATCH(VALUE(LEFT($A48,4)),$A$31:$A$46,)+ROW($A$30),COLUMN(B$46),,,)&amp;":"&amp;ADDRESS(MATCH(VALUE(RIGHT($A48,4)),$A$31:$A$46,)+ROW($A$30),COLUMN(B$46),,,)))</f>
        <v>-7.6543430027964862E-2</v>
      </c>
      <c r="C48" s="18">
        <f t="shared" ref="C48:Q50" ca="1" si="4">AVERAGE(INDIRECT(ADDRESS(MATCH(VALUE(LEFT($A48,4)),$A$31:$A$46,)+ROW($A$30),COLUMN(C$46),,,)&amp;":"&amp;ADDRESS(MATCH(VALUE(RIGHT($A48,4)),$A$31:$A$46,)+ROW($A$30),COLUMN(C$46),,,)))</f>
        <v>-1.16588855279206E-2</v>
      </c>
      <c r="D48" s="18">
        <f t="shared" ca="1" si="4"/>
        <v>-4.0084580077405299E-2</v>
      </c>
      <c r="E48" s="18">
        <f t="shared" ca="1" si="4"/>
        <v>-8.4434428653048389E-3</v>
      </c>
      <c r="F48" s="18">
        <f t="shared" ca="1" si="4"/>
        <v>-1.7067043551545757E-3</v>
      </c>
      <c r="G48" s="18">
        <f t="shared" ca="1" si="4"/>
        <v>-2.7240942344601278E-3</v>
      </c>
      <c r="H48" s="18">
        <f t="shared" ca="1" si="4"/>
        <v>-4.577748292692984E-3</v>
      </c>
      <c r="I48" s="18">
        <f t="shared" ca="1" si="4"/>
        <v>-9.9216870192350248E-4</v>
      </c>
      <c r="J48" s="31">
        <f t="shared" ca="1" si="4"/>
        <v>-1.4056393649546175E-3</v>
      </c>
      <c r="K48" s="18">
        <f t="shared" ca="1" si="4"/>
        <v>-2.5839133902086113E-3</v>
      </c>
      <c r="L48" s="18">
        <f t="shared" ca="1" si="4"/>
        <v>-8.035336938778787E-4</v>
      </c>
      <c r="M48" s="18">
        <f t="shared" ca="1" si="4"/>
        <v>1.1532665223802712E-3</v>
      </c>
      <c r="N48" s="18">
        <f t="shared" ca="1" si="4"/>
        <v>-7.7281198942839456E-4</v>
      </c>
      <c r="O48" s="18">
        <f t="shared" ca="1" si="4"/>
        <v>-9.4879911134415119E-4</v>
      </c>
      <c r="P48" s="18">
        <f t="shared" ca="1" si="4"/>
        <v>-9.5321829111951102E-4</v>
      </c>
      <c r="Q48" s="18">
        <f t="shared" ca="1" si="4"/>
        <v>-4.1156654550032458E-5</v>
      </c>
    </row>
    <row r="49" spans="1:17">
      <c r="A49" s="19" t="s">
        <v>73</v>
      </c>
      <c r="B49" s="23">
        <f t="shared" ref="B49:B50" ca="1" si="5">AVERAGE(INDIRECT(ADDRESS(MATCH(VALUE(LEFT($A49,4)),$A$31:$A$46,)+ROW($A$30),COLUMN(B$46),,,)&amp;":"&amp;ADDRESS(MATCH(VALUE(RIGHT($A49,4)),$A$31:$A$46,)+ROW($A$30),COLUMN(B$46),,,)))</f>
        <v>-0.11945225853611484</v>
      </c>
      <c r="C49" s="18">
        <f t="shared" ca="1" si="4"/>
        <v>-1.7655965716499449E-2</v>
      </c>
      <c r="D49" s="18">
        <f t="shared" ca="1" si="4"/>
        <v>-7.0204653086440361E-2</v>
      </c>
      <c r="E49" s="18">
        <f t="shared" ca="1" si="4"/>
        <v>-6.9414344285068444E-3</v>
      </c>
      <c r="F49" s="18">
        <f t="shared" ca="1" si="4"/>
        <v>-5.1947890341257456E-3</v>
      </c>
      <c r="G49" s="18">
        <f t="shared" ca="1" si="4"/>
        <v>-1.3891179039116376E-3</v>
      </c>
      <c r="H49" s="18">
        <f t="shared" ca="1" si="4"/>
        <v>-6.4467844510767182E-3</v>
      </c>
      <c r="I49" s="18">
        <f t="shared" ca="1" si="4"/>
        <v>-4.7095536612663073E-3</v>
      </c>
      <c r="J49" s="31">
        <f t="shared" ca="1" si="4"/>
        <v>-3.6521957587953889E-4</v>
      </c>
      <c r="K49" s="18">
        <f t="shared" ca="1" si="4"/>
        <v>-1.07760596353309E-3</v>
      </c>
      <c r="L49" s="18">
        <f t="shared" ca="1" si="4"/>
        <v>-5.7075567946921627E-3</v>
      </c>
      <c r="M49" s="18">
        <f t="shared" ca="1" si="4"/>
        <v>5.6672648973638872E-3</v>
      </c>
      <c r="N49" s="18">
        <f t="shared" ca="1" si="4"/>
        <v>-1.0053066704350706E-3</v>
      </c>
      <c r="O49" s="18">
        <f t="shared" ca="1" si="4"/>
        <v>-4.1207958468849281E-4</v>
      </c>
      <c r="P49" s="18">
        <f t="shared" ca="1" si="4"/>
        <v>-3.2623831833019415E-3</v>
      </c>
      <c r="Q49" s="18">
        <f t="shared" ca="1" si="4"/>
        <v>-7.4707337912133904E-4</v>
      </c>
    </row>
    <row r="50" spans="1:17">
      <c r="A50" s="19" t="s">
        <v>74</v>
      </c>
      <c r="B50" s="23">
        <f t="shared" ca="1" si="5"/>
        <v>-6.3670781475519869E-2</v>
      </c>
      <c r="C50" s="18">
        <f t="shared" ca="1" si="4"/>
        <v>-9.8597614713469457E-3</v>
      </c>
      <c r="D50" s="18">
        <f t="shared" ca="1" si="4"/>
        <v>-3.1048558174694773E-2</v>
      </c>
      <c r="E50" s="18">
        <f t="shared" ca="1" si="4"/>
        <v>-8.8940453963442349E-3</v>
      </c>
      <c r="F50" s="18">
        <f t="shared" ca="1" si="4"/>
        <v>-6.6027895146322465E-4</v>
      </c>
      <c r="G50" s="18">
        <f t="shared" ca="1" si="4"/>
        <v>-3.1245871336246754E-3</v>
      </c>
      <c r="H50" s="18">
        <f t="shared" ca="1" si="4"/>
        <v>-4.0170374451778627E-3</v>
      </c>
      <c r="I50" s="18">
        <f t="shared" ca="1" si="4"/>
        <v>1.2304678587933847E-4</v>
      </c>
      <c r="J50" s="31">
        <f t="shared" ca="1" si="4"/>
        <v>-1.7177653016771412E-3</v>
      </c>
      <c r="K50" s="18">
        <f t="shared" ca="1" si="4"/>
        <v>-3.0358056182112677E-3</v>
      </c>
      <c r="L50" s="18">
        <f t="shared" ca="1" si="4"/>
        <v>6.6767323636640662E-4</v>
      </c>
      <c r="M50" s="18">
        <f t="shared" ca="1" si="4"/>
        <v>-2.0093299011481402E-4</v>
      </c>
      <c r="N50" s="18">
        <f t="shared" ca="1" si="4"/>
        <v>-7.0306358512639176E-4</v>
      </c>
      <c r="O50" s="18">
        <f t="shared" ca="1" si="4"/>
        <v>-1.1098149693408489E-3</v>
      </c>
      <c r="P50" s="18">
        <f t="shared" ca="1" si="4"/>
        <v>-2.604688234647819E-4</v>
      </c>
      <c r="Q50" s="18">
        <f t="shared" ca="1" si="4"/>
        <v>1.7061836282135953E-4</v>
      </c>
    </row>
    <row r="51" spans="1:17">
      <c r="A51" s="52"/>
      <c r="B51" s="51"/>
    </row>
    <row r="53" spans="1:17">
      <c r="B53" s="33" t="s">
        <v>60</v>
      </c>
      <c r="I53" s="11">
        <v>3</v>
      </c>
      <c r="J53" s="33" t="s">
        <v>61</v>
      </c>
      <c r="Q53" s="11">
        <v>4</v>
      </c>
    </row>
    <row r="55" spans="1:17" ht="45">
      <c r="A55" s="15"/>
      <c r="B55" s="20" t="s">
        <v>0</v>
      </c>
      <c r="C55" s="14" t="s">
        <v>1</v>
      </c>
      <c r="D55" s="14" t="s">
        <v>2</v>
      </c>
      <c r="E55" s="14" t="s">
        <v>3</v>
      </c>
      <c r="F55" s="14" t="s">
        <v>4</v>
      </c>
      <c r="G55" s="14" t="s">
        <v>5</v>
      </c>
      <c r="H55" s="14" t="s">
        <v>6</v>
      </c>
      <c r="I55" s="14" t="s">
        <v>7</v>
      </c>
      <c r="J55" s="27" t="s">
        <v>8</v>
      </c>
      <c r="K55" s="14" t="s">
        <v>9</v>
      </c>
      <c r="L55" s="14" t="s">
        <v>10</v>
      </c>
      <c r="M55" s="14" t="s">
        <v>11</v>
      </c>
      <c r="N55" s="14" t="s">
        <v>12</v>
      </c>
      <c r="O55" s="14" t="s">
        <v>13</v>
      </c>
      <c r="P55" s="14" t="s">
        <v>14</v>
      </c>
      <c r="Q55" s="14" t="s">
        <v>15</v>
      </c>
    </row>
    <row r="56" spans="1:17">
      <c r="A56" s="16"/>
      <c r="B56" s="73" t="s">
        <v>57</v>
      </c>
      <c r="C56" s="74"/>
      <c r="D56" s="74"/>
      <c r="E56" s="74"/>
      <c r="F56" s="74"/>
      <c r="G56" s="74"/>
      <c r="H56" s="74"/>
      <c r="I56" s="74"/>
      <c r="J56" s="73" t="s">
        <v>57</v>
      </c>
      <c r="K56" s="74"/>
      <c r="L56" s="74"/>
      <c r="M56" s="74"/>
      <c r="N56" s="74"/>
      <c r="O56" s="74"/>
      <c r="P56" s="74"/>
      <c r="Q56" s="74"/>
    </row>
    <row r="57" spans="1:17">
      <c r="A57" s="16">
        <v>1997</v>
      </c>
      <c r="B57" s="21"/>
      <c r="C57" s="17"/>
      <c r="D57" s="17"/>
      <c r="E57" s="17"/>
      <c r="F57" s="17"/>
      <c r="G57" s="17"/>
      <c r="H57" s="17"/>
      <c r="I57" s="17"/>
      <c r="J57" s="30"/>
      <c r="K57" s="17"/>
      <c r="L57" s="17"/>
      <c r="M57" s="17"/>
      <c r="N57" s="17"/>
      <c r="O57" s="17"/>
      <c r="P57" s="17"/>
      <c r="Q57" s="17"/>
    </row>
    <row r="58" spans="1:17">
      <c r="A58" s="16">
        <v>1998</v>
      </c>
      <c r="B58" s="23">
        <f t="shared" ref="B58:B70" si="6">SUM(C58:Q58)</f>
        <v>-1.3095570601076958</v>
      </c>
      <c r="C58" s="18">
        <v>-0.12893953960818341</v>
      </c>
      <c r="D58" s="18">
        <v>-0.94486396596994027</v>
      </c>
      <c r="E58" s="18">
        <v>1.1506856178168748E-2</v>
      </c>
      <c r="F58" s="18">
        <v>-0.25294625604373561</v>
      </c>
      <c r="G58" s="18">
        <v>-0.64141285398712189</v>
      </c>
      <c r="H58" s="18">
        <v>-0.24799544177804617</v>
      </c>
      <c r="I58" s="18">
        <v>8.9738622270853982E-2</v>
      </c>
      <c r="J58" s="31">
        <v>5.9572973897799635E-2</v>
      </c>
      <c r="K58" s="18">
        <v>0.31273538296889952</v>
      </c>
      <c r="L58" s="18">
        <v>-0.45190853626794186</v>
      </c>
      <c r="M58" s="18">
        <v>0.4535940432857527</v>
      </c>
      <c r="N58" s="18">
        <v>0.15665208331168107</v>
      </c>
      <c r="O58" s="18">
        <v>4.2195940597573318E-2</v>
      </c>
      <c r="P58" s="18">
        <v>0.19228720564073745</v>
      </c>
      <c r="Q58" s="18">
        <v>4.0226425395807126E-2</v>
      </c>
    </row>
    <row r="59" spans="1:17">
      <c r="A59" s="16">
        <v>1999</v>
      </c>
      <c r="B59" s="23">
        <f t="shared" si="6"/>
        <v>-0.42686165816597316</v>
      </c>
      <c r="C59" s="18">
        <v>-0.2123803693854357</v>
      </c>
      <c r="D59" s="18">
        <v>-0.65530852111167959</v>
      </c>
      <c r="E59" s="18">
        <v>-0.30773569024603337</v>
      </c>
      <c r="F59" s="18">
        <v>-0.10599181600321346</v>
      </c>
      <c r="G59" s="18">
        <v>0.17000435255574048</v>
      </c>
      <c r="H59" s="18">
        <v>4.3950596806483812E-2</v>
      </c>
      <c r="I59" s="18">
        <v>-0.20236234346156606</v>
      </c>
      <c r="J59" s="31">
        <v>8.0409479835437517E-2</v>
      </c>
      <c r="K59" s="18">
        <v>0.31110376899068404</v>
      </c>
      <c r="L59" s="18">
        <v>6.7672360969695214E-2</v>
      </c>
      <c r="M59" s="18">
        <v>0.11512115337444515</v>
      </c>
      <c r="N59" s="18">
        <v>0.23320878158723696</v>
      </c>
      <c r="O59" s="18">
        <v>2.0457966617839201E-2</v>
      </c>
      <c r="P59" s="18">
        <v>-3.6370856571718235E-2</v>
      </c>
      <c r="Q59" s="18">
        <v>5.1359477876110872E-2</v>
      </c>
    </row>
    <row r="60" spans="1:17">
      <c r="A60" s="16">
        <v>2000</v>
      </c>
      <c r="B60" s="23">
        <f t="shared" si="6"/>
        <v>1.0859417342797222</v>
      </c>
      <c r="C60" s="18">
        <v>-0.28433885666077768</v>
      </c>
      <c r="D60" s="18">
        <v>0.56865835634783091</v>
      </c>
      <c r="E60" s="18">
        <v>-6.5142165400941546E-2</v>
      </c>
      <c r="F60" s="18">
        <v>-2.5024117908443246E-2</v>
      </c>
      <c r="G60" s="18">
        <v>0.38446632699706806</v>
      </c>
      <c r="H60" s="18">
        <v>0.10822429543444867</v>
      </c>
      <c r="I60" s="18">
        <v>-0.10857683246217513</v>
      </c>
      <c r="J60" s="31">
        <v>-5.1517393490912382E-2</v>
      </c>
      <c r="K60" s="18">
        <v>8.2549977444694542E-2</v>
      </c>
      <c r="L60" s="18">
        <v>0.43551605385373532</v>
      </c>
      <c r="M60" s="18">
        <v>0.21287318197429606</v>
      </c>
      <c r="N60" s="18">
        <v>3.8787316255853069E-3</v>
      </c>
      <c r="O60" s="18">
        <v>1.7463015438186728E-2</v>
      </c>
      <c r="P60" s="18">
        <v>-9.9162611209843363E-2</v>
      </c>
      <c r="Q60" s="18">
        <v>-9.392622770303001E-2</v>
      </c>
    </row>
    <row r="61" spans="1:17">
      <c r="A61" s="16">
        <v>2001</v>
      </c>
      <c r="B61" s="23">
        <f t="shared" si="6"/>
        <v>-3.10755011778059E-2</v>
      </c>
      <c r="C61" s="18">
        <v>-0.33228679819098966</v>
      </c>
      <c r="D61" s="18">
        <v>0.34300412270533942</v>
      </c>
      <c r="E61" s="18">
        <v>5.1932868941129966E-2</v>
      </c>
      <c r="F61" s="18">
        <v>0.10495730164466362</v>
      </c>
      <c r="G61" s="18">
        <v>-0.5325063193134344</v>
      </c>
      <c r="H61" s="18">
        <v>0.11695081225054987</v>
      </c>
      <c r="I61" s="18">
        <v>9.0583606042706558E-2</v>
      </c>
      <c r="J61" s="31">
        <v>1.9174914158301349E-2</v>
      </c>
      <c r="K61" s="18">
        <v>0.11048675422613173</v>
      </c>
      <c r="L61" s="18">
        <v>-0.18896363559845766</v>
      </c>
      <c r="M61" s="18">
        <v>-1.8278237488730576E-2</v>
      </c>
      <c r="N61" s="18">
        <v>0.10304356573621667</v>
      </c>
      <c r="O61" s="18">
        <v>3.6417744953715268E-2</v>
      </c>
      <c r="P61" s="18">
        <v>4.0650722195882658E-2</v>
      </c>
      <c r="Q61" s="18">
        <v>2.375707655916931E-2</v>
      </c>
    </row>
    <row r="62" spans="1:17">
      <c r="A62" s="16">
        <v>2002</v>
      </c>
      <c r="B62" s="23">
        <f t="shared" si="6"/>
        <v>-0.73594771428019268</v>
      </c>
      <c r="C62" s="18">
        <v>6.8715678534831889E-3</v>
      </c>
      <c r="D62" s="18">
        <v>-0.2941496820059083</v>
      </c>
      <c r="E62" s="18">
        <v>-0.11167951212601115</v>
      </c>
      <c r="F62" s="18">
        <v>0.10483060911793624</v>
      </c>
      <c r="G62" s="18">
        <v>-0.53355687176344091</v>
      </c>
      <c r="H62" s="18">
        <v>-5.3126267536477097E-2</v>
      </c>
      <c r="I62" s="18">
        <v>0.20605507959536093</v>
      </c>
      <c r="J62" s="31">
        <v>-2.3872198968776504E-2</v>
      </c>
      <c r="K62" s="18">
        <v>-0.24683726490058894</v>
      </c>
      <c r="L62" s="18">
        <v>9.7940236103572914E-2</v>
      </c>
      <c r="M62" s="18">
        <v>-8.3688755432459253E-2</v>
      </c>
      <c r="N62" s="18">
        <v>0.13778040527238369</v>
      </c>
      <c r="O62" s="18">
        <v>6.7077075057052266E-2</v>
      </c>
      <c r="P62" s="18">
        <v>-1.7628458018521424E-2</v>
      </c>
      <c r="Q62" s="18">
        <v>8.0363234722015502E-3</v>
      </c>
    </row>
    <row r="63" spans="1:17">
      <c r="A63" s="16">
        <v>2003</v>
      </c>
      <c r="B63" s="23">
        <f t="shared" si="6"/>
        <v>0.20448559002544464</v>
      </c>
      <c r="C63" s="18">
        <v>-4.8370979901713324E-2</v>
      </c>
      <c r="D63" s="18">
        <v>0.20834359414760792</v>
      </c>
      <c r="E63" s="18">
        <v>0.25479732110912784</v>
      </c>
      <c r="F63" s="18">
        <v>0.10421238959543017</v>
      </c>
      <c r="G63" s="18">
        <v>-0.38362214906292558</v>
      </c>
      <c r="H63" s="18">
        <v>-0.20708351057053612</v>
      </c>
      <c r="I63" s="18">
        <v>-4.0141505414573184E-3</v>
      </c>
      <c r="J63" s="31">
        <v>-8.0518163452361416E-2</v>
      </c>
      <c r="K63" s="18">
        <v>-2.9918387777078868E-2</v>
      </c>
      <c r="L63" s="18">
        <v>9.6301081889662299E-2</v>
      </c>
      <c r="M63" s="18">
        <v>0.10199019467326886</v>
      </c>
      <c r="N63" s="18">
        <v>0.23111305766618773</v>
      </c>
      <c r="O63" s="18">
        <v>2.0677074892179664E-2</v>
      </c>
      <c r="P63" s="18">
        <v>-2.0668549939118347E-2</v>
      </c>
      <c r="Q63" s="18">
        <v>-3.8753232702828835E-2</v>
      </c>
    </row>
    <row r="64" spans="1:17">
      <c r="A64" s="16">
        <v>2004</v>
      </c>
      <c r="B64" s="23">
        <f t="shared" si="6"/>
        <v>0.25943809477217306</v>
      </c>
      <c r="C64" s="18">
        <v>-0.11050021552929691</v>
      </c>
      <c r="D64" s="18">
        <v>0.35000532046765476</v>
      </c>
      <c r="E64" s="18">
        <v>0.11800842398061019</v>
      </c>
      <c r="F64" s="18">
        <v>0.20159036623887935</v>
      </c>
      <c r="G64" s="18">
        <v>-0.38995069494071494</v>
      </c>
      <c r="H64" s="18">
        <v>5.7283401669590131E-2</v>
      </c>
      <c r="I64" s="18">
        <v>2.6230742236398309E-2</v>
      </c>
      <c r="J64" s="31">
        <v>5.7571316283372483E-2</v>
      </c>
      <c r="K64" s="18">
        <v>-3.693497003185206E-2</v>
      </c>
      <c r="L64" s="18">
        <v>-1.5171396875246282E-2</v>
      </c>
      <c r="M64" s="18">
        <v>1.3059929330725393E-2</v>
      </c>
      <c r="N64" s="18">
        <v>7.377557148087481E-2</v>
      </c>
      <c r="O64" s="18">
        <v>4.9733998062842726E-2</v>
      </c>
      <c r="P64" s="18">
        <v>-5.7891162943239732E-2</v>
      </c>
      <c r="Q64" s="18">
        <v>-7.737253465842521E-2</v>
      </c>
    </row>
    <row r="65" spans="1:19">
      <c r="A65" s="16">
        <v>2005</v>
      </c>
      <c r="B65" s="23">
        <f t="shared" si="6"/>
        <v>0.91640044201055659</v>
      </c>
      <c r="C65" s="18">
        <v>-4.2703332688284239E-2</v>
      </c>
      <c r="D65" s="18">
        <v>0.85397858671255023</v>
      </c>
      <c r="E65" s="18">
        <v>0.11187399483121388</v>
      </c>
      <c r="F65" s="18">
        <v>0.33513387054116123</v>
      </c>
      <c r="G65" s="18">
        <v>-0.56491790276196563</v>
      </c>
      <c r="H65" s="18">
        <v>2.5219826482419945E-2</v>
      </c>
      <c r="I65" s="18">
        <v>-3.8205678887057497E-2</v>
      </c>
      <c r="J65" s="31">
        <v>-0.1295196231381873</v>
      </c>
      <c r="K65" s="18">
        <v>-7.5855086650329015E-2</v>
      </c>
      <c r="L65" s="18">
        <v>0.50831201989825514</v>
      </c>
      <c r="M65" s="18">
        <v>7.5941453324668631E-2</v>
      </c>
      <c r="N65" s="18">
        <v>6.2069740316209682E-2</v>
      </c>
      <c r="O65" s="18">
        <v>-8.6568617480848875E-2</v>
      </c>
      <c r="P65" s="18">
        <v>-1.9166511967580523E-2</v>
      </c>
      <c r="Q65" s="18">
        <v>-9.9192296521668791E-2</v>
      </c>
    </row>
    <row r="66" spans="1:19">
      <c r="A66" s="16">
        <v>2006</v>
      </c>
      <c r="B66" s="23">
        <f t="shared" si="6"/>
        <v>0.12584658676908109</v>
      </c>
      <c r="C66" s="18">
        <v>-0.1489655772441795</v>
      </c>
      <c r="D66" s="18">
        <v>0.66801717173503172</v>
      </c>
      <c r="E66" s="18">
        <v>-0.18726848726212741</v>
      </c>
      <c r="F66" s="18">
        <v>0.38727074366739733</v>
      </c>
      <c r="G66" s="18">
        <v>-1.088771156812701</v>
      </c>
      <c r="H66" s="18">
        <v>-0.16985291254794985</v>
      </c>
      <c r="I66" s="18">
        <v>-0.10054618787475277</v>
      </c>
      <c r="J66" s="31">
        <v>0.19255224718876868</v>
      </c>
      <c r="K66" s="18">
        <v>-2.7056299474757697E-2</v>
      </c>
      <c r="L66" s="18">
        <v>0.30688486751919253</v>
      </c>
      <c r="M66" s="18">
        <v>0.12689454556639387</v>
      </c>
      <c r="N66" s="18">
        <v>0.11107034653155251</v>
      </c>
      <c r="O66" s="18">
        <v>2.2065968900392861E-3</v>
      </c>
      <c r="P66" s="18">
        <v>-1.8499636231328401E-2</v>
      </c>
      <c r="Q66" s="18">
        <v>7.1910325118501761E-2</v>
      </c>
    </row>
    <row r="67" spans="1:19">
      <c r="A67" s="16">
        <v>2007</v>
      </c>
      <c r="B67" s="23">
        <f t="shared" si="6"/>
        <v>-0.7442125535564259</v>
      </c>
      <c r="C67" s="18">
        <v>-9.7604992961547732E-2</v>
      </c>
      <c r="D67" s="18">
        <v>-5.1847110602751552E-2</v>
      </c>
      <c r="E67" s="18">
        <v>-0.2213032429788262</v>
      </c>
      <c r="F67" s="18">
        <v>0.38330242094466033</v>
      </c>
      <c r="G67" s="18">
        <v>-0.9568896130769361</v>
      </c>
      <c r="H67" s="18">
        <v>-9.0126226602594381E-2</v>
      </c>
      <c r="I67" s="18">
        <v>8.389610834260279E-2</v>
      </c>
      <c r="J67" s="31">
        <v>-2.3353802157861918E-2</v>
      </c>
      <c r="K67" s="18">
        <v>3.9440450375748087E-2</v>
      </c>
      <c r="L67" s="18">
        <v>-0.11453443278523744</v>
      </c>
      <c r="M67" s="18">
        <v>0.17026892315734468</v>
      </c>
      <c r="N67" s="18">
        <v>3.171180811684926E-2</v>
      </c>
      <c r="O67" s="18">
        <v>8.1765397703091117E-3</v>
      </c>
      <c r="P67" s="18">
        <v>1.0428018468354373E-2</v>
      </c>
      <c r="Q67" s="18">
        <v>8.4222598433460708E-2</v>
      </c>
    </row>
    <row r="68" spans="1:19">
      <c r="A68" s="16">
        <v>2008</v>
      </c>
      <c r="B68" s="23">
        <f t="shared" si="6"/>
        <v>0.14543843950499599</v>
      </c>
      <c r="C68" s="18">
        <v>-0.25178718299486852</v>
      </c>
      <c r="D68" s="18">
        <v>0.27310975522559067</v>
      </c>
      <c r="E68" s="18">
        <v>8.7752246741247111E-2</v>
      </c>
      <c r="F68" s="18">
        <v>0.33129524558042145</v>
      </c>
      <c r="G68" s="18">
        <v>-0.90632085976599053</v>
      </c>
      <c r="H68" s="18">
        <v>9.9246711503503976E-2</v>
      </c>
      <c r="I68" s="18">
        <v>-8.2690739655193649E-2</v>
      </c>
      <c r="J68" s="31">
        <v>-1.4974765983660682E-2</v>
      </c>
      <c r="K68" s="18">
        <v>0.18395179632168709</v>
      </c>
      <c r="L68" s="18">
        <v>0.21313991485149916</v>
      </c>
      <c r="M68" s="18">
        <v>0.16904579872545866</v>
      </c>
      <c r="N68" s="18">
        <v>-1.4490556175982928E-2</v>
      </c>
      <c r="O68" s="18">
        <v>2.2082350033472208E-2</v>
      </c>
      <c r="P68" s="18">
        <v>2.0250229268042801E-2</v>
      </c>
      <c r="Q68" s="18">
        <v>1.5828495829769192E-2</v>
      </c>
    </row>
    <row r="69" spans="1:19">
      <c r="A69" s="16">
        <v>2009</v>
      </c>
      <c r="B69" s="23">
        <f t="shared" si="6"/>
        <v>-0.41008518517091685</v>
      </c>
      <c r="C69" s="18">
        <v>0.10751249547663792</v>
      </c>
      <c r="D69" s="18">
        <v>-0.6747319354897513</v>
      </c>
      <c r="E69" s="18">
        <v>0.31984419825006466</v>
      </c>
      <c r="F69" s="18">
        <v>-8.4270764243592824E-2</v>
      </c>
      <c r="G69" s="18">
        <v>-1.2963206255324518</v>
      </c>
      <c r="H69" s="18">
        <v>-0.26156807832327605</v>
      </c>
      <c r="I69" s="18">
        <v>0.17446445590087239</v>
      </c>
      <c r="J69" s="31">
        <v>-0.12670120574647495</v>
      </c>
      <c r="K69" s="18">
        <v>0.143404864603735</v>
      </c>
      <c r="L69" s="18">
        <v>0.73303271346265131</v>
      </c>
      <c r="M69" s="18">
        <v>0.23489689710159542</v>
      </c>
      <c r="N69" s="18">
        <v>3.3183473750625601E-2</v>
      </c>
      <c r="O69" s="18">
        <v>4.7781468344612818E-2</v>
      </c>
      <c r="P69" s="18">
        <v>-3.0765803939688689E-2</v>
      </c>
      <c r="Q69" s="18">
        <v>0.27015266121352366</v>
      </c>
    </row>
    <row r="70" spans="1:19">
      <c r="A70" s="16">
        <v>2010</v>
      </c>
      <c r="B70" s="23">
        <f t="shared" si="6"/>
        <v>-5.9503299664583481E-3</v>
      </c>
      <c r="C70" s="18">
        <v>-0.1815911664875591</v>
      </c>
      <c r="D70" s="18">
        <v>0.28981212156466218</v>
      </c>
      <c r="E70" s="18">
        <v>2.0921835964076804E-2</v>
      </c>
      <c r="F70" s="18">
        <v>0.22732265475316035</v>
      </c>
      <c r="G70" s="18">
        <v>-6.7774480502774431E-2</v>
      </c>
      <c r="H70" s="18">
        <v>-0.10519752522880298</v>
      </c>
      <c r="I70" s="18">
        <v>6.9539411829381587E-2</v>
      </c>
      <c r="J70" s="31">
        <v>-3.1120737971600324E-2</v>
      </c>
      <c r="K70" s="18">
        <v>2.8832088609461924E-2</v>
      </c>
      <c r="L70" s="18">
        <v>-0.27301464022121413</v>
      </c>
      <c r="M70" s="18">
        <v>4.2227128851508276E-2</v>
      </c>
      <c r="N70" s="18">
        <v>6.4658768835139683E-3</v>
      </c>
      <c r="O70" s="18">
        <v>-2.2706470835278051E-2</v>
      </c>
      <c r="P70" s="18">
        <v>-3.4280123529861907E-2</v>
      </c>
      <c r="Q70" s="18">
        <v>2.4613696354867487E-2</v>
      </c>
    </row>
    <row r="71" spans="1:19">
      <c r="A71" s="29"/>
      <c r="B71" s="51"/>
      <c r="C71" s="18"/>
      <c r="D71" s="18"/>
      <c r="E71" s="18"/>
      <c r="F71" s="18"/>
      <c r="G71" s="18"/>
      <c r="H71" s="18"/>
      <c r="I71" s="18"/>
      <c r="J71" s="51"/>
      <c r="K71" s="18"/>
      <c r="L71" s="18"/>
      <c r="M71" s="18"/>
      <c r="N71" s="18"/>
      <c r="O71" s="18"/>
      <c r="P71" s="18"/>
      <c r="Q71" s="18"/>
    </row>
    <row r="72" spans="1:19">
      <c r="A72" s="15"/>
      <c r="B72" s="53" t="s">
        <v>71</v>
      </c>
      <c r="C72" s="49"/>
      <c r="D72" s="49"/>
      <c r="E72" s="49"/>
      <c r="F72" s="49"/>
      <c r="G72" s="49"/>
      <c r="H72" s="49"/>
      <c r="I72" s="49"/>
      <c r="J72" s="53" t="s">
        <v>71</v>
      </c>
      <c r="K72" s="49"/>
      <c r="L72" s="49"/>
      <c r="M72" s="49"/>
      <c r="N72" s="49"/>
      <c r="O72" s="49"/>
      <c r="P72" s="49"/>
      <c r="Q72" s="49"/>
    </row>
    <row r="73" spans="1:19">
      <c r="A73" s="19" t="s">
        <v>70</v>
      </c>
      <c r="B73" s="23">
        <f ca="1">AVERAGE(INDIRECT(ADDRESS(MATCH(VALUE(LEFT($A73,4)),$A$56:$A$71,)+ROW($A$55),COLUMN(B$71),,,)&amp;":"&amp;ADDRESS(MATCH(VALUE(RIGHT($A73,4)),$A$56:$A$71,)+ROW($A$55),COLUMN(B$71),,,)))</f>
        <v>-7.1241470389499614E-2</v>
      </c>
      <c r="C73" s="18">
        <f t="shared" ref="C73:Q75" ca="1" si="7">AVERAGE(INDIRECT(ADDRESS(MATCH(VALUE(LEFT($A73,4)),$A$56:$A$71,)+ROW($A$55),COLUMN(C$71),,,)&amp;":"&amp;ADDRESS(MATCH(VALUE(RIGHT($A73,4)),$A$56:$A$71,)+ROW($A$55),COLUMN(C$71),,,)))</f>
        <v>-0.13269884217867037</v>
      </c>
      <c r="D73" s="18">
        <f t="shared" ca="1" si="7"/>
        <v>7.1848293363556665E-2</v>
      </c>
      <c r="E73" s="18">
        <f t="shared" ca="1" si="7"/>
        <v>6.4237421524384252E-3</v>
      </c>
      <c r="F73" s="18">
        <f t="shared" ca="1" si="7"/>
        <v>0.13166789599113268</v>
      </c>
      <c r="G73" s="18">
        <f t="shared" ca="1" si="7"/>
        <v>-0.5236594498436653</v>
      </c>
      <c r="H73" s="18">
        <f t="shared" ca="1" si="7"/>
        <v>-5.2621101418514324E-2</v>
      </c>
      <c r="I73" s="18">
        <f t="shared" ca="1" si="7"/>
        <v>1.5700930256613392E-2</v>
      </c>
      <c r="J73" s="31">
        <f t="shared" ca="1" si="7"/>
        <v>-5.5613045804735247E-3</v>
      </c>
      <c r="K73" s="18">
        <f t="shared" ca="1" si="7"/>
        <v>6.1223313438956581E-2</v>
      </c>
      <c r="L73" s="18">
        <f t="shared" ca="1" si="7"/>
        <v>0.10886204667693589</v>
      </c>
      <c r="M73" s="18">
        <f t="shared" ca="1" si="7"/>
        <v>0.12414971203417445</v>
      </c>
      <c r="N73" s="18">
        <f t="shared" ca="1" si="7"/>
        <v>8.9958683546379564E-2</v>
      </c>
      <c r="O73" s="18">
        <f t="shared" ca="1" si="7"/>
        <v>1.7307283257053514E-2</v>
      </c>
      <c r="P73" s="18">
        <f t="shared" ca="1" si="7"/>
        <v>-5.4475029829141024E-3</v>
      </c>
      <c r="Q73" s="18">
        <f t="shared" ca="1" si="7"/>
        <v>2.1604829897496833E-2</v>
      </c>
    </row>
    <row r="74" spans="1:19">
      <c r="A74" s="19" t="s">
        <v>73</v>
      </c>
      <c r="B74" s="23">
        <f t="shared" ref="B74:B75" ca="1" si="8">AVERAGE(INDIRECT(ADDRESS(MATCH(VALUE(LEFT($A74,4)),$A$56:$A$71,)+ROW($A$55),COLUMN(B$71),,,)&amp;":"&amp;ADDRESS(MATCH(VALUE(RIGHT($A74,4)),$A$56:$A$71,)+ROW($A$55),COLUMN(B$71),,,)))</f>
        <v>-0.21682566133131562</v>
      </c>
      <c r="C74" s="18">
        <f t="shared" ca="1" si="7"/>
        <v>-0.20855292188479893</v>
      </c>
      <c r="D74" s="18">
        <f t="shared" ca="1" si="7"/>
        <v>-0.34383804357792963</v>
      </c>
      <c r="E74" s="18">
        <f t="shared" ca="1" si="7"/>
        <v>-0.12045699982293538</v>
      </c>
      <c r="F74" s="18">
        <f t="shared" ca="1" si="7"/>
        <v>-0.12798739665179742</v>
      </c>
      <c r="G74" s="18">
        <f t="shared" ca="1" si="7"/>
        <v>-2.8980724811437781E-2</v>
      </c>
      <c r="H74" s="18">
        <f t="shared" ca="1" si="7"/>
        <v>-3.19401831790379E-2</v>
      </c>
      <c r="I74" s="18">
        <f t="shared" ca="1" si="7"/>
        <v>-7.3733517884295732E-2</v>
      </c>
      <c r="J74" s="31">
        <f t="shared" ca="1" si="7"/>
        <v>2.9488353414108253E-2</v>
      </c>
      <c r="K74" s="18">
        <f t="shared" ca="1" si="7"/>
        <v>0.23546304313475938</v>
      </c>
      <c r="L74" s="18">
        <f t="shared" ca="1" si="7"/>
        <v>1.7093292851829551E-2</v>
      </c>
      <c r="M74" s="18">
        <f t="shared" ca="1" si="7"/>
        <v>0.26052945954483131</v>
      </c>
      <c r="N74" s="18">
        <f t="shared" ca="1" si="7"/>
        <v>0.13124653217483445</v>
      </c>
      <c r="O74" s="18">
        <f t="shared" ca="1" si="7"/>
        <v>2.6705640884533078E-2</v>
      </c>
      <c r="P74" s="18">
        <f t="shared" ca="1" si="7"/>
        <v>1.8917912619725284E-2</v>
      </c>
      <c r="Q74" s="18">
        <f t="shared" ca="1" si="7"/>
        <v>-7.8010814370400394E-4</v>
      </c>
    </row>
    <row r="75" spans="1:19">
      <c r="A75" s="19" t="s">
        <v>74</v>
      </c>
      <c r="B75" s="23">
        <f t="shared" ca="1" si="8"/>
        <v>-2.7566213106954823E-2</v>
      </c>
      <c r="C75" s="18">
        <f t="shared" ca="1" si="7"/>
        <v>-0.10994261826683178</v>
      </c>
      <c r="D75" s="18">
        <f t="shared" ca="1" si="7"/>
        <v>0.19655419444600261</v>
      </c>
      <c r="E75" s="18">
        <f t="shared" ca="1" si="7"/>
        <v>4.4487964745050568E-2</v>
      </c>
      <c r="F75" s="18">
        <f t="shared" ca="1" si="7"/>
        <v>0.20956448378401168</v>
      </c>
      <c r="G75" s="18">
        <f t="shared" ca="1" si="7"/>
        <v>-0.67206306735333343</v>
      </c>
      <c r="H75" s="18">
        <f t="shared" ca="1" si="7"/>
        <v>-5.8825376890357252E-2</v>
      </c>
      <c r="I75" s="18">
        <f t="shared" ca="1" si="7"/>
        <v>4.2531264698886143E-2</v>
      </c>
      <c r="J75" s="31">
        <f t="shared" ca="1" si="7"/>
        <v>-1.607620197884806E-2</v>
      </c>
      <c r="K75" s="18">
        <f t="shared" ca="1" si="7"/>
        <v>8.9513945302157304E-3</v>
      </c>
      <c r="L75" s="18">
        <f t="shared" ca="1" si="7"/>
        <v>0.13639267282446779</v>
      </c>
      <c r="M75" s="18">
        <f t="shared" ca="1" si="7"/>
        <v>8.3235787780977399E-2</v>
      </c>
      <c r="N75" s="18">
        <f t="shared" ca="1" si="7"/>
        <v>7.7572328957843092E-2</v>
      </c>
      <c r="O75" s="18">
        <f t="shared" ca="1" si="7"/>
        <v>1.4487775968809643E-2</v>
      </c>
      <c r="P75" s="18">
        <f t="shared" ca="1" si="7"/>
        <v>-1.2757127663705917E-2</v>
      </c>
      <c r="Q75" s="18">
        <f t="shared" ca="1" si="7"/>
        <v>2.8320311309857082E-2</v>
      </c>
    </row>
    <row r="78" spans="1:19">
      <c r="B78" s="33" t="s">
        <v>62</v>
      </c>
      <c r="J78" s="33" t="s">
        <v>63</v>
      </c>
      <c r="S78" s="33" t="s">
        <v>52</v>
      </c>
    </row>
    <row r="80" spans="1:19" ht="45">
      <c r="A80" s="15"/>
      <c r="B80" s="20" t="s">
        <v>0</v>
      </c>
      <c r="C80" s="14" t="s">
        <v>1</v>
      </c>
      <c r="D80" s="14" t="s">
        <v>2</v>
      </c>
      <c r="E80" s="14" t="s">
        <v>3</v>
      </c>
      <c r="F80" s="14" t="s">
        <v>4</v>
      </c>
      <c r="G80" s="14" t="s">
        <v>5</v>
      </c>
      <c r="H80" s="14" t="s">
        <v>6</v>
      </c>
      <c r="I80" s="14" t="s">
        <v>7</v>
      </c>
      <c r="J80" s="27" t="s">
        <v>8</v>
      </c>
      <c r="K80" s="14" t="s">
        <v>9</v>
      </c>
      <c r="L80" s="14" t="s">
        <v>10</v>
      </c>
      <c r="M80" s="14" t="s">
        <v>11</v>
      </c>
      <c r="N80" s="14" t="s">
        <v>12</v>
      </c>
      <c r="O80" s="14" t="s">
        <v>13</v>
      </c>
      <c r="P80" s="14" t="s">
        <v>14</v>
      </c>
      <c r="Q80" s="14" t="s">
        <v>15</v>
      </c>
    </row>
    <row r="81" spans="1:19">
      <c r="A81" s="16"/>
      <c r="B81" s="73" t="s">
        <v>57</v>
      </c>
      <c r="C81" s="74"/>
      <c r="D81" s="74"/>
      <c r="E81" s="74"/>
      <c r="F81" s="74"/>
      <c r="G81" s="74"/>
      <c r="H81" s="74"/>
      <c r="I81" s="74"/>
      <c r="J81" s="73" t="s">
        <v>57</v>
      </c>
      <c r="K81" s="74"/>
      <c r="L81" s="74"/>
      <c r="M81" s="74"/>
      <c r="N81" s="74"/>
      <c r="O81" s="74"/>
      <c r="P81" s="74"/>
      <c r="Q81" s="74"/>
    </row>
    <row r="82" spans="1:19">
      <c r="A82" s="16">
        <v>1997</v>
      </c>
      <c r="B82" s="21"/>
      <c r="C82" s="17"/>
      <c r="D82" s="17"/>
      <c r="E82" s="17"/>
      <c r="F82" s="17"/>
      <c r="G82" s="17"/>
      <c r="H82" s="17"/>
      <c r="I82" s="17"/>
      <c r="J82" s="30"/>
      <c r="K82" s="17"/>
      <c r="L82" s="17"/>
      <c r="M82" s="17"/>
      <c r="N82" s="17"/>
      <c r="O82" s="17"/>
      <c r="P82" s="17"/>
      <c r="Q82" s="17"/>
    </row>
    <row r="83" spans="1:19">
      <c r="A83" s="16">
        <v>1998</v>
      </c>
      <c r="B83" s="23">
        <f t="shared" ref="B83:B95" si="9">SUM(C83:Q83)</f>
        <v>1.9335831941835422</v>
      </c>
      <c r="C83" s="18">
        <f t="shared" ref="C83:C95" si="10">C8+C33+C58</f>
        <v>0.12153453345213192</v>
      </c>
      <c r="D83" s="18">
        <f t="shared" ref="D83:Q83" si="11">D8+D33+D58</f>
        <v>-8.3019225911615591E-2</v>
      </c>
      <c r="E83" s="18">
        <f t="shared" si="11"/>
        <v>-0.18494585356754803</v>
      </c>
      <c r="F83" s="18">
        <f t="shared" si="11"/>
        <v>4.4264659822501939E-2</v>
      </c>
      <c r="G83" s="18">
        <f t="shared" si="11"/>
        <v>0.51118639656772691</v>
      </c>
      <c r="H83" s="18">
        <f t="shared" si="11"/>
        <v>0.33318878960415504</v>
      </c>
      <c r="I83" s="18">
        <f t="shared" si="11"/>
        <v>0.22536201203020967</v>
      </c>
      <c r="J83" s="31">
        <f t="shared" si="11"/>
        <v>-2.111237725143348E-2</v>
      </c>
      <c r="K83" s="18">
        <f t="shared" si="11"/>
        <v>0.18418894583764572</v>
      </c>
      <c r="L83" s="18">
        <f t="shared" si="11"/>
        <v>0.11605149614033278</v>
      </c>
      <c r="M83" s="18">
        <f t="shared" si="11"/>
        <v>0.48760831500723278</v>
      </c>
      <c r="N83" s="18">
        <f t="shared" si="11"/>
        <v>0.10892704314544217</v>
      </c>
      <c r="O83" s="18">
        <f t="shared" si="11"/>
        <v>3.2752434274335024E-4</v>
      </c>
      <c r="P83" s="18">
        <f t="shared" si="11"/>
        <v>0.10137097374141914</v>
      </c>
      <c r="Q83" s="18">
        <f t="shared" si="11"/>
        <v>-1.1350038777402226E-2</v>
      </c>
      <c r="S83" s="48">
        <v>8.5910982141380376E-2</v>
      </c>
    </row>
    <row r="84" spans="1:19">
      <c r="A84" s="16">
        <v>1999</v>
      </c>
      <c r="B84" s="23">
        <f t="shared" si="9"/>
        <v>3.2870906458358364</v>
      </c>
      <c r="C84" s="18">
        <f t="shared" si="10"/>
        <v>0.14596514823406653</v>
      </c>
      <c r="D84" s="18">
        <f t="shared" ref="D84:Q84" si="12">D9+D34+D59</f>
        <v>-0.20288833195873313</v>
      </c>
      <c r="E84" s="18">
        <f t="shared" si="12"/>
        <v>-6.5645627665891548E-2</v>
      </c>
      <c r="F84" s="18">
        <f t="shared" si="12"/>
        <v>0.10737691523802624</v>
      </c>
      <c r="G84" s="18">
        <f t="shared" si="12"/>
        <v>1.1963012091833698</v>
      </c>
      <c r="H84" s="18">
        <f t="shared" si="12"/>
        <v>0.25839463708354854</v>
      </c>
      <c r="I84" s="18">
        <f t="shared" si="12"/>
        <v>0.12100985804032693</v>
      </c>
      <c r="J84" s="31">
        <f t="shared" si="12"/>
        <v>0.19449861375667205</v>
      </c>
      <c r="K84" s="18">
        <f t="shared" si="12"/>
        <v>0.364320283464447</v>
      </c>
      <c r="L84" s="18">
        <f t="shared" si="12"/>
        <v>0.34898222871848666</v>
      </c>
      <c r="M84" s="18">
        <f t="shared" si="12"/>
        <v>0.37600480325284369</v>
      </c>
      <c r="N84" s="18">
        <f t="shared" si="12"/>
        <v>0.22794421365501008</v>
      </c>
      <c r="O84" s="18">
        <f t="shared" si="12"/>
        <v>1.9427486214525672E-2</v>
      </c>
      <c r="P84" s="18">
        <f t="shared" si="12"/>
        <v>3.2066980459709418E-2</v>
      </c>
      <c r="Q84" s="18">
        <f t="shared" si="12"/>
        <v>0.16333222815942811</v>
      </c>
      <c r="S84" s="48">
        <v>-0.33779378839131269</v>
      </c>
    </row>
    <row r="85" spans="1:19">
      <c r="A85" s="16">
        <v>2000</v>
      </c>
      <c r="B85" s="23">
        <f t="shared" si="9"/>
        <v>3.7941650332957346</v>
      </c>
      <c r="C85" s="18">
        <f t="shared" si="10"/>
        <v>-6.7499620397929283E-2</v>
      </c>
      <c r="D85" s="18">
        <f t="shared" ref="D85:Q85" si="13">D10+D35+D60</f>
        <v>4.3138360462903869E-2</v>
      </c>
      <c r="E85" s="18">
        <f t="shared" si="13"/>
        <v>-7.8762271799525482E-2</v>
      </c>
      <c r="F85" s="18">
        <f t="shared" si="13"/>
        <v>0.20337877573325022</v>
      </c>
      <c r="G85" s="18">
        <f t="shared" si="13"/>
        <v>1.7113397788889844</v>
      </c>
      <c r="H85" s="18">
        <f t="shared" si="13"/>
        <v>0.25737183130322394</v>
      </c>
      <c r="I85" s="18">
        <f t="shared" si="13"/>
        <v>0.25905880533103082</v>
      </c>
      <c r="J85" s="31">
        <f t="shared" si="13"/>
        <v>0.15939427048055418</v>
      </c>
      <c r="K85" s="18">
        <f t="shared" si="13"/>
        <v>0.21942542988825153</v>
      </c>
      <c r="L85" s="18">
        <f t="shared" si="13"/>
        <v>0.4275073553870819</v>
      </c>
      <c r="M85" s="18">
        <f t="shared" si="13"/>
        <v>0.45712156171354179</v>
      </c>
      <c r="N85" s="18">
        <f t="shared" si="13"/>
        <v>4.9557221458096178E-2</v>
      </c>
      <c r="O85" s="18">
        <f t="shared" si="13"/>
        <v>4.4051860184266461E-2</v>
      </c>
      <c r="P85" s="18">
        <f t="shared" si="13"/>
        <v>2.4570504415994565E-2</v>
      </c>
      <c r="Q85" s="18">
        <f t="shared" si="13"/>
        <v>8.4511170246009723E-2</v>
      </c>
      <c r="S85" s="48">
        <v>-0.37655732401317454</v>
      </c>
    </row>
    <row r="86" spans="1:19">
      <c r="A86" s="16">
        <v>2001</v>
      </c>
      <c r="B86" s="23">
        <f t="shared" si="9"/>
        <v>0.94615653298733959</v>
      </c>
      <c r="C86" s="18">
        <f t="shared" si="10"/>
        <v>-0.20899161173729411</v>
      </c>
      <c r="D86" s="18">
        <f t="shared" ref="D86:Q86" si="14">D11+D36+D61</f>
        <v>-5.6377064468896954E-2</v>
      </c>
      <c r="E86" s="18">
        <f t="shared" si="14"/>
        <v>-0.21499579239169786</v>
      </c>
      <c r="F86" s="18">
        <f t="shared" si="14"/>
        <v>0.46009339391275017</v>
      </c>
      <c r="G86" s="18">
        <f t="shared" si="14"/>
        <v>-1.0712595868662524</v>
      </c>
      <c r="H86" s="18">
        <f t="shared" si="14"/>
        <v>9.5862331481915281E-2</v>
      </c>
      <c r="I86" s="18">
        <f t="shared" si="14"/>
        <v>0.3160401009091795</v>
      </c>
      <c r="J86" s="31">
        <f t="shared" si="14"/>
        <v>0.13774996768561404</v>
      </c>
      <c r="K86" s="18">
        <f t="shared" si="14"/>
        <v>0.29666385535660689</v>
      </c>
      <c r="L86" s="18">
        <f t="shared" si="14"/>
        <v>0.70153874287693718</v>
      </c>
      <c r="M86" s="18">
        <f t="shared" si="14"/>
        <v>0.12521200940021684</v>
      </c>
      <c r="N86" s="18">
        <f t="shared" si="14"/>
        <v>0.11987663899931071</v>
      </c>
      <c r="O86" s="18">
        <f t="shared" si="14"/>
        <v>4.7624810278179497E-2</v>
      </c>
      <c r="P86" s="18">
        <f t="shared" si="14"/>
        <v>3.9730175425938173E-2</v>
      </c>
      <c r="Q86" s="18">
        <f t="shared" si="14"/>
        <v>0.15738856212483288</v>
      </c>
      <c r="S86" s="48">
        <v>-7.866964704041246E-3</v>
      </c>
    </row>
    <row r="87" spans="1:19">
      <c r="A87" s="16">
        <v>2002</v>
      </c>
      <c r="B87" s="23">
        <f t="shared" si="9"/>
        <v>1.4877706725213167</v>
      </c>
      <c r="C87" s="18">
        <f t="shared" si="10"/>
        <v>-0.19970378031828412</v>
      </c>
      <c r="D87" s="18">
        <f t="shared" ref="D87:Q87" si="15">D12+D37+D62</f>
        <v>0.20966646725221671</v>
      </c>
      <c r="E87" s="18">
        <f t="shared" si="15"/>
        <v>0.13360784642689771</v>
      </c>
      <c r="F87" s="18">
        <f t="shared" si="15"/>
        <v>0.20137798463896983</v>
      </c>
      <c r="G87" s="18">
        <f t="shared" si="15"/>
        <v>-4.3741722332136079E-2</v>
      </c>
      <c r="H87" s="18">
        <f t="shared" si="15"/>
        <v>0.14867420267759943</v>
      </c>
      <c r="I87" s="18">
        <f t="shared" si="15"/>
        <v>0.3282607875488861</v>
      </c>
      <c r="J87" s="31">
        <f t="shared" si="15"/>
        <v>-6.924243453963437E-2</v>
      </c>
      <c r="K87" s="18">
        <f t="shared" si="15"/>
        <v>0.15593769558978587</v>
      </c>
      <c r="L87" s="18">
        <f t="shared" si="15"/>
        <v>0.21345531409898255</v>
      </c>
      <c r="M87" s="18">
        <f t="shared" si="15"/>
        <v>5.9714232805075276E-2</v>
      </c>
      <c r="N87" s="18">
        <f t="shared" si="15"/>
        <v>0.21998238646928323</v>
      </c>
      <c r="O87" s="18">
        <f t="shared" si="15"/>
        <v>2.4111561402808311E-2</v>
      </c>
      <c r="P87" s="18">
        <f t="shared" si="15"/>
        <v>2.3669000332995117E-2</v>
      </c>
      <c r="Q87" s="18">
        <f t="shared" si="15"/>
        <v>8.2001130467871455E-2</v>
      </c>
      <c r="S87" s="48">
        <v>9.9340675766677045E-3</v>
      </c>
    </row>
    <row r="88" spans="1:19">
      <c r="A88" s="16">
        <v>2003</v>
      </c>
      <c r="B88" s="23">
        <f t="shared" si="9"/>
        <v>0.60934202529649462</v>
      </c>
      <c r="C88" s="18">
        <f t="shared" si="10"/>
        <v>0.21605718193817905</v>
      </c>
      <c r="D88" s="18">
        <f t="shared" ref="D88:Q88" si="16">D13+D38+D63</f>
        <v>9.4579598043448412E-2</v>
      </c>
      <c r="E88" s="18">
        <f t="shared" si="16"/>
        <v>-2.3980651044118229E-2</v>
      </c>
      <c r="F88" s="18">
        <f t="shared" si="16"/>
        <v>0.16090066354325941</v>
      </c>
      <c r="G88" s="18">
        <f t="shared" si="16"/>
        <v>-0.46085042963941564</v>
      </c>
      <c r="H88" s="18">
        <f t="shared" si="16"/>
        <v>0.21848413737559944</v>
      </c>
      <c r="I88" s="18">
        <f t="shared" si="16"/>
        <v>0.15257750878078211</v>
      </c>
      <c r="J88" s="31">
        <f t="shared" si="16"/>
        <v>-9.1853216020740119E-2</v>
      </c>
      <c r="K88" s="18">
        <f t="shared" si="16"/>
        <v>-2.0880012800210214E-2</v>
      </c>
      <c r="L88" s="18">
        <f t="shared" si="16"/>
        <v>0.21026091032068284</v>
      </c>
      <c r="M88" s="18">
        <f t="shared" si="16"/>
        <v>0.19985610118399</v>
      </c>
      <c r="N88" s="18">
        <f t="shared" si="16"/>
        <v>6.4654042505533499E-2</v>
      </c>
      <c r="O88" s="18">
        <f t="shared" si="16"/>
        <v>-3.3234508856908193E-2</v>
      </c>
      <c r="P88" s="18">
        <f t="shared" si="16"/>
        <v>-0.10458033146787692</v>
      </c>
      <c r="Q88" s="18">
        <f t="shared" si="16"/>
        <v>2.7351031434289214E-2</v>
      </c>
      <c r="S88" s="48">
        <v>-0.14870044013617878</v>
      </c>
    </row>
    <row r="89" spans="1:19">
      <c r="A89" s="16">
        <v>2004</v>
      </c>
      <c r="B89" s="23">
        <f t="shared" si="9"/>
        <v>0.57849678271692406</v>
      </c>
      <c r="C89" s="18">
        <f t="shared" si="10"/>
        <v>0.17473037426272126</v>
      </c>
      <c r="D89" s="18">
        <f t="shared" ref="D89:Q89" si="17">D14+D39+D64</f>
        <v>-0.10821251061713</v>
      </c>
      <c r="E89" s="18">
        <f t="shared" si="17"/>
        <v>-0.11046295878527758</v>
      </c>
      <c r="F89" s="18">
        <f t="shared" si="17"/>
        <v>0.21194413397575093</v>
      </c>
      <c r="G89" s="18">
        <f t="shared" si="17"/>
        <v>-0.22016628704095945</v>
      </c>
      <c r="H89" s="18">
        <f t="shared" si="17"/>
        <v>6.0240841705668499E-2</v>
      </c>
      <c r="I89" s="18">
        <f t="shared" si="17"/>
        <v>4.1906718525254294E-2</v>
      </c>
      <c r="J89" s="31">
        <f t="shared" si="17"/>
        <v>4.9150929840981405E-2</v>
      </c>
      <c r="K89" s="18">
        <f t="shared" si="17"/>
        <v>0.13405928439267689</v>
      </c>
      <c r="L89" s="18">
        <f t="shared" si="17"/>
        <v>0.24082329299863736</v>
      </c>
      <c r="M89" s="18">
        <f t="shared" si="17"/>
        <v>-2.3495380760813329E-2</v>
      </c>
      <c r="N89" s="18">
        <f t="shared" si="17"/>
        <v>0.10404518457326786</v>
      </c>
      <c r="O89" s="18">
        <f t="shared" si="17"/>
        <v>1.4670262128778692E-2</v>
      </c>
      <c r="P89" s="18">
        <f t="shared" si="17"/>
        <v>6.217817067835224E-3</v>
      </c>
      <c r="Q89" s="18">
        <f t="shared" si="17"/>
        <v>3.0450804495320977E-3</v>
      </c>
      <c r="S89" s="48">
        <v>-2.3308396365757655E-2</v>
      </c>
    </row>
    <row r="90" spans="1:19">
      <c r="A90" s="16">
        <v>2005</v>
      </c>
      <c r="B90" s="23">
        <f t="shared" si="9"/>
        <v>2.6532749825428859</v>
      </c>
      <c r="C90" s="18">
        <f t="shared" si="10"/>
        <v>5.5165231742515884E-2</v>
      </c>
      <c r="D90" s="18">
        <f t="shared" ref="D90:Q90" si="18">D15+D40+D65</f>
        <v>-7.1719315786279436E-3</v>
      </c>
      <c r="E90" s="18">
        <f t="shared" si="18"/>
        <v>0.14964344135409879</v>
      </c>
      <c r="F90" s="18">
        <f t="shared" si="18"/>
        <v>0.33361263946205205</v>
      </c>
      <c r="G90" s="18">
        <f t="shared" si="18"/>
        <v>0.22919911412663463</v>
      </c>
      <c r="H90" s="18">
        <f t="shared" si="18"/>
        <v>0.38198701729605794</v>
      </c>
      <c r="I90" s="18">
        <f t="shared" si="18"/>
        <v>0.20613477109497655</v>
      </c>
      <c r="J90" s="31">
        <f t="shared" si="18"/>
        <v>0.33139897508775717</v>
      </c>
      <c r="K90" s="18">
        <f t="shared" si="18"/>
        <v>0.11604597239947308</v>
      </c>
      <c r="L90" s="18">
        <f t="shared" si="18"/>
        <v>0.48006500858167722</v>
      </c>
      <c r="M90" s="18">
        <f t="shared" si="18"/>
        <v>0.16746352516104079</v>
      </c>
      <c r="N90" s="18">
        <f t="shared" si="18"/>
        <v>0.11844139175496637</v>
      </c>
      <c r="O90" s="18">
        <f t="shared" si="18"/>
        <v>-2.8914690639604418E-2</v>
      </c>
      <c r="P90" s="18">
        <f t="shared" si="18"/>
        <v>1.8497557961246438E-2</v>
      </c>
      <c r="Q90" s="18">
        <f t="shared" si="18"/>
        <v>0.10170695873862094</v>
      </c>
      <c r="S90" s="48">
        <v>-0.16738895737045123</v>
      </c>
    </row>
    <row r="91" spans="1:19">
      <c r="A91" s="16">
        <v>2006</v>
      </c>
      <c r="B91" s="23">
        <f t="shared" si="9"/>
        <v>1.1590442697691099</v>
      </c>
      <c r="C91" s="18">
        <f t="shared" si="10"/>
        <v>-0.10783261755942819</v>
      </c>
      <c r="D91" s="18">
        <f t="shared" ref="D91:Q91" si="19">D16+D41+D66</f>
        <v>6.0192644005126583E-2</v>
      </c>
      <c r="E91" s="18">
        <f t="shared" si="19"/>
        <v>-9.7767345106742939E-2</v>
      </c>
      <c r="F91" s="18">
        <f t="shared" si="19"/>
        <v>0.19898941279108318</v>
      </c>
      <c r="G91" s="18">
        <f t="shared" si="19"/>
        <v>-0.55405558534442512</v>
      </c>
      <c r="H91" s="18">
        <f t="shared" si="19"/>
        <v>0.25252166752308047</v>
      </c>
      <c r="I91" s="18">
        <f t="shared" si="19"/>
        <v>0.33964051197784118</v>
      </c>
      <c r="J91" s="31">
        <f t="shared" si="19"/>
        <v>8.9573364254305329E-2</v>
      </c>
      <c r="K91" s="18">
        <f t="shared" si="19"/>
        <v>8.9546694814242808E-2</v>
      </c>
      <c r="L91" s="18">
        <f t="shared" si="19"/>
        <v>0.5333760732982058</v>
      </c>
      <c r="M91" s="18">
        <f t="shared" si="19"/>
        <v>0.2669905584086314</v>
      </c>
      <c r="N91" s="18">
        <f t="shared" si="19"/>
        <v>6.423276784750806E-2</v>
      </c>
      <c r="O91" s="18">
        <f t="shared" si="19"/>
        <v>3.5102909664696345E-3</v>
      </c>
      <c r="P91" s="18">
        <f t="shared" si="19"/>
        <v>-2.2546372850602316E-2</v>
      </c>
      <c r="Q91" s="18">
        <f t="shared" si="19"/>
        <v>4.2672204743813946E-2</v>
      </c>
      <c r="S91" s="48">
        <v>-0.13563134613437455</v>
      </c>
    </row>
    <row r="92" spans="1:19">
      <c r="A92" s="16">
        <v>2007</v>
      </c>
      <c r="B92" s="23">
        <f t="shared" si="9"/>
        <v>-0.16407427396416474</v>
      </c>
      <c r="C92" s="18">
        <f t="shared" si="10"/>
        <v>-9.6382410681644839E-2</v>
      </c>
      <c r="D92" s="18">
        <f t="shared" ref="D92:Q92" si="20">D17+D42+D67</f>
        <v>-7.4707826653586731E-2</v>
      </c>
      <c r="E92" s="18">
        <f t="shared" si="20"/>
        <v>7.83045556675242E-2</v>
      </c>
      <c r="F92" s="18">
        <f t="shared" si="20"/>
        <v>0.15046732798535051</v>
      </c>
      <c r="G92" s="18">
        <f t="shared" si="20"/>
        <v>-0.86338081966970182</v>
      </c>
      <c r="H92" s="18">
        <f t="shared" si="20"/>
        <v>0.19893919204309535</v>
      </c>
      <c r="I92" s="18">
        <f t="shared" si="20"/>
        <v>0.15642918137405132</v>
      </c>
      <c r="J92" s="31">
        <f t="shared" si="20"/>
        <v>-4.1685330559919E-2</v>
      </c>
      <c r="K92" s="18">
        <f t="shared" si="20"/>
        <v>1.3608116539387642E-2</v>
      </c>
      <c r="L92" s="18">
        <f t="shared" si="20"/>
        <v>0.17534805052651026</v>
      </c>
      <c r="M92" s="18">
        <f t="shared" si="20"/>
        <v>0.10879940783218497</v>
      </c>
      <c r="N92" s="18">
        <f t="shared" si="20"/>
        <v>6.782911487394E-2</v>
      </c>
      <c r="O92" s="18">
        <f t="shared" si="20"/>
        <v>-3.1709678768888742E-3</v>
      </c>
      <c r="P92" s="18">
        <f t="shared" si="20"/>
        <v>-1.7874325475500292E-2</v>
      </c>
      <c r="Q92" s="18">
        <f t="shared" si="20"/>
        <v>-1.6597539888967519E-2</v>
      </c>
      <c r="S92" s="48">
        <v>-0.15667902205646</v>
      </c>
    </row>
    <row r="93" spans="1:19">
      <c r="A93" s="16">
        <v>2008</v>
      </c>
      <c r="B93" s="23">
        <f t="shared" si="9"/>
        <v>-0.53250705201042536</v>
      </c>
      <c r="C93" s="18">
        <f t="shared" si="10"/>
        <v>0.24565680338711082</v>
      </c>
      <c r="D93" s="18">
        <f t="shared" ref="D93:Q93" si="21">D18+D43+D68</f>
        <v>-0.16321952175402588</v>
      </c>
      <c r="E93" s="18">
        <f t="shared" si="21"/>
        <v>0.12460401924488278</v>
      </c>
      <c r="F93" s="18">
        <f t="shared" si="21"/>
        <v>0.23113605943104984</v>
      </c>
      <c r="G93" s="18">
        <f t="shared" si="21"/>
        <v>-1.1161519148476131</v>
      </c>
      <c r="H93" s="18">
        <f t="shared" si="21"/>
        <v>-8.9441788450146387E-2</v>
      </c>
      <c r="I93" s="18">
        <f t="shared" si="21"/>
        <v>0.12632162796051055</v>
      </c>
      <c r="J93" s="31">
        <f t="shared" si="21"/>
        <v>-2.7615925036010694E-2</v>
      </c>
      <c r="K93" s="18">
        <f t="shared" si="21"/>
        <v>1.1364124523784186E-2</v>
      </c>
      <c r="L93" s="18">
        <f t="shared" si="21"/>
        <v>7.5693248604849495E-3</v>
      </c>
      <c r="M93" s="18">
        <f t="shared" si="21"/>
        <v>6.9055189979344497E-2</v>
      </c>
      <c r="N93" s="18">
        <f t="shared" si="21"/>
        <v>6.8273947800930566E-3</v>
      </c>
      <c r="O93" s="18">
        <f t="shared" si="21"/>
        <v>4.6339938617105114E-3</v>
      </c>
      <c r="P93" s="18">
        <f t="shared" si="21"/>
        <v>1.9017143289459852E-2</v>
      </c>
      <c r="Q93" s="18">
        <f t="shared" si="21"/>
        <v>1.7736416758939777E-2</v>
      </c>
      <c r="S93" s="48">
        <v>-0.26878737318886414</v>
      </c>
    </row>
    <row r="94" spans="1:19">
      <c r="A94" s="16">
        <v>2009</v>
      </c>
      <c r="B94" s="23">
        <f t="shared" si="9"/>
        <v>0.33999781118676631</v>
      </c>
      <c r="C94" s="18">
        <f t="shared" si="10"/>
        <v>-7.1190733975581302E-2</v>
      </c>
      <c r="D94" s="18">
        <f t="shared" ref="D94:Q94" si="22">D19+D44+D69</f>
        <v>-0.21079753386076328</v>
      </c>
      <c r="E94" s="18">
        <f t="shared" si="22"/>
        <v>6.8743677473743603E-2</v>
      </c>
      <c r="F94" s="18">
        <f t="shared" si="22"/>
        <v>-0.39297786538209922</v>
      </c>
      <c r="G94" s="18">
        <f t="shared" si="22"/>
        <v>-1.5269545685404495</v>
      </c>
      <c r="H94" s="18">
        <f t="shared" si="22"/>
        <v>-0.1394222947765128</v>
      </c>
      <c r="I94" s="18">
        <f t="shared" si="22"/>
        <v>0.30718522588988673</v>
      </c>
      <c r="J94" s="31">
        <f t="shared" si="22"/>
        <v>1.7541146006411101E-2</v>
      </c>
      <c r="K94" s="18">
        <f t="shared" si="22"/>
        <v>0.20340321052893059</v>
      </c>
      <c r="L94" s="18">
        <f t="shared" si="22"/>
        <v>1.2748664140847952</v>
      </c>
      <c r="M94" s="18">
        <f t="shared" si="22"/>
        <v>0.2334869346029402</v>
      </c>
      <c r="N94" s="18">
        <f t="shared" si="22"/>
        <v>2.4823028551797445E-2</v>
      </c>
      <c r="O94" s="18">
        <f t="shared" si="22"/>
        <v>5.1457312067530014E-2</v>
      </c>
      <c r="P94" s="18">
        <f t="shared" si="22"/>
        <v>4.9765461552383948E-2</v>
      </c>
      <c r="Q94" s="18">
        <f t="shared" si="22"/>
        <v>0.45006839696375367</v>
      </c>
      <c r="S94" s="48">
        <v>0.82963118210752751</v>
      </c>
    </row>
    <row r="95" spans="1:19">
      <c r="A95" s="16">
        <v>2010</v>
      </c>
      <c r="B95" s="23">
        <f t="shared" si="9"/>
        <v>1.5965422410104533</v>
      </c>
      <c r="C95" s="18">
        <f t="shared" si="10"/>
        <v>-1.1868523005468978E-2</v>
      </c>
      <c r="D95" s="18">
        <f t="shared" ref="D95:Q95" si="23">D20+D45+D70</f>
        <v>0.20328506301299779</v>
      </c>
      <c r="E95" s="18">
        <f t="shared" si="23"/>
        <v>-1.9984236394660813E-2</v>
      </c>
      <c r="F95" s="18">
        <f t="shared" si="23"/>
        <v>0.45760589692061016</v>
      </c>
      <c r="G95" s="18">
        <f t="shared" si="23"/>
        <v>0.55282278880253866</v>
      </c>
      <c r="H95" s="18">
        <f t="shared" si="23"/>
        <v>0.2538543539352775</v>
      </c>
      <c r="I95" s="18">
        <f t="shared" si="23"/>
        <v>0.16169826702872983</v>
      </c>
      <c r="J95" s="31">
        <f t="shared" si="23"/>
        <v>0.11894045728298185</v>
      </c>
      <c r="K95" s="18">
        <f t="shared" si="23"/>
        <v>-4.7551735059398463E-2</v>
      </c>
      <c r="L95" s="18">
        <f t="shared" si="23"/>
        <v>6.4525235969625727E-2</v>
      </c>
      <c r="M95" s="18">
        <f t="shared" si="23"/>
        <v>-8.8778209696642851E-2</v>
      </c>
      <c r="N95" s="18">
        <f t="shared" si="23"/>
        <v>-1.1165091404553268E-2</v>
      </c>
      <c r="O95" s="18">
        <f t="shared" si="23"/>
        <v>-1.2558153702482918E-2</v>
      </c>
      <c r="P95" s="18">
        <f t="shared" si="23"/>
        <v>1.7519611627058451E-3</v>
      </c>
      <c r="Q95" s="18">
        <f t="shared" si="23"/>
        <v>-2.6035833841807098E-2</v>
      </c>
      <c r="S95" s="48">
        <v>-0.32912775270540839</v>
      </c>
    </row>
    <row r="97" spans="1:17">
      <c r="A97" s="15"/>
      <c r="B97" s="53" t="s">
        <v>71</v>
      </c>
      <c r="C97" s="49"/>
      <c r="D97" s="49"/>
      <c r="E97" s="49"/>
      <c r="F97" s="49"/>
      <c r="G97" s="49"/>
      <c r="H97" s="49"/>
      <c r="I97" s="49"/>
      <c r="J97" s="53" t="s">
        <v>71</v>
      </c>
      <c r="K97" s="49"/>
      <c r="L97" s="49"/>
      <c r="M97" s="49"/>
      <c r="N97" s="49"/>
      <c r="O97" s="49"/>
      <c r="P97" s="49"/>
      <c r="Q97" s="49"/>
    </row>
    <row r="98" spans="1:17">
      <c r="A98" s="19" t="s">
        <v>70</v>
      </c>
      <c r="B98" s="23">
        <f ca="1">AVERAGE(INDIRECT(ADDRESS(MATCH(VALUE(LEFT($A98,4)),$A$81:$A$96,)+ROW($A$80),COLUMN(B$96),,,)&amp;":"&amp;ADDRESS(MATCH(VALUE(RIGHT($A98,4)),$A$81:$A$96,)+ROW($A$80),COLUMN(B$96),,,)))</f>
        <v>1.3606832973362937</v>
      </c>
      <c r="C98" s="18">
        <f t="shared" ref="C98:Q100" ca="1" si="24">AVERAGE(INDIRECT(ADDRESS(MATCH(VALUE(LEFT($A98,4)),$A$81:$A$96,)+ROW($A$80),COLUMN(C$96),,,)&amp;":"&amp;ADDRESS(MATCH(VALUE(RIGHT($A98,4)),$A$81:$A$96,)+ROW($A$80),COLUMN(C$96),,,)))</f>
        <v>1.5049228872391894E-2</v>
      </c>
      <c r="D98" s="18">
        <f t="shared" ca="1" si="24"/>
        <v>-2.2733216463591242E-2</v>
      </c>
      <c r="E98" s="18">
        <f t="shared" ca="1" si="24"/>
        <v>-1.8587784352947345E-2</v>
      </c>
      <c r="F98" s="18">
        <f t="shared" ca="1" si="24"/>
        <v>0.18216692292865805</v>
      </c>
      <c r="G98" s="18">
        <f t="shared" ca="1" si="24"/>
        <v>-0.12736243282397683</v>
      </c>
      <c r="H98" s="18">
        <f t="shared" ca="1" si="24"/>
        <v>0.17158883990788942</v>
      </c>
      <c r="I98" s="18">
        <f t="shared" ca="1" si="24"/>
        <v>0.21089425973012815</v>
      </c>
      <c r="J98" s="31">
        <f t="shared" ca="1" si="24"/>
        <v>6.5133726229810729E-2</v>
      </c>
      <c r="K98" s="18">
        <f t="shared" ca="1" si="24"/>
        <v>0.13231783580581719</v>
      </c>
      <c r="L98" s="18">
        <f t="shared" ca="1" si="24"/>
        <v>0.36879764983557234</v>
      </c>
      <c r="M98" s="18">
        <f t="shared" ca="1" si="24"/>
        <v>0.18761838837612199</v>
      </c>
      <c r="N98" s="18">
        <f t="shared" ca="1" si="24"/>
        <v>8.969041055459194E-2</v>
      </c>
      <c r="O98" s="18">
        <f t="shared" ca="1" si="24"/>
        <v>1.0148983105471365E-2</v>
      </c>
      <c r="P98" s="18">
        <f t="shared" ca="1" si="24"/>
        <v>1.3204349662746785E-2</v>
      </c>
      <c r="Q98" s="18">
        <f t="shared" ca="1" si="24"/>
        <v>8.2756135967608835E-2</v>
      </c>
    </row>
    <row r="99" spans="1:17">
      <c r="A99" s="19" t="s">
        <v>73</v>
      </c>
      <c r="B99" s="23">
        <f t="shared" ref="B99:B100" ca="1" si="25">AVERAGE(INDIRECT(ADDRESS(MATCH(VALUE(LEFT($A99,4)),$A$81:$A$96,)+ROW($A$80),COLUMN(B$96),,,)&amp;":"&amp;ADDRESS(MATCH(VALUE(RIGHT($A99,4)),$A$81:$A$96,)+ROW($A$80),COLUMN(B$96),,,)))</f>
        <v>3.0049462911050377</v>
      </c>
      <c r="C99" s="18">
        <f t="shared" ca="1" si="24"/>
        <v>6.6666687096089708E-2</v>
      </c>
      <c r="D99" s="18">
        <f t="shared" ca="1" si="24"/>
        <v>-8.0923065802481611E-2</v>
      </c>
      <c r="E99" s="18">
        <f t="shared" ca="1" si="24"/>
        <v>-0.10978458434432169</v>
      </c>
      <c r="F99" s="18">
        <f t="shared" ca="1" si="24"/>
        <v>0.11834011693125945</v>
      </c>
      <c r="G99" s="18">
        <f t="shared" ca="1" si="24"/>
        <v>1.1396091282133602</v>
      </c>
      <c r="H99" s="18">
        <f t="shared" ca="1" si="24"/>
        <v>0.28298508599697586</v>
      </c>
      <c r="I99" s="18">
        <f t="shared" ca="1" si="24"/>
        <v>0.20181022513385583</v>
      </c>
      <c r="J99" s="31">
        <f t="shared" ca="1" si="24"/>
        <v>0.11092683566193091</v>
      </c>
      <c r="K99" s="18">
        <f t="shared" ca="1" si="24"/>
        <v>0.25597821973011475</v>
      </c>
      <c r="L99" s="18">
        <f t="shared" ca="1" si="24"/>
        <v>0.29751369341530043</v>
      </c>
      <c r="M99" s="18">
        <f t="shared" ca="1" si="24"/>
        <v>0.44024489332453937</v>
      </c>
      <c r="N99" s="18">
        <f t="shared" ca="1" si="24"/>
        <v>0.12880949275284947</v>
      </c>
      <c r="O99" s="18">
        <f t="shared" ca="1" si="24"/>
        <v>2.1268956913845161E-2</v>
      </c>
      <c r="P99" s="18">
        <f t="shared" ca="1" si="24"/>
        <v>5.2669486205707709E-2</v>
      </c>
      <c r="Q99" s="18">
        <f t="shared" ca="1" si="24"/>
        <v>7.8831119876011865E-2</v>
      </c>
    </row>
    <row r="100" spans="1:17">
      <c r="A100" s="19" t="s">
        <v>74</v>
      </c>
      <c r="B100" s="23">
        <f t="shared" ca="1" si="25"/>
        <v>0.86740439920567014</v>
      </c>
      <c r="C100" s="18">
        <f t="shared" ca="1" si="24"/>
        <v>-4.3600859471745328E-4</v>
      </c>
      <c r="D100" s="18">
        <f t="shared" ca="1" si="24"/>
        <v>-5.2762616619241283E-3</v>
      </c>
      <c r="E100" s="18">
        <f t="shared" ca="1" si="24"/>
        <v>8.7712556444649679E-3</v>
      </c>
      <c r="F100" s="18">
        <f t="shared" ca="1" si="24"/>
        <v>0.20131496472787766</v>
      </c>
      <c r="G100" s="18">
        <f t="shared" ca="1" si="24"/>
        <v>-0.50745390113517785</v>
      </c>
      <c r="H100" s="18">
        <f t="shared" ca="1" si="24"/>
        <v>0.1381699660811635</v>
      </c>
      <c r="I100" s="18">
        <f t="shared" ca="1" si="24"/>
        <v>0.21361947010900981</v>
      </c>
      <c r="J100" s="31">
        <f t="shared" ca="1" si="24"/>
        <v>5.1395793400174673E-2</v>
      </c>
      <c r="K100" s="18">
        <f t="shared" ca="1" si="24"/>
        <v>9.5219720628527932E-2</v>
      </c>
      <c r="L100" s="18">
        <f t="shared" ca="1" si="24"/>
        <v>0.39018283676165388</v>
      </c>
      <c r="M100" s="18">
        <f t="shared" ca="1" si="24"/>
        <v>0.11183043689159677</v>
      </c>
      <c r="N100" s="18">
        <f t="shared" ca="1" si="24"/>
        <v>7.79546858951147E-2</v>
      </c>
      <c r="O100" s="18">
        <f t="shared" ca="1" si="24"/>
        <v>6.8129909629592259E-3</v>
      </c>
      <c r="P100" s="18">
        <f t="shared" ca="1" si="24"/>
        <v>1.3648086998585079E-3</v>
      </c>
      <c r="Q100" s="18">
        <f t="shared" ca="1" si="24"/>
        <v>8.3933640795087944E-2</v>
      </c>
    </row>
  </sheetData>
  <mergeCells count="8">
    <mergeCell ref="B81:I81"/>
    <mergeCell ref="J81:Q81"/>
    <mergeCell ref="B6:I6"/>
    <mergeCell ref="J6:Q6"/>
    <mergeCell ref="B31:I31"/>
    <mergeCell ref="J31:Q31"/>
    <mergeCell ref="B56:I56"/>
    <mergeCell ref="J56:Q56"/>
  </mergeCells>
  <pageMargins left="0.70866141732283472" right="0.70866141732283472" top="0.74803149606299213" bottom="0.74803149606299213" header="0.31496062992125984" footer="0.31496062992125984"/>
  <pageSetup scale="82" orientation="landscape" horizontalDpi="0" verticalDpi="0" r:id="rId1"/>
  <rowBreaks count="1" manualBreakCount="1">
    <brk id="51" max="16383" man="1"/>
  </rowBreaks>
  <colBreaks count="1" manualBreakCount="1">
    <brk id="9" max="1048575" man="1"/>
  </colBreaks>
</worksheet>
</file>

<file path=xl/worksheets/sheet8.xml><?xml version="1.0" encoding="utf-8"?>
<worksheet xmlns="http://schemas.openxmlformats.org/spreadsheetml/2006/main" xmlns:r="http://schemas.openxmlformats.org/officeDocument/2006/relationships">
  <sheetPr codeName="Sheet7"/>
  <dimension ref="A1:S104"/>
  <sheetViews>
    <sheetView zoomScaleNormal="100" workbookViewId="0"/>
  </sheetViews>
  <sheetFormatPr defaultRowHeight="11.25"/>
  <cols>
    <col min="1" max="1" width="9.140625" style="11"/>
    <col min="2" max="17" width="12.7109375" style="11" customWidth="1"/>
    <col min="18" max="16384" width="9.140625" style="11"/>
  </cols>
  <sheetData>
    <row r="1" spans="1:17" ht="12.75">
      <c r="B1" s="12" t="s">
        <v>86</v>
      </c>
    </row>
    <row r="2" spans="1:17">
      <c r="I2" s="11">
        <v>1</v>
      </c>
      <c r="Q2" s="11">
        <v>2</v>
      </c>
    </row>
    <row r="3" spans="1:17">
      <c r="B3" s="33" t="s">
        <v>55</v>
      </c>
      <c r="J3" s="33" t="s">
        <v>56</v>
      </c>
    </row>
    <row r="5" spans="1:17" ht="45">
      <c r="A5" s="15"/>
      <c r="B5" s="20" t="s">
        <v>0</v>
      </c>
      <c r="C5" s="14" t="s">
        <v>1</v>
      </c>
      <c r="D5" s="14" t="s">
        <v>2</v>
      </c>
      <c r="E5" s="14" t="s">
        <v>3</v>
      </c>
      <c r="F5" s="14" t="s">
        <v>4</v>
      </c>
      <c r="G5" s="14" t="s">
        <v>5</v>
      </c>
      <c r="H5" s="14" t="s">
        <v>6</v>
      </c>
      <c r="I5" s="14" t="s">
        <v>7</v>
      </c>
      <c r="J5" s="27" t="s">
        <v>8</v>
      </c>
      <c r="K5" s="14" t="s">
        <v>9</v>
      </c>
      <c r="L5" s="14" t="s">
        <v>10</v>
      </c>
      <c r="M5" s="14" t="s">
        <v>11</v>
      </c>
      <c r="N5" s="14" t="s">
        <v>12</v>
      </c>
      <c r="O5" s="14" t="s">
        <v>13</v>
      </c>
      <c r="P5" s="14" t="s">
        <v>14</v>
      </c>
      <c r="Q5" s="14" t="s">
        <v>15</v>
      </c>
    </row>
    <row r="6" spans="1:17">
      <c r="A6" s="16"/>
      <c r="B6" s="73" t="s">
        <v>57</v>
      </c>
      <c r="C6" s="74"/>
      <c r="D6" s="74"/>
      <c r="E6" s="74"/>
      <c r="F6" s="74"/>
      <c r="G6" s="74"/>
      <c r="H6" s="74"/>
      <c r="I6" s="74"/>
      <c r="J6" s="73" t="s">
        <v>57</v>
      </c>
      <c r="K6" s="74"/>
      <c r="L6" s="74"/>
      <c r="M6" s="74"/>
      <c r="N6" s="74"/>
      <c r="O6" s="74"/>
      <c r="P6" s="74"/>
      <c r="Q6" s="74"/>
    </row>
    <row r="7" spans="1:17">
      <c r="A7" s="16">
        <v>1997</v>
      </c>
      <c r="B7" s="21"/>
      <c r="C7" s="17"/>
      <c r="D7" s="17"/>
      <c r="E7" s="17"/>
      <c r="F7" s="17"/>
      <c r="G7" s="17"/>
      <c r="H7" s="17"/>
      <c r="I7" s="17"/>
      <c r="J7" s="30"/>
      <c r="K7" s="17"/>
      <c r="L7" s="17"/>
      <c r="M7" s="17"/>
      <c r="N7" s="17"/>
      <c r="O7" s="17"/>
      <c r="P7" s="17"/>
      <c r="Q7" s="17"/>
    </row>
    <row r="8" spans="1:17">
      <c r="A8" s="16">
        <v>1998</v>
      </c>
      <c r="B8" s="23">
        <f t="shared" ref="B8:B20" si="0">SUM(C8:Q8)</f>
        <v>3.5132541270186097</v>
      </c>
      <c r="C8" s="18">
        <v>0.26305893696214488</v>
      </c>
      <c r="D8" s="18">
        <v>0.99870882185968768</v>
      </c>
      <c r="E8" s="18">
        <v>-0.20572830639295378</v>
      </c>
      <c r="F8" s="18">
        <v>0.29557115147202095</v>
      </c>
      <c r="G8" s="18">
        <v>1.1885545799215027</v>
      </c>
      <c r="H8" s="18">
        <v>0.59171454223083542</v>
      </c>
      <c r="I8" s="18">
        <v>0.22204199320686849</v>
      </c>
      <c r="J8" s="31">
        <v>-9.5495069056123247E-2</v>
      </c>
      <c r="K8" s="18">
        <v>-0.12550635996373508</v>
      </c>
      <c r="L8" s="18">
        <v>0.58253551552810301</v>
      </c>
      <c r="M8" s="18">
        <v>2.9074742554549358E-2</v>
      </c>
      <c r="N8" s="18">
        <v>-4.6062479797809038E-2</v>
      </c>
      <c r="O8" s="18">
        <v>-4.1712624161662576E-2</v>
      </c>
      <c r="P8" s="18">
        <v>-8.8110280442520103E-2</v>
      </c>
      <c r="Q8" s="18">
        <v>-5.5391036902299309E-2</v>
      </c>
    </row>
    <row r="9" spans="1:17">
      <c r="A9" s="16">
        <v>1999</v>
      </c>
      <c r="B9" s="23">
        <f t="shared" si="0"/>
        <v>3.7986739233089866</v>
      </c>
      <c r="C9" s="18">
        <v>0.4110745127006199</v>
      </c>
      <c r="D9" s="18">
        <v>0.48627136529616211</v>
      </c>
      <c r="E9" s="18">
        <v>0.23688153135168599</v>
      </c>
      <c r="F9" s="18">
        <v>0.22433162144850369</v>
      </c>
      <c r="G9" s="18">
        <v>0.98332504364699536</v>
      </c>
      <c r="H9" s="18">
        <v>0.20934702713093323</v>
      </c>
      <c r="I9" s="18">
        <v>0.31536812250029533</v>
      </c>
      <c r="J9" s="31">
        <v>0.11904549440221171</v>
      </c>
      <c r="K9" s="18">
        <v>7.5399603959833444E-2</v>
      </c>
      <c r="L9" s="18">
        <v>0.29904977973412644</v>
      </c>
      <c r="M9" s="18">
        <v>0.27117222735192398</v>
      </c>
      <c r="N9" s="18">
        <v>-2.1896360103277838E-3</v>
      </c>
      <c r="O9" s="18">
        <v>3.3727877811152648E-3</v>
      </c>
      <c r="P9" s="18">
        <v>7.7866000410519928E-2</v>
      </c>
      <c r="Q9" s="18">
        <v>8.8358441604388757E-2</v>
      </c>
    </row>
    <row r="10" spans="1:17">
      <c r="A10" s="16">
        <v>2000</v>
      </c>
      <c r="B10" s="23">
        <f t="shared" si="0"/>
        <v>2.9235651677957741</v>
      </c>
      <c r="C10" s="18">
        <v>0.17082070011962949</v>
      </c>
      <c r="D10" s="18">
        <v>-0.48704773502814441</v>
      </c>
      <c r="E10" s="18">
        <v>-9.2868602766807227E-3</v>
      </c>
      <c r="F10" s="18">
        <v>0.20917740813056618</v>
      </c>
      <c r="G10" s="18">
        <v>1.5840482993556917</v>
      </c>
      <c r="H10" s="18">
        <v>0.14772411613358022</v>
      </c>
      <c r="I10" s="18">
        <v>0.33791229266963796</v>
      </c>
      <c r="J10" s="31">
        <v>0.21182223799480335</v>
      </c>
      <c r="K10" s="18">
        <v>0.15043943082100122</v>
      </c>
      <c r="L10" s="18">
        <v>-4.4023497633940102E-3</v>
      </c>
      <c r="M10" s="18">
        <v>0.22094428110862452</v>
      </c>
      <c r="N10" s="18">
        <v>4.3791200807920407E-2</v>
      </c>
      <c r="O10" s="18">
        <v>4.7022552885078471E-2</v>
      </c>
      <c r="P10" s="18">
        <v>0.12988313721758496</v>
      </c>
      <c r="Q10" s="18">
        <v>0.17071645561987583</v>
      </c>
    </row>
    <row r="11" spans="1:17">
      <c r="A11" s="16">
        <v>2001</v>
      </c>
      <c r="B11" s="23">
        <f t="shared" si="0"/>
        <v>1.0179606576724798</v>
      </c>
      <c r="C11" s="18">
        <v>2.7110186589520496E-2</v>
      </c>
      <c r="D11" s="18">
        <v>-0.34108756241381138</v>
      </c>
      <c r="E11" s="18">
        <v>-0.18679322566659981</v>
      </c>
      <c r="F11" s="18">
        <v>0.34374985606349057</v>
      </c>
      <c r="G11" s="18">
        <v>-0.74161294479446604</v>
      </c>
      <c r="H11" s="18">
        <v>0.12522008422975728</v>
      </c>
      <c r="I11" s="18">
        <v>0.2887915767013311</v>
      </c>
      <c r="J11" s="31">
        <v>9.3177056632612609E-2</v>
      </c>
      <c r="K11" s="18">
        <v>0.20380745546545895</v>
      </c>
      <c r="L11" s="18">
        <v>0.87090085862390998</v>
      </c>
      <c r="M11" s="18">
        <v>0.16285004035496564</v>
      </c>
      <c r="N11" s="18">
        <v>1.8931518211990673E-2</v>
      </c>
      <c r="O11" s="18">
        <v>1.5523241884080326E-2</v>
      </c>
      <c r="P11" s="18">
        <v>-4.5842526811580167E-3</v>
      </c>
      <c r="Q11" s="18">
        <v>0.14197676847139731</v>
      </c>
    </row>
    <row r="12" spans="1:17">
      <c r="A12" s="16">
        <v>2002</v>
      </c>
      <c r="B12" s="23">
        <f t="shared" si="0"/>
        <v>2.2075437604103909</v>
      </c>
      <c r="C12" s="18">
        <v>-0.19445743737407215</v>
      </c>
      <c r="D12" s="18">
        <v>0.39945100264068212</v>
      </c>
      <c r="E12" s="18">
        <v>0.26001044621674668</v>
      </c>
      <c r="F12" s="18">
        <v>0.11390336782884758</v>
      </c>
      <c r="G12" s="18">
        <v>0.47621148448600287</v>
      </c>
      <c r="H12" s="18">
        <v>0.21721539944097723</v>
      </c>
      <c r="I12" s="18">
        <v>0.15032512066014012</v>
      </c>
      <c r="J12" s="31">
        <v>-4.5635544691385171E-2</v>
      </c>
      <c r="K12" s="18">
        <v>0.4186193629554239</v>
      </c>
      <c r="L12" s="18">
        <v>9.8560411040474999E-2</v>
      </c>
      <c r="M12" s="18">
        <v>0.16898789264198796</v>
      </c>
      <c r="N12" s="18">
        <v>8.2346850481277697E-2</v>
      </c>
      <c r="O12" s="18">
        <v>-4.1136227449728509E-2</v>
      </c>
      <c r="P12" s="18">
        <v>3.9638131208555825E-2</v>
      </c>
      <c r="Q12" s="18">
        <v>6.3503500324459838E-2</v>
      </c>
    </row>
    <row r="13" spans="1:17">
      <c r="A13" s="16">
        <v>2003</v>
      </c>
      <c r="B13" s="23">
        <f t="shared" si="0"/>
        <v>0.48224963444202545</v>
      </c>
      <c r="C13" s="18">
        <v>0.3072183568914455</v>
      </c>
      <c r="D13" s="18">
        <v>-0.10744066196221654</v>
      </c>
      <c r="E13" s="18">
        <v>-0.25064893512812675</v>
      </c>
      <c r="F13" s="18">
        <v>3.6427329143154802E-2</v>
      </c>
      <c r="G13" s="18">
        <v>-9.4828726515624795E-2</v>
      </c>
      <c r="H13" s="18">
        <v>0.443892822565846</v>
      </c>
      <c r="I13" s="18">
        <v>0.16826055052610689</v>
      </c>
      <c r="J13" s="31">
        <v>-1.0441403993440863E-2</v>
      </c>
      <c r="K13" s="18">
        <v>2.3353766560969602E-2</v>
      </c>
      <c r="L13" s="18">
        <v>0.11234666045682228</v>
      </c>
      <c r="M13" s="18">
        <v>9.4487506327281104E-2</v>
      </c>
      <c r="N13" s="18">
        <v>-0.15583963297229067</v>
      </c>
      <c r="O13" s="18">
        <v>-5.4294751080842217E-2</v>
      </c>
      <c r="P13" s="18">
        <v>-8.6508738885425943E-2</v>
      </c>
      <c r="Q13" s="18">
        <v>5.6265492508367113E-2</v>
      </c>
    </row>
    <row r="14" spans="1:17">
      <c r="A14" s="16">
        <v>2004</v>
      </c>
      <c r="B14" s="23">
        <f t="shared" si="0"/>
        <v>0.43683158591154347</v>
      </c>
      <c r="C14" s="18">
        <v>0.31647470415564738</v>
      </c>
      <c r="D14" s="18">
        <v>-0.41680918451844984</v>
      </c>
      <c r="E14" s="18">
        <v>-0.22033652297110393</v>
      </c>
      <c r="F14" s="18">
        <v>-6.6774559547693301E-3</v>
      </c>
      <c r="G14" s="18">
        <v>0.18411238294203092</v>
      </c>
      <c r="H14" s="18">
        <v>4.8950070601594037E-2</v>
      </c>
      <c r="I14" s="18">
        <v>1.0183642789766667E-2</v>
      </c>
      <c r="J14" s="31">
        <v>-9.2267676671645236E-3</v>
      </c>
      <c r="K14" s="18">
        <v>0.17713417072193866</v>
      </c>
      <c r="L14" s="18">
        <v>0.25035127566659954</v>
      </c>
      <c r="M14" s="18">
        <v>-3.4502037484222405E-2</v>
      </c>
      <c r="N14" s="18">
        <v>2.6882036747071472E-2</v>
      </c>
      <c r="O14" s="18">
        <v>-3.3684360744199823E-2</v>
      </c>
      <c r="P14" s="18">
        <v>6.1606576696404507E-2</v>
      </c>
      <c r="Q14" s="18">
        <v>8.2373054930400202E-2</v>
      </c>
    </row>
    <row r="15" spans="1:17">
      <c r="A15" s="16">
        <v>2005</v>
      </c>
      <c r="B15" s="23">
        <f t="shared" si="0"/>
        <v>2.0245044363509166</v>
      </c>
      <c r="C15" s="18">
        <v>0.11610271941320024</v>
      </c>
      <c r="D15" s="18">
        <v>-0.73677879037393978</v>
      </c>
      <c r="E15" s="18">
        <v>2.8187850090288173E-2</v>
      </c>
      <c r="F15" s="18">
        <v>-2.6993627956729264E-2</v>
      </c>
      <c r="G15" s="18">
        <v>0.83776100724875324</v>
      </c>
      <c r="H15" s="18">
        <v>0.38632958421960933</v>
      </c>
      <c r="I15" s="18">
        <v>0.24678078820450652</v>
      </c>
      <c r="J15" s="31">
        <v>0.48149128398143737</v>
      </c>
      <c r="K15" s="18">
        <v>0.20617634382385006</v>
      </c>
      <c r="L15" s="18">
        <v>-8.5433647734251927E-4</v>
      </c>
      <c r="M15" s="18">
        <v>0.10162554814742543</v>
      </c>
      <c r="N15" s="18">
        <v>5.9563845565908664E-2</v>
      </c>
      <c r="O15" s="18">
        <v>6.7786557890987933E-2</v>
      </c>
      <c r="P15" s="18">
        <v>4.4555870548837757E-2</v>
      </c>
      <c r="Q15" s="18">
        <v>0.21276979202412336</v>
      </c>
    </row>
    <row r="16" spans="1:17">
      <c r="A16" s="16">
        <v>2006</v>
      </c>
      <c r="B16" s="23">
        <f t="shared" si="0"/>
        <v>1.1570285132171718</v>
      </c>
      <c r="C16" s="18">
        <v>7.662208021236884E-2</v>
      </c>
      <c r="D16" s="18">
        <v>-0.53406898686748105</v>
      </c>
      <c r="E16" s="18">
        <v>8.7017901123652569E-2</v>
      </c>
      <c r="F16" s="18">
        <v>-0.19709970734459606</v>
      </c>
      <c r="G16" s="18">
        <v>0.52820610878643692</v>
      </c>
      <c r="H16" s="18">
        <v>0.44303258672838131</v>
      </c>
      <c r="I16" s="18">
        <v>0.45511982380619193</v>
      </c>
      <c r="J16" s="31">
        <v>-0.10000024352171555</v>
      </c>
      <c r="K16" s="18">
        <v>0.11776022102464986</v>
      </c>
      <c r="L16" s="18">
        <v>0.21417454340145045</v>
      </c>
      <c r="M16" s="18">
        <v>0.14592874569096401</v>
      </c>
      <c r="N16" s="18">
        <v>-4.4384610201987307E-2</v>
      </c>
      <c r="O16" s="18">
        <v>3.2932528111319511E-4</v>
      </c>
      <c r="P16" s="18">
        <v>-6.8531174854987989E-3</v>
      </c>
      <c r="Q16" s="18">
        <v>-2.8756157416758195E-2</v>
      </c>
    </row>
    <row r="17" spans="1:17">
      <c r="A17" s="16">
        <v>2007</v>
      </c>
      <c r="B17" s="23">
        <f t="shared" si="0"/>
        <v>0.65282846303383557</v>
      </c>
      <c r="C17" s="18">
        <v>5.7616857089324699E-3</v>
      </c>
      <c r="D17" s="18">
        <v>-2.1103336148637589E-2</v>
      </c>
      <c r="E17" s="18">
        <v>0.31390487137002143</v>
      </c>
      <c r="F17" s="18">
        <v>-0.21802632718391673</v>
      </c>
      <c r="G17" s="18">
        <v>0.10408090916708983</v>
      </c>
      <c r="H17" s="18">
        <v>0.3018747785358773</v>
      </c>
      <c r="I17" s="18">
        <v>6.5496414683640175E-2</v>
      </c>
      <c r="J17" s="31">
        <v>-1.5756161719031925E-2</v>
      </c>
      <c r="K17" s="18">
        <v>-1.7658120252297179E-2</v>
      </c>
      <c r="L17" s="18">
        <v>0.29263748841455012</v>
      </c>
      <c r="M17" s="18">
        <v>-4.9359907396613015E-2</v>
      </c>
      <c r="N17" s="18">
        <v>3.246433054957211E-2</v>
      </c>
      <c r="O17" s="18">
        <v>-1.256101944931054E-2</v>
      </c>
      <c r="P17" s="18">
        <v>-2.9606828388960435E-2</v>
      </c>
      <c r="Q17" s="18">
        <v>-9.932031485708033E-2</v>
      </c>
    </row>
    <row r="18" spans="1:17">
      <c r="A18" s="16">
        <v>2008</v>
      </c>
      <c r="B18" s="23">
        <f t="shared" si="0"/>
        <v>-0.80476818527804017</v>
      </c>
      <c r="C18" s="18">
        <v>0.59368518665184999</v>
      </c>
      <c r="D18" s="18">
        <v>-0.45136590353855915</v>
      </c>
      <c r="E18" s="18">
        <v>3.3713929395214545E-2</v>
      </c>
      <c r="F18" s="18">
        <v>-0.10539126226694125</v>
      </c>
      <c r="G18" s="18">
        <v>-0.51338739685884038</v>
      </c>
      <c r="H18" s="18">
        <v>-0.17919308122172717</v>
      </c>
      <c r="I18" s="18">
        <v>0.2161325655741809</v>
      </c>
      <c r="J18" s="31">
        <v>-6.6156865278755002E-3</v>
      </c>
      <c r="K18" s="18">
        <v>-0.1702869288039216</v>
      </c>
      <c r="L18" s="18">
        <v>-0.16111874931158768</v>
      </c>
      <c r="M18" s="18">
        <v>-0.10338336889078549</v>
      </c>
      <c r="N18" s="18">
        <v>2.3006650533266879E-2</v>
      </c>
      <c r="O18" s="18">
        <v>-1.821078550159325E-2</v>
      </c>
      <c r="P18" s="18">
        <v>-5.6408736301078758E-3</v>
      </c>
      <c r="Q18" s="18">
        <v>4.3287519119386768E-2</v>
      </c>
    </row>
    <row r="19" spans="1:17">
      <c r="A19" s="16">
        <v>2009</v>
      </c>
      <c r="B19" s="23">
        <f t="shared" si="0"/>
        <v>0.28490547582542503</v>
      </c>
      <c r="C19" s="18">
        <v>-0.19904017965451981</v>
      </c>
      <c r="D19" s="18">
        <v>0.41936989103588701</v>
      </c>
      <c r="E19" s="18">
        <v>-0.23403122065774501</v>
      </c>
      <c r="F19" s="18">
        <v>-0.29588316726855124</v>
      </c>
      <c r="G19" s="18">
        <v>-0.54801899548981747</v>
      </c>
      <c r="H19" s="18">
        <v>0.11237495960354373</v>
      </c>
      <c r="I19" s="18">
        <v>0.1364009986810065</v>
      </c>
      <c r="J19" s="31">
        <v>0.11873240124829537</v>
      </c>
      <c r="K19" s="18">
        <v>4.5966762726928054E-2</v>
      </c>
      <c r="L19" s="18">
        <v>0.48196901019978056</v>
      </c>
      <c r="M19" s="18">
        <v>3.3982641168381757E-3</v>
      </c>
      <c r="N19" s="18">
        <v>-1.1333754202044232E-2</v>
      </c>
      <c r="O19" s="18">
        <v>2.9449399307818402E-3</v>
      </c>
      <c r="P19" s="18">
        <v>8.025469223315837E-2</v>
      </c>
      <c r="Q19" s="18">
        <v>0.17180087332188312</v>
      </c>
    </row>
    <row r="20" spans="1:17">
      <c r="A20" s="16">
        <v>2010</v>
      </c>
      <c r="B20" s="23">
        <f t="shared" si="0"/>
        <v>2.0476006846687866</v>
      </c>
      <c r="C20" s="18">
        <v>0.20230965954408289</v>
      </c>
      <c r="D20" s="18">
        <v>-2.8782816269508116E-2</v>
      </c>
      <c r="E20" s="18">
        <v>-4.0040057615675424E-2</v>
      </c>
      <c r="F20" s="18">
        <v>0.20808875651415248</v>
      </c>
      <c r="G20" s="18">
        <v>0.88918273736843834</v>
      </c>
      <c r="H20" s="18">
        <v>0.40288697252965106</v>
      </c>
      <c r="I20" s="18">
        <v>0.10952716523553478</v>
      </c>
      <c r="J20" s="31">
        <v>0.17105679168172674</v>
      </c>
      <c r="K20" s="18">
        <v>-9.0633873595451483E-2</v>
      </c>
      <c r="L20" s="18">
        <v>0.37144551602445064</v>
      </c>
      <c r="M20" s="18">
        <v>-0.12874851762688155</v>
      </c>
      <c r="N20" s="18">
        <v>-1.8187017884365476E-2</v>
      </c>
      <c r="O20" s="18">
        <v>1.2369767649778688E-2</v>
      </c>
      <c r="P20" s="18">
        <v>3.6817523639743756E-2</v>
      </c>
      <c r="Q20" s="18">
        <v>-4.9691922526890676E-2</v>
      </c>
    </row>
    <row r="21" spans="1:17">
      <c r="A21" s="29"/>
      <c r="B21" s="51"/>
      <c r="C21" s="18"/>
      <c r="D21" s="18"/>
      <c r="E21" s="18"/>
      <c r="F21" s="18"/>
      <c r="G21" s="18"/>
      <c r="H21" s="18"/>
      <c r="I21" s="18"/>
      <c r="J21" s="51"/>
      <c r="K21" s="18"/>
      <c r="L21" s="18"/>
      <c r="M21" s="18"/>
      <c r="N21" s="18"/>
      <c r="O21" s="18"/>
      <c r="P21" s="18"/>
      <c r="Q21" s="18"/>
    </row>
    <row r="22" spans="1:17">
      <c r="A22" s="15"/>
      <c r="B22" s="53" t="s">
        <v>71</v>
      </c>
      <c r="C22" s="49"/>
      <c r="D22" s="49"/>
      <c r="E22" s="49"/>
      <c r="F22" s="49"/>
      <c r="G22" s="49"/>
      <c r="H22" s="49"/>
      <c r="I22" s="49"/>
      <c r="J22" s="49"/>
      <c r="K22" s="49"/>
      <c r="L22" s="49"/>
      <c r="M22" s="49"/>
      <c r="N22" s="49"/>
      <c r="O22" s="49"/>
      <c r="P22" s="49"/>
      <c r="Q22" s="49"/>
    </row>
    <row r="23" spans="1:17">
      <c r="A23" s="19" t="s">
        <v>70</v>
      </c>
      <c r="B23" s="23">
        <f ca="1">AVERAGE(INDIRECT(ADDRESS(MATCH(VALUE(LEFT($A23,4)),$A$6:$A$21,)+ROW($A$5),COLUMN(B$21),,,)&amp;":"&amp;ADDRESS(MATCH(VALUE(RIGHT($A23,4)),$A$6:$A$21,)+ROW($A$5),COLUMN(B$21),,,)))</f>
        <v>1.5186290957213773</v>
      </c>
      <c r="C23" s="18">
        <f t="shared" ref="C23:Q25" ca="1" si="1">AVERAGE(INDIRECT(ADDRESS(MATCH(VALUE(LEFT($A23,4)),$A$6:$A$21,)+ROW($A$5),COLUMN(C$21),,,)&amp;":"&amp;ADDRESS(MATCH(VALUE(RIGHT($A23,4)),$A$6:$A$21,)+ROW($A$5),COLUMN(C$21),,,)))</f>
        <v>0.1612877778400654</v>
      </c>
      <c r="D23" s="18">
        <f t="shared" ca="1" si="1"/>
        <v>-6.3129530483717625E-2</v>
      </c>
      <c r="E23" s="18">
        <f t="shared" ca="1" si="1"/>
        <v>-1.439604608932892E-2</v>
      </c>
      <c r="F23" s="18">
        <f t="shared" ca="1" si="1"/>
        <v>4.4705995586556309E-2</v>
      </c>
      <c r="G23" s="18">
        <f t="shared" ca="1" si="1"/>
        <v>0.37520265302032246</v>
      </c>
      <c r="H23" s="18">
        <f t="shared" ca="1" si="1"/>
        <v>0.25010537405606609</v>
      </c>
      <c r="I23" s="18">
        <f t="shared" ca="1" si="1"/>
        <v>0.20941085040301596</v>
      </c>
      <c r="J23" s="51">
        <f t="shared" ca="1" si="1"/>
        <v>7.0165722212642334E-2</v>
      </c>
      <c r="K23" s="18">
        <f t="shared" ca="1" si="1"/>
        <v>7.8043987341896007E-2</v>
      </c>
      <c r="L23" s="18">
        <f t="shared" ca="1" si="1"/>
        <v>0.26212274027214955</v>
      </c>
      <c r="M23" s="18">
        <f t="shared" ca="1" si="1"/>
        <v>6.788272437661981E-2</v>
      </c>
      <c r="N23" s="18">
        <f t="shared" ca="1" si="1"/>
        <v>6.9148475601410789E-4</v>
      </c>
      <c r="O23" s="18">
        <f t="shared" ca="1" si="1"/>
        <v>-4.0192765449539383E-3</v>
      </c>
      <c r="P23" s="18">
        <f t="shared" ca="1" si="1"/>
        <v>1.917829541854876E-2</v>
      </c>
      <c r="Q23" s="18">
        <f t="shared" ca="1" si="1"/>
        <v>6.1376343555481057E-2</v>
      </c>
    </row>
    <row r="24" spans="1:17">
      <c r="A24" s="19" t="s">
        <v>73</v>
      </c>
      <c r="B24" s="23">
        <f t="shared" ref="B24:B25" ca="1" si="2">AVERAGE(INDIRECT(ADDRESS(MATCH(VALUE(LEFT($A24,4)),$A$6:$A$21,)+ROW($A$5),COLUMN(B$21),,,)&amp;":"&amp;ADDRESS(MATCH(VALUE(RIGHT($A24,4)),$A$6:$A$21,)+ROW($A$5),COLUMN(B$21),,,)))</f>
        <v>3.4118310727077898</v>
      </c>
      <c r="C24" s="18">
        <f t="shared" ca="1" si="1"/>
        <v>0.28165138326079808</v>
      </c>
      <c r="D24" s="18">
        <f t="shared" ca="1" si="1"/>
        <v>0.33264415070923509</v>
      </c>
      <c r="E24" s="18">
        <f t="shared" ca="1" si="1"/>
        <v>7.288788227350497E-3</v>
      </c>
      <c r="F24" s="18">
        <f t="shared" ca="1" si="1"/>
        <v>0.24302672701703029</v>
      </c>
      <c r="G24" s="18">
        <f t="shared" ca="1" si="1"/>
        <v>1.2519759743080632</v>
      </c>
      <c r="H24" s="18">
        <f t="shared" ca="1" si="1"/>
        <v>0.31626189516511632</v>
      </c>
      <c r="I24" s="18">
        <f t="shared" ca="1" si="1"/>
        <v>0.2917741361256006</v>
      </c>
      <c r="J24" s="51">
        <f t="shared" ca="1" si="1"/>
        <v>7.8457554446963937E-2</v>
      </c>
      <c r="K24" s="18">
        <f t="shared" ca="1" si="1"/>
        <v>3.34442249390332E-2</v>
      </c>
      <c r="L24" s="18">
        <f t="shared" ca="1" si="1"/>
        <v>0.29239431516627845</v>
      </c>
      <c r="M24" s="18">
        <f t="shared" ca="1" si="1"/>
        <v>0.17373041700503258</v>
      </c>
      <c r="N24" s="18">
        <f t="shared" ca="1" si="1"/>
        <v>-1.4869716667388043E-3</v>
      </c>
      <c r="O24" s="18">
        <f t="shared" ca="1" si="1"/>
        <v>2.8942388348437201E-3</v>
      </c>
      <c r="P24" s="18">
        <f t="shared" ca="1" si="1"/>
        <v>3.9879619061861597E-2</v>
      </c>
      <c r="Q24" s="18">
        <f t="shared" ca="1" si="1"/>
        <v>6.7894620107321765E-2</v>
      </c>
    </row>
    <row r="25" spans="1:17">
      <c r="A25" s="19" t="s">
        <v>74</v>
      </c>
      <c r="B25" s="23">
        <f t="shared" ca="1" si="2"/>
        <v>0.95066850262545355</v>
      </c>
      <c r="C25" s="18">
        <f t="shared" ca="1" si="1"/>
        <v>0.12517869621384559</v>
      </c>
      <c r="D25" s="18">
        <f t="shared" ca="1" si="1"/>
        <v>-0.18186163484160348</v>
      </c>
      <c r="E25" s="18">
        <f t="shared" ca="1" si="1"/>
        <v>-2.0901496384332745E-2</v>
      </c>
      <c r="F25" s="18">
        <f t="shared" ca="1" si="1"/>
        <v>-1.4790223842585848E-2</v>
      </c>
      <c r="G25" s="18">
        <f t="shared" ca="1" si="1"/>
        <v>0.11217065663400035</v>
      </c>
      <c r="H25" s="18">
        <f t="shared" ca="1" si="1"/>
        <v>0.23025841772335101</v>
      </c>
      <c r="I25" s="18">
        <f t="shared" ca="1" si="1"/>
        <v>0.18470186468624053</v>
      </c>
      <c r="J25" s="18">
        <f t="shared" ca="1" si="1"/>
        <v>6.7678172542345844E-2</v>
      </c>
      <c r="K25" s="18">
        <f t="shared" ca="1" si="1"/>
        <v>9.1423916062754879E-2</v>
      </c>
      <c r="L25" s="18">
        <f t="shared" ca="1" si="1"/>
        <v>0.25304126780391079</v>
      </c>
      <c r="M25" s="18">
        <f t="shared" ca="1" si="1"/>
        <v>3.6128416588095992E-2</v>
      </c>
      <c r="N25" s="18">
        <f t="shared" ca="1" si="1"/>
        <v>1.3450216828399808E-3</v>
      </c>
      <c r="O25" s="18">
        <f t="shared" ca="1" si="1"/>
        <v>-6.0933311588932358E-3</v>
      </c>
      <c r="P25" s="18">
        <f t="shared" ca="1" si="1"/>
        <v>1.2967898325554913E-2</v>
      </c>
      <c r="Q25" s="18">
        <f t="shared" ca="1" si="1"/>
        <v>5.9420860589928862E-2</v>
      </c>
    </row>
    <row r="28" spans="1:17">
      <c r="B28" s="33" t="s">
        <v>58</v>
      </c>
      <c r="J28" s="33" t="s">
        <v>59</v>
      </c>
    </row>
    <row r="30" spans="1:17" ht="45">
      <c r="A30" s="15"/>
      <c r="B30" s="20" t="s">
        <v>0</v>
      </c>
      <c r="C30" s="14" t="s">
        <v>1</v>
      </c>
      <c r="D30" s="14" t="s">
        <v>2</v>
      </c>
      <c r="E30" s="14" t="s">
        <v>3</v>
      </c>
      <c r="F30" s="14" t="s">
        <v>4</v>
      </c>
      <c r="G30" s="14" t="s">
        <v>5</v>
      </c>
      <c r="H30" s="14" t="s">
        <v>6</v>
      </c>
      <c r="I30" s="14" t="s">
        <v>7</v>
      </c>
      <c r="J30" s="27" t="s">
        <v>8</v>
      </c>
      <c r="K30" s="14" t="s">
        <v>9</v>
      </c>
      <c r="L30" s="14" t="s">
        <v>10</v>
      </c>
      <c r="M30" s="14" t="s">
        <v>11</v>
      </c>
      <c r="N30" s="14" t="s">
        <v>12</v>
      </c>
      <c r="O30" s="14" t="s">
        <v>13</v>
      </c>
      <c r="P30" s="14" t="s">
        <v>14</v>
      </c>
      <c r="Q30" s="14" t="s">
        <v>15</v>
      </c>
    </row>
    <row r="31" spans="1:17">
      <c r="A31" s="16"/>
      <c r="B31" s="73" t="s">
        <v>57</v>
      </c>
      <c r="C31" s="74"/>
      <c r="D31" s="74"/>
      <c r="E31" s="74"/>
      <c r="F31" s="74"/>
      <c r="G31" s="74"/>
      <c r="H31" s="74"/>
      <c r="I31" s="74"/>
      <c r="J31" s="73" t="s">
        <v>57</v>
      </c>
      <c r="K31" s="74"/>
      <c r="L31" s="74"/>
      <c r="M31" s="74"/>
      <c r="N31" s="74"/>
      <c r="O31" s="74"/>
      <c r="P31" s="74"/>
      <c r="Q31" s="74"/>
    </row>
    <row r="32" spans="1:17">
      <c r="A32" s="16">
        <v>1997</v>
      </c>
      <c r="B32" s="21"/>
      <c r="C32" s="17"/>
      <c r="D32" s="17"/>
      <c r="E32" s="17"/>
      <c r="F32" s="17"/>
      <c r="G32" s="17"/>
      <c r="H32" s="17"/>
      <c r="I32" s="17"/>
      <c r="J32" s="30"/>
      <c r="K32" s="17"/>
      <c r="L32" s="17"/>
      <c r="M32" s="17"/>
      <c r="N32" s="17"/>
      <c r="O32" s="17"/>
      <c r="P32" s="17"/>
      <c r="Q32" s="17"/>
    </row>
    <row r="33" spans="1:17">
      <c r="A33" s="16">
        <v>1998</v>
      </c>
      <c r="B33" s="23">
        <f t="shared" ref="B33:B45" si="3">SUM(C33:Q33)</f>
        <v>-0.23790165277152239</v>
      </c>
      <c r="C33" s="18">
        <v>-1.0038128352421186E-2</v>
      </c>
      <c r="D33" s="18">
        <v>-0.12651122312706012</v>
      </c>
      <c r="E33" s="18">
        <v>-5.6437870312953575E-4</v>
      </c>
      <c r="F33" s="18">
        <v>-1.0866953581205322E-2</v>
      </c>
      <c r="G33" s="18">
        <v>-3.3261170664519266E-2</v>
      </c>
      <c r="H33" s="18">
        <v>-2.2625262420767144E-2</v>
      </c>
      <c r="I33" s="18">
        <v>2.9584256250665569E-3</v>
      </c>
      <c r="J33" s="31">
        <v>-9.2310002613244489E-4</v>
      </c>
      <c r="K33" s="18">
        <v>-1.0527302887354369E-2</v>
      </c>
      <c r="L33" s="18">
        <v>-1.8087853970974573E-2</v>
      </c>
      <c r="M33" s="18">
        <v>2.586683621925533E-3</v>
      </c>
      <c r="N33" s="18">
        <v>-2.7203322202974329E-3</v>
      </c>
      <c r="O33" s="18">
        <v>-1.7481822655780808E-3</v>
      </c>
      <c r="P33" s="18">
        <v>-5.2102623237110374E-3</v>
      </c>
      <c r="Q33" s="18">
        <v>-3.6261147536401398E-4</v>
      </c>
    </row>
    <row r="34" spans="1:17">
      <c r="A34" s="16">
        <v>1999</v>
      </c>
      <c r="B34" s="23">
        <f t="shared" si="3"/>
        <v>-7.754831622610138E-2</v>
      </c>
      <c r="C34" s="18">
        <v>-2.5401149035972927E-2</v>
      </c>
      <c r="D34" s="18">
        <v>-4.4000473345389958E-2</v>
      </c>
      <c r="E34" s="18">
        <v>-1.8516725045040611E-2</v>
      </c>
      <c r="F34" s="18">
        <v>-3.4974071198398361E-3</v>
      </c>
      <c r="G34" s="18">
        <v>7.2662347680784419E-3</v>
      </c>
      <c r="H34" s="18">
        <v>1.3742441012201171E-3</v>
      </c>
      <c r="I34" s="18">
        <v>-9.3379391429454263E-3</v>
      </c>
      <c r="J34" s="31">
        <v>1.5873774155816713E-3</v>
      </c>
      <c r="K34" s="18">
        <v>6.1060201380437962E-3</v>
      </c>
      <c r="L34" s="18">
        <v>1.4049820411682163E-3</v>
      </c>
      <c r="M34" s="18">
        <v>5.6917313350165035E-3</v>
      </c>
      <c r="N34" s="18">
        <v>-1.8833387904217483E-4</v>
      </c>
      <c r="O34" s="18">
        <v>6.9776608837095368E-5</v>
      </c>
      <c r="P34" s="18">
        <v>-8.6020716554503817E-4</v>
      </c>
      <c r="Q34" s="18">
        <v>7.5355209972873395E-4</v>
      </c>
    </row>
    <row r="35" spans="1:17">
      <c r="A35" s="16">
        <v>2000</v>
      </c>
      <c r="B35" s="23">
        <f t="shared" si="3"/>
        <v>-2.8824067091528949E-2</v>
      </c>
      <c r="C35" s="18">
        <v>-1.4047409428963036E-2</v>
      </c>
      <c r="D35" s="18">
        <v>-4.0771835766751093E-2</v>
      </c>
      <c r="E35" s="18">
        <v>1.6193961625771952E-4</v>
      </c>
      <c r="F35" s="18">
        <v>-7.8544413101947646E-4</v>
      </c>
      <c r="G35" s="18">
        <v>2.6075212259810181E-2</v>
      </c>
      <c r="H35" s="18">
        <v>2.3824668812607577E-3</v>
      </c>
      <c r="I35" s="18">
        <v>-5.4662106335441607E-3</v>
      </c>
      <c r="J35" s="31">
        <v>-1.8166159450341672E-3</v>
      </c>
      <c r="K35" s="18">
        <v>3.059694343660544E-3</v>
      </c>
      <c r="L35" s="18">
        <v>-1.3467036732399474E-4</v>
      </c>
      <c r="M35" s="18">
        <v>8.3160110029905782E-3</v>
      </c>
      <c r="N35" s="18">
        <v>5.9881822454669275E-5</v>
      </c>
      <c r="O35" s="18">
        <v>8.4391448627758382E-4</v>
      </c>
      <c r="P35" s="18">
        <v>-4.0147349095743063E-3</v>
      </c>
      <c r="Q35" s="18">
        <v>-2.6862663220307424E-3</v>
      </c>
    </row>
    <row r="36" spans="1:17">
      <c r="A36" s="16">
        <v>2001</v>
      </c>
      <c r="B36" s="23">
        <f t="shared" si="3"/>
        <v>1.3642565864018636E-5</v>
      </c>
      <c r="C36" s="18">
        <v>-2.7680432893676817E-3</v>
      </c>
      <c r="D36" s="18">
        <v>-1.7827850728969166E-2</v>
      </c>
      <c r="E36" s="18">
        <v>-2.7632833109053597E-3</v>
      </c>
      <c r="F36" s="18">
        <v>5.4725189854131608E-3</v>
      </c>
      <c r="G36" s="18">
        <v>1.6411153755167947E-2</v>
      </c>
      <c r="H36" s="18">
        <v>2.1894152333515994E-3</v>
      </c>
      <c r="I36" s="18">
        <v>3.9091138079230198E-3</v>
      </c>
      <c r="J36" s="31">
        <v>3.018229382775824E-4</v>
      </c>
      <c r="K36" s="18">
        <v>5.4828895716556502E-3</v>
      </c>
      <c r="L36" s="18">
        <v>-1.1690333937973585E-2</v>
      </c>
      <c r="M36" s="18">
        <v>-5.0725229254660416E-4</v>
      </c>
      <c r="N36" s="18">
        <v>7.0412254709219235E-4</v>
      </c>
      <c r="O36" s="18">
        <v>5.7900792224137147E-4</v>
      </c>
      <c r="P36" s="18">
        <v>-6.005166660048927E-5</v>
      </c>
      <c r="Q36" s="18">
        <v>5.804130311043783E-4</v>
      </c>
    </row>
    <row r="37" spans="1:17">
      <c r="A37" s="16">
        <v>2002</v>
      </c>
      <c r="B37" s="23">
        <f t="shared" si="3"/>
        <v>-5.8398047166080477E-2</v>
      </c>
      <c r="C37" s="18">
        <v>-4.4295191438877587E-4</v>
      </c>
      <c r="D37" s="18">
        <v>-1.8232086591225709E-2</v>
      </c>
      <c r="E37" s="18">
        <v>-8.8952146173203045E-3</v>
      </c>
      <c r="F37" s="18">
        <v>1.7091605235285781E-3</v>
      </c>
      <c r="G37" s="18">
        <v>-1.1156258554480582E-2</v>
      </c>
      <c r="H37" s="18">
        <v>-1.71709544044082E-3</v>
      </c>
      <c r="I37" s="18">
        <v>4.4621283081030735E-3</v>
      </c>
      <c r="J37" s="31">
        <v>1.8156777388806598E-4</v>
      </c>
      <c r="K37" s="18">
        <v>-2.3688805670835599E-2</v>
      </c>
      <c r="L37" s="18">
        <v>6.5939604006228837E-4</v>
      </c>
      <c r="M37" s="18">
        <v>-2.3822031606181245E-3</v>
      </c>
      <c r="N37" s="18">
        <v>3.9628143338049059E-3</v>
      </c>
      <c r="O37" s="18">
        <v>-2.7203685859824613E-3</v>
      </c>
      <c r="P37" s="18">
        <v>-2.2444732792794537E-4</v>
      </c>
      <c r="Q37" s="18">
        <v>8.6317717752920026E-5</v>
      </c>
    </row>
    <row r="38" spans="1:17">
      <c r="A38" s="16">
        <v>2003</v>
      </c>
      <c r="B38" s="23">
        <f t="shared" si="3"/>
        <v>-4.9738863081047621E-2</v>
      </c>
      <c r="C38" s="18">
        <v>-5.3533529932509446E-3</v>
      </c>
      <c r="D38" s="18">
        <v>-3.4136600397114132E-3</v>
      </c>
      <c r="E38" s="18">
        <v>-1.9072306464232611E-2</v>
      </c>
      <c r="F38" s="18">
        <v>5.3596265563570259E-4</v>
      </c>
      <c r="G38" s="18">
        <v>1.6240061992920159E-3</v>
      </c>
      <c r="H38" s="18">
        <v>-1.3579585061540006E-2</v>
      </c>
      <c r="I38" s="18">
        <v>-9.4277578084521555E-5</v>
      </c>
      <c r="J38" s="31">
        <v>1.4384940765046727E-4</v>
      </c>
      <c r="K38" s="18">
        <v>-1.5693684389171943E-4</v>
      </c>
      <c r="L38" s="18">
        <v>7.391940405330179E-4</v>
      </c>
      <c r="M38" s="18">
        <v>1.6308483183601454E-3</v>
      </c>
      <c r="N38" s="18">
        <v>-1.1854789522902075E-2</v>
      </c>
      <c r="O38" s="18">
        <v>-1.0970952478217297E-3</v>
      </c>
      <c r="P38" s="18">
        <v>5.7841402807382166E-4</v>
      </c>
      <c r="Q38" s="18">
        <v>-3.6913397915778562E-4</v>
      </c>
    </row>
    <row r="39" spans="1:17">
      <c r="A39" s="16">
        <v>2004</v>
      </c>
      <c r="B39" s="23">
        <f t="shared" si="3"/>
        <v>-5.0056821952695132E-2</v>
      </c>
      <c r="C39" s="18">
        <v>-1.1776718528044733E-2</v>
      </c>
      <c r="D39" s="18">
        <v>-2.209753407160072E-2</v>
      </c>
      <c r="E39" s="18">
        <v>-7.8803064196342719E-3</v>
      </c>
      <c r="F39" s="18">
        <v>-1.872375785580042E-4</v>
      </c>
      <c r="G39" s="18">
        <v>-3.297194549034899E-3</v>
      </c>
      <c r="H39" s="18">
        <v>4.0432330630737047E-4</v>
      </c>
      <c r="I39" s="18">
        <v>3.6785254368776464E-5</v>
      </c>
      <c r="J39" s="31">
        <v>-9.3040166788609688E-5</v>
      </c>
      <c r="K39" s="18">
        <v>-1.4876171901610955E-3</v>
      </c>
      <c r="L39" s="18">
        <v>-2.5776721738385153E-4</v>
      </c>
      <c r="M39" s="18">
        <v>-7.4319079083601787E-5</v>
      </c>
      <c r="N39" s="18">
        <v>6.440221011722783E-4</v>
      </c>
      <c r="O39" s="18">
        <v>-1.7048958509559714E-3</v>
      </c>
      <c r="P39" s="18">
        <v>-1.2031920161644045E-3</v>
      </c>
      <c r="Q39" s="18">
        <v>-1.0821299471333908E-3</v>
      </c>
    </row>
    <row r="40" spans="1:17">
      <c r="A40" s="16">
        <v>2005</v>
      </c>
      <c r="B40" s="23">
        <f t="shared" si="3"/>
        <v>-0.14303786003406133</v>
      </c>
      <c r="C40" s="18">
        <v>-1.5863564129285335E-3</v>
      </c>
      <c r="D40" s="18">
        <v>-9.7476365367693135E-2</v>
      </c>
      <c r="E40" s="18">
        <v>9.9478392510372882E-4</v>
      </c>
      <c r="F40" s="18">
        <v>-1.2296442251006423E-3</v>
      </c>
      <c r="G40" s="18">
        <v>-2.208903378464409E-2</v>
      </c>
      <c r="H40" s="18">
        <v>1.4011877805619748E-3</v>
      </c>
      <c r="I40" s="18">
        <v>-1.2986915107281898E-3</v>
      </c>
      <c r="J40" s="31">
        <v>-1.0894861804645212E-2</v>
      </c>
      <c r="K40" s="18">
        <v>-3.4716813877820455E-3</v>
      </c>
      <c r="L40" s="18">
        <v>-2.9172711824271406E-5</v>
      </c>
      <c r="M40" s="18">
        <v>1.285548862359831E-3</v>
      </c>
      <c r="N40" s="18">
        <v>1.1683243719237777E-3</v>
      </c>
      <c r="O40" s="18">
        <v>-5.9195678517097042E-3</v>
      </c>
      <c r="P40" s="18">
        <v>-2.8922733616693443E-4</v>
      </c>
      <c r="Q40" s="18">
        <v>-3.6031025807878492E-3</v>
      </c>
    </row>
    <row r="41" spans="1:17">
      <c r="A41" s="16">
        <v>2006</v>
      </c>
      <c r="B41" s="23">
        <f t="shared" si="3"/>
        <v>-0.1183437091876066</v>
      </c>
      <c r="C41" s="18">
        <v>-3.6899300645354934E-3</v>
      </c>
      <c r="D41" s="18">
        <v>-5.6893602139159012E-2</v>
      </c>
      <c r="E41" s="18">
        <v>-5.0473024670630966E-3</v>
      </c>
      <c r="F41" s="18">
        <v>-1.02051820756198E-2</v>
      </c>
      <c r="G41" s="18">
        <v>-2.7306777898653243E-2</v>
      </c>
      <c r="H41" s="18">
        <v>-1.0547751118819384E-2</v>
      </c>
      <c r="I41" s="18">
        <v>-6.3020116589477659E-3</v>
      </c>
      <c r="J41" s="31">
        <v>-3.2695259146039071E-3</v>
      </c>
      <c r="K41" s="18">
        <v>-7.0895383947007788E-4</v>
      </c>
      <c r="L41" s="18">
        <v>4.3980148329069912E-3</v>
      </c>
      <c r="M41" s="18">
        <v>3.0854763384052537E-3</v>
      </c>
      <c r="N41" s="18">
        <v>-1.5440219791451567E-3</v>
      </c>
      <c r="O41" s="18">
        <v>7.7637272312322851E-7</v>
      </c>
      <c r="P41" s="18">
        <v>4.387436234426449E-5</v>
      </c>
      <c r="Q41" s="18">
        <v>-3.5679193796931205E-4</v>
      </c>
    </row>
    <row r="42" spans="1:17">
      <c r="A42" s="16">
        <v>2007</v>
      </c>
      <c r="B42" s="23">
        <f t="shared" si="3"/>
        <v>-4.6428074858394626E-2</v>
      </c>
      <c r="C42" s="18">
        <v>-1.9080783855204267E-4</v>
      </c>
      <c r="D42" s="18">
        <v>1.7506199216325713E-4</v>
      </c>
      <c r="E42" s="18">
        <v>-2.2475681672807293E-2</v>
      </c>
      <c r="F42" s="18">
        <v>-1.1024380007229027E-2</v>
      </c>
      <c r="G42" s="18">
        <v>-4.919582581519328E-3</v>
      </c>
      <c r="H42" s="18">
        <v>-3.7308647486238682E-3</v>
      </c>
      <c r="I42" s="18">
        <v>7.3228602892485737E-4</v>
      </c>
      <c r="J42" s="31">
        <v>6.2341051043903538E-5</v>
      </c>
      <c r="K42" s="18">
        <v>-1.5390602559678764E-4</v>
      </c>
      <c r="L42" s="18">
        <v>-2.1934928309445636E-3</v>
      </c>
      <c r="M42" s="18">
        <v>-1.3580997507141354E-3</v>
      </c>
      <c r="N42" s="18">
        <v>3.2017447655551727E-4</v>
      </c>
      <c r="O42" s="18">
        <v>-1.1073312841202063E-4</v>
      </c>
      <c r="P42" s="18">
        <v>-1.0907912309518088E-4</v>
      </c>
      <c r="Q42" s="18">
        <v>-1.4513106995879127E-3</v>
      </c>
    </row>
    <row r="43" spans="1:17">
      <c r="A43" s="16">
        <v>2008</v>
      </c>
      <c r="B43" s="23">
        <f t="shared" si="3"/>
        <v>-6.9011959457743313E-2</v>
      </c>
      <c r="C43" s="18">
        <v>-5.2429047972346265E-2</v>
      </c>
      <c r="D43" s="18">
        <v>-1.9960549639760912E-2</v>
      </c>
      <c r="E43" s="18">
        <v>9.3346260557488812E-4</v>
      </c>
      <c r="F43" s="18">
        <v>-4.5160147246074388E-3</v>
      </c>
      <c r="G43" s="18">
        <v>2.4005939505959882E-2</v>
      </c>
      <c r="H43" s="18">
        <v>-2.3738195397614171E-3</v>
      </c>
      <c r="I43" s="18">
        <v>-2.3329520103962742E-3</v>
      </c>
      <c r="J43" s="31">
        <v>1.6902344941257007E-5</v>
      </c>
      <c r="K43" s="18">
        <v>-6.9011020532392543E-3</v>
      </c>
      <c r="L43" s="18">
        <v>-2.2217417620077526E-3</v>
      </c>
      <c r="M43" s="18">
        <v>-2.7750819545960641E-3</v>
      </c>
      <c r="N43" s="18">
        <v>-1.0153120006764217E-4</v>
      </c>
      <c r="O43" s="18">
        <v>-4.3502307380233738E-4</v>
      </c>
      <c r="P43" s="18">
        <v>-4.0610978123137192E-5</v>
      </c>
      <c r="Q43" s="18">
        <v>1.1921099448913902E-4</v>
      </c>
    </row>
    <row r="44" spans="1:17">
      <c r="A44" s="16">
        <v>2009</v>
      </c>
      <c r="B44" s="23">
        <f t="shared" si="3"/>
        <v>-6.5139090185417931E-3</v>
      </c>
      <c r="C44" s="18">
        <v>-6.8919288195345551E-3</v>
      </c>
      <c r="D44" s="18">
        <v>-4.6937561991775116E-2</v>
      </c>
      <c r="E44" s="18">
        <v>-2.2664567590884133E-2</v>
      </c>
      <c r="F44" s="18">
        <v>3.1231497802500529E-3</v>
      </c>
      <c r="G44" s="18">
        <v>3.8789205399010318E-2</v>
      </c>
      <c r="H44" s="18">
        <v>-3.9603523860869414E-3</v>
      </c>
      <c r="I44" s="18">
        <v>3.0479196770008491E-3</v>
      </c>
      <c r="J44" s="31">
        <v>-2.5719719990407309E-3</v>
      </c>
      <c r="K44" s="18">
        <v>1.4448012958766764E-3</v>
      </c>
      <c r="L44" s="18">
        <v>2.2785875508857089E-2</v>
      </c>
      <c r="M44" s="18">
        <v>1.2504666577325597E-4</v>
      </c>
      <c r="N44" s="18">
        <v>-1.1400076990916437E-4</v>
      </c>
      <c r="O44" s="18">
        <v>1.5106218551544584E-4</v>
      </c>
      <c r="P44" s="18">
        <v>-8.6962618875773088E-4</v>
      </c>
      <c r="Q44" s="18">
        <v>8.0290402151629043E-3</v>
      </c>
    </row>
    <row r="45" spans="1:17">
      <c r="A45" s="16">
        <v>2010</v>
      </c>
      <c r="B45" s="23">
        <f t="shared" si="3"/>
        <v>-2.5182239556013192E-2</v>
      </c>
      <c r="C45" s="18">
        <v>-1.2050196922353477E-2</v>
      </c>
      <c r="D45" s="18">
        <v>-1.4268160244788114E-3</v>
      </c>
      <c r="E45" s="18">
        <v>-2.4725842897342079E-4</v>
      </c>
      <c r="F45" s="18">
        <v>6.201209280299904E-3</v>
      </c>
      <c r="G45" s="18">
        <v>-3.5722024277601841E-3</v>
      </c>
      <c r="H45" s="18">
        <v>-5.7912517753488067E-3</v>
      </c>
      <c r="I45" s="18">
        <v>9.3398703953160569E-4</v>
      </c>
      <c r="J45" s="31">
        <v>-9.0297199129295812E-4</v>
      </c>
      <c r="K45" s="18">
        <v>-5.4562318272594534E-4</v>
      </c>
      <c r="L45" s="18">
        <v>-6.0139010987788361E-3</v>
      </c>
      <c r="M45" s="18">
        <v>-8.1759557149754824E-4</v>
      </c>
      <c r="N45" s="18">
        <v>-3.5205771253798788E-5</v>
      </c>
      <c r="O45" s="18">
        <v>-2.8434618076686279E-4</v>
      </c>
      <c r="P45" s="18">
        <v>-4.3472338014629219E-4</v>
      </c>
      <c r="Q45" s="18">
        <v>-1.9534312046775657E-4</v>
      </c>
    </row>
    <row r="46" spans="1:17">
      <c r="A46" s="29"/>
      <c r="B46" s="51"/>
      <c r="C46" s="18"/>
      <c r="D46" s="18"/>
      <c r="E46" s="18"/>
      <c r="F46" s="18"/>
      <c r="G46" s="18"/>
      <c r="H46" s="18"/>
      <c r="I46" s="18"/>
      <c r="J46" s="51"/>
      <c r="K46" s="18"/>
      <c r="L46" s="18"/>
      <c r="M46" s="18"/>
      <c r="N46" s="18"/>
      <c r="O46" s="18"/>
      <c r="P46" s="18"/>
      <c r="Q46" s="18"/>
    </row>
    <row r="47" spans="1:17">
      <c r="A47" s="15"/>
      <c r="B47" s="53" t="s">
        <v>71</v>
      </c>
      <c r="C47" s="49"/>
      <c r="D47" s="49"/>
      <c r="E47" s="49"/>
      <c r="F47" s="49"/>
      <c r="G47" s="49"/>
      <c r="H47" s="49"/>
      <c r="I47" s="49"/>
      <c r="J47" s="53" t="s">
        <v>71</v>
      </c>
      <c r="K47" s="49"/>
      <c r="L47" s="49"/>
      <c r="M47" s="49"/>
      <c r="N47" s="49"/>
      <c r="O47" s="49"/>
      <c r="P47" s="49"/>
      <c r="Q47" s="49"/>
    </row>
    <row r="48" spans="1:17">
      <c r="A48" s="19" t="s">
        <v>70</v>
      </c>
      <c r="B48" s="23">
        <f ca="1">AVERAGE(INDIRECT(ADDRESS(MATCH(VALUE(LEFT($A48,4)),$A$31:$A$46,)+ROW($A$30),COLUMN(B$46),,,)&amp;":"&amp;ADDRESS(MATCH(VALUE(RIGHT($A48,4)),$A$31:$A$46,)+ROW($A$30),COLUMN(B$46),,,)))</f>
        <v>-7.0074759833497896E-2</v>
      </c>
      <c r="C48" s="18">
        <f t="shared" ref="C48:Q50" ca="1" si="4">AVERAGE(INDIRECT(ADDRESS(MATCH(VALUE(LEFT($A48,4)),$A$31:$A$46,)+ROW($A$30),COLUMN(C$46),,,)&amp;":"&amp;ADDRESS(MATCH(VALUE(RIGHT($A48,4)),$A$31:$A$46,)+ROW($A$30),COLUMN(C$46),,,)))</f>
        <v>-1.128200165943536E-2</v>
      </c>
      <c r="D48" s="18">
        <f t="shared" ca="1" si="4"/>
        <v>-3.8105730526262455E-2</v>
      </c>
      <c r="E48" s="18">
        <f t="shared" ca="1" si="4"/>
        <v>-8.1566798902349465E-3</v>
      </c>
      <c r="F48" s="18">
        <f t="shared" ca="1" si="4"/>
        <v>-1.9438663244655502E-3</v>
      </c>
      <c r="G48" s="18">
        <f t="shared" ca="1" si="4"/>
        <v>6.5919472513132271E-4</v>
      </c>
      <c r="H48" s="18">
        <f t="shared" ca="1" si="4"/>
        <v>-4.3518727068220433E-3</v>
      </c>
      <c r="I48" s="18">
        <f t="shared" ca="1" si="4"/>
        <v>-6.7318744567135378E-4</v>
      </c>
      <c r="J48" s="51">
        <f t="shared" ca="1" si="4"/>
        <v>-1.3983251473965448E-3</v>
      </c>
      <c r="K48" s="18">
        <f t="shared" ca="1" si="4"/>
        <v>-2.426809517832325E-3</v>
      </c>
      <c r="L48" s="18">
        <f t="shared" ca="1" si="4"/>
        <v>-8.1857472566798639E-4</v>
      </c>
      <c r="M48" s="18">
        <f t="shared" ca="1" si="4"/>
        <v>1.1389841796750021E-3</v>
      </c>
      <c r="N48" s="18">
        <f t="shared" ca="1" si="4"/>
        <v>-7.4606736073954641E-4</v>
      </c>
      <c r="O48" s="18">
        <f t="shared" ca="1" si="4"/>
        <v>-9.5197496995650375E-4</v>
      </c>
      <c r="P48" s="18">
        <f t="shared" ca="1" si="4"/>
        <v>-9.764518481072624E-4</v>
      </c>
      <c r="Q48" s="18">
        <f t="shared" ca="1" si="4"/>
        <v>-4.1396615712360703E-5</v>
      </c>
    </row>
    <row r="49" spans="1:17">
      <c r="A49" s="19" t="s">
        <v>73</v>
      </c>
      <c r="B49" s="23">
        <f t="shared" ref="B49:B50" ca="1" si="5">AVERAGE(INDIRECT(ADDRESS(MATCH(VALUE(LEFT($A49,4)),$A$31:$A$46,)+ROW($A$30),COLUMN(B$46),,,)&amp;":"&amp;ADDRESS(MATCH(VALUE(RIGHT($A49,4)),$A$31:$A$46,)+ROW($A$30),COLUMN(B$46),,,)))</f>
        <v>-0.11475801202971758</v>
      </c>
      <c r="C49" s="18">
        <f t="shared" ca="1" si="4"/>
        <v>-1.6495562272452382E-2</v>
      </c>
      <c r="D49" s="18">
        <f t="shared" ca="1" si="4"/>
        <v>-7.0427844079733723E-2</v>
      </c>
      <c r="E49" s="18">
        <f t="shared" ca="1" si="4"/>
        <v>-6.3063880439708092E-3</v>
      </c>
      <c r="F49" s="18">
        <f t="shared" ca="1" si="4"/>
        <v>-5.0499349440215448E-3</v>
      </c>
      <c r="G49" s="18">
        <f t="shared" ca="1" si="4"/>
        <v>2.6758787789785365E-5</v>
      </c>
      <c r="H49" s="18">
        <f t="shared" ca="1" si="4"/>
        <v>-6.2895171460954228E-3</v>
      </c>
      <c r="I49" s="18">
        <f t="shared" ca="1" si="4"/>
        <v>-3.9485747171410105E-3</v>
      </c>
      <c r="J49" s="51">
        <f t="shared" ca="1" si="4"/>
        <v>-3.8411285186164685E-4</v>
      </c>
      <c r="K49" s="18">
        <f t="shared" ca="1" si="4"/>
        <v>-4.5386280188334306E-4</v>
      </c>
      <c r="L49" s="18">
        <f t="shared" ca="1" si="4"/>
        <v>-5.6058474323767834E-3</v>
      </c>
      <c r="M49" s="18">
        <f t="shared" ca="1" si="4"/>
        <v>5.5314753199775385E-3</v>
      </c>
      <c r="N49" s="18">
        <f t="shared" ca="1" si="4"/>
        <v>-9.4959475896164603E-4</v>
      </c>
      <c r="O49" s="18">
        <f t="shared" ca="1" si="4"/>
        <v>-2.7816372348780054E-4</v>
      </c>
      <c r="P49" s="18">
        <f t="shared" ca="1" si="4"/>
        <v>-3.3617347996101276E-3</v>
      </c>
      <c r="Q49" s="18">
        <f t="shared" ca="1" si="4"/>
        <v>-7.6510856588867416E-4</v>
      </c>
    </row>
    <row r="50" spans="1:17">
      <c r="A50" s="19" t="s">
        <v>74</v>
      </c>
      <c r="B50" s="23">
        <f t="shared" ca="1" si="5"/>
        <v>-5.6669784174631997E-2</v>
      </c>
      <c r="C50" s="18">
        <f t="shared" ca="1" si="4"/>
        <v>-9.7179334755302486E-3</v>
      </c>
      <c r="D50" s="18">
        <f t="shared" ca="1" si="4"/>
        <v>-2.8409096460221071E-2</v>
      </c>
      <c r="E50" s="18">
        <f t="shared" ca="1" si="4"/>
        <v>-8.7117674441141886E-3</v>
      </c>
      <c r="F50" s="18">
        <f t="shared" ca="1" si="4"/>
        <v>-1.0120457385987512E-3</v>
      </c>
      <c r="G50" s="18">
        <f t="shared" ca="1" si="4"/>
        <v>8.489255063337843E-4</v>
      </c>
      <c r="H50" s="18">
        <f t="shared" ca="1" si="4"/>
        <v>-3.7705793750400299E-3</v>
      </c>
      <c r="I50" s="18">
        <f t="shared" ca="1" si="4"/>
        <v>3.09428735769543E-4</v>
      </c>
      <c r="J50" s="51">
        <f t="shared" ca="1" si="4"/>
        <v>-1.7025888360570139E-3</v>
      </c>
      <c r="K50" s="18">
        <f t="shared" ca="1" si="4"/>
        <v>-3.0186935326170202E-3</v>
      </c>
      <c r="L50" s="18">
        <f t="shared" ca="1" si="4"/>
        <v>6.1760708634465262E-4</v>
      </c>
      <c r="M50" s="18">
        <f t="shared" ca="1" si="4"/>
        <v>-1.7876316241575925E-4</v>
      </c>
      <c r="N50" s="18">
        <f t="shared" ca="1" si="4"/>
        <v>-6.8500914127291664E-4</v>
      </c>
      <c r="O50" s="18">
        <f t="shared" ca="1" si="4"/>
        <v>-1.1541183438971148E-3</v>
      </c>
      <c r="P50" s="18">
        <f t="shared" ca="1" si="4"/>
        <v>-2.6086696265640284E-4</v>
      </c>
      <c r="Q50" s="18">
        <f t="shared" ca="1" si="4"/>
        <v>1.7571696934053348E-4</v>
      </c>
    </row>
    <row r="52" spans="1:17">
      <c r="I52" s="11">
        <v>3</v>
      </c>
      <c r="Q52" s="11">
        <v>4</v>
      </c>
    </row>
    <row r="53" spans="1:17">
      <c r="B53" s="33" t="s">
        <v>60</v>
      </c>
      <c r="J53" s="33" t="s">
        <v>61</v>
      </c>
    </row>
    <row r="55" spans="1:17" ht="45">
      <c r="A55" s="15"/>
      <c r="B55" s="20" t="s">
        <v>0</v>
      </c>
      <c r="C55" s="14" t="s">
        <v>1</v>
      </c>
      <c r="D55" s="14" t="s">
        <v>2</v>
      </c>
      <c r="E55" s="14" t="s">
        <v>3</v>
      </c>
      <c r="F55" s="14" t="s">
        <v>4</v>
      </c>
      <c r="G55" s="14" t="s">
        <v>5</v>
      </c>
      <c r="H55" s="14" t="s">
        <v>6</v>
      </c>
      <c r="I55" s="14" t="s">
        <v>7</v>
      </c>
      <c r="J55" s="27" t="s">
        <v>8</v>
      </c>
      <c r="K55" s="14" t="s">
        <v>9</v>
      </c>
      <c r="L55" s="14" t="s">
        <v>10</v>
      </c>
      <c r="M55" s="14" t="s">
        <v>11</v>
      </c>
      <c r="N55" s="14" t="s">
        <v>12</v>
      </c>
      <c r="O55" s="14" t="s">
        <v>13</v>
      </c>
      <c r="P55" s="14" t="s">
        <v>14</v>
      </c>
      <c r="Q55" s="14" t="s">
        <v>15</v>
      </c>
    </row>
    <row r="56" spans="1:17">
      <c r="A56" s="16"/>
      <c r="B56" s="73" t="s">
        <v>57</v>
      </c>
      <c r="C56" s="74"/>
      <c r="D56" s="74"/>
      <c r="E56" s="74"/>
      <c r="F56" s="74"/>
      <c r="G56" s="74"/>
      <c r="H56" s="74"/>
      <c r="I56" s="74"/>
      <c r="J56" s="73" t="s">
        <v>57</v>
      </c>
      <c r="K56" s="74"/>
      <c r="L56" s="74"/>
      <c r="M56" s="74"/>
      <c r="N56" s="74"/>
      <c r="O56" s="74"/>
      <c r="P56" s="74"/>
      <c r="Q56" s="74"/>
    </row>
    <row r="57" spans="1:17">
      <c r="A57" s="16">
        <v>1997</v>
      </c>
      <c r="B57" s="21"/>
      <c r="C57" s="17"/>
      <c r="D57" s="17"/>
      <c r="E57" s="17"/>
      <c r="F57" s="17"/>
      <c r="G57" s="17"/>
      <c r="H57" s="17"/>
      <c r="I57" s="17"/>
      <c r="J57" s="30"/>
      <c r="K57" s="17"/>
      <c r="L57" s="17"/>
      <c r="M57" s="17"/>
      <c r="N57" s="17"/>
      <c r="O57" s="17"/>
      <c r="P57" s="17"/>
      <c r="Q57" s="17"/>
    </row>
    <row r="58" spans="1:17">
      <c r="A58" s="16">
        <v>1998</v>
      </c>
      <c r="B58" s="23">
        <f t="shared" ref="B58:B70" si="6">SUM(C58:Q58)</f>
        <v>-1.327202833776018</v>
      </c>
      <c r="C58" s="18">
        <v>-0.13468636557849148</v>
      </c>
      <c r="D58" s="18">
        <v>-0.95356734676082155</v>
      </c>
      <c r="E58" s="18">
        <v>1.1261791963627452E-2</v>
      </c>
      <c r="F58" s="18">
        <v>-0.25203992387872276</v>
      </c>
      <c r="G58" s="18">
        <v>-0.63711582648422804</v>
      </c>
      <c r="H58" s="18">
        <v>-0.24040668232714188</v>
      </c>
      <c r="I58" s="18">
        <v>8.7351065094509669E-2</v>
      </c>
      <c r="J58" s="31">
        <v>5.9635308947636349E-2</v>
      </c>
      <c r="K58" s="18">
        <v>0.3073731546830632</v>
      </c>
      <c r="L58" s="18">
        <v>-0.45056698351500823</v>
      </c>
      <c r="M58" s="18">
        <v>0.44768655632701598</v>
      </c>
      <c r="N58" s="18">
        <v>0.15553079750372686</v>
      </c>
      <c r="O58" s="18">
        <v>4.0849268890106739E-2</v>
      </c>
      <c r="P58" s="18">
        <v>0.19120759184524661</v>
      </c>
      <c r="Q58" s="18">
        <v>4.028475951346272E-2</v>
      </c>
    </row>
    <row r="59" spans="1:17">
      <c r="A59" s="16">
        <v>1999</v>
      </c>
      <c r="B59" s="23">
        <f t="shared" si="6"/>
        <v>-0.44332115300440006</v>
      </c>
      <c r="C59" s="18">
        <v>-0.22110522147462866</v>
      </c>
      <c r="D59" s="18">
        <v>-0.66090720399226621</v>
      </c>
      <c r="E59" s="18">
        <v>-0.29980965399944381</v>
      </c>
      <c r="F59" s="18">
        <v>-0.1053329755122991</v>
      </c>
      <c r="G59" s="18">
        <v>0.1687745064745779</v>
      </c>
      <c r="H59" s="18">
        <v>4.2600334703631525E-2</v>
      </c>
      <c r="I59" s="18">
        <v>-0.19948487044969279</v>
      </c>
      <c r="J59" s="31">
        <v>8.0209613460067677E-2</v>
      </c>
      <c r="K59" s="18">
        <v>0.30469833270222679</v>
      </c>
      <c r="L59" s="18">
        <v>6.7396551838258906E-2</v>
      </c>
      <c r="M59" s="18">
        <v>0.11347054311893297</v>
      </c>
      <c r="N59" s="18">
        <v>0.23119325559159734</v>
      </c>
      <c r="O59" s="18">
        <v>1.972610734666318E-2</v>
      </c>
      <c r="P59" s="18">
        <v>-3.6099419299984704E-2</v>
      </c>
      <c r="Q59" s="18">
        <v>5.134894648795927E-2</v>
      </c>
    </row>
    <row r="60" spans="1:17">
      <c r="A60" s="16">
        <v>2000</v>
      </c>
      <c r="B60" s="23">
        <f t="shared" si="6"/>
        <v>1.07360460765983</v>
      </c>
      <c r="C60" s="18">
        <v>-0.29801846710836993</v>
      </c>
      <c r="D60" s="18">
        <v>0.57430816479210045</v>
      </c>
      <c r="E60" s="18">
        <v>-6.3382343624277887E-2</v>
      </c>
      <c r="F60" s="18">
        <v>-2.4984108160624054E-2</v>
      </c>
      <c r="G60" s="18">
        <v>0.38251696289746878</v>
      </c>
      <c r="H60" s="18">
        <v>0.10529667554473293</v>
      </c>
      <c r="I60" s="18">
        <v>-0.10719302644460557</v>
      </c>
      <c r="J60" s="31">
        <v>-5.1618736489003052E-2</v>
      </c>
      <c r="K60" s="18">
        <v>8.1700704715325576E-2</v>
      </c>
      <c r="L60" s="18">
        <v>0.43579971594720951</v>
      </c>
      <c r="M60" s="18">
        <v>0.21124484023021159</v>
      </c>
      <c r="N60" s="18">
        <v>3.8618934799712012E-3</v>
      </c>
      <c r="O60" s="18">
        <v>1.6971973853535282E-2</v>
      </c>
      <c r="P60" s="18">
        <v>-9.9025039382140495E-2</v>
      </c>
      <c r="Q60" s="18">
        <v>-9.3874602591704076E-2</v>
      </c>
    </row>
    <row r="61" spans="1:17">
      <c r="A61" s="16">
        <v>2001</v>
      </c>
      <c r="B61" s="23">
        <f t="shared" si="6"/>
        <v>-4.8042049337191611E-2</v>
      </c>
      <c r="C61" s="18">
        <v>-0.34202775790905332</v>
      </c>
      <c r="D61" s="18">
        <v>0.34723315896682266</v>
      </c>
      <c r="E61" s="18">
        <v>5.0686980048942669E-2</v>
      </c>
      <c r="F61" s="18">
        <v>0.10469264215375947</v>
      </c>
      <c r="G61" s="18">
        <v>-0.53700961730380325</v>
      </c>
      <c r="H61" s="18">
        <v>0.11409259678432965</v>
      </c>
      <c r="I61" s="18">
        <v>8.9206052395516433E-2</v>
      </c>
      <c r="J61" s="31">
        <v>1.9245916587372812E-2</v>
      </c>
      <c r="K61" s="18">
        <v>0.11002950323281871</v>
      </c>
      <c r="L61" s="18">
        <v>-0.18949966346250732</v>
      </c>
      <c r="M61" s="18">
        <v>-1.8134421516811175E-2</v>
      </c>
      <c r="N61" s="18">
        <v>0.102737665239386</v>
      </c>
      <c r="O61" s="18">
        <v>3.6252784105841117E-2</v>
      </c>
      <c r="P61" s="18">
        <v>4.0702410243923293E-2</v>
      </c>
      <c r="Q61" s="18">
        <v>2.374970109627067E-2</v>
      </c>
    </row>
    <row r="62" spans="1:17">
      <c r="A62" s="16">
        <v>2002</v>
      </c>
      <c r="B62" s="23">
        <f t="shared" si="6"/>
        <v>-0.74292801286420851</v>
      </c>
      <c r="C62" s="18">
        <v>6.8405002870760021E-3</v>
      </c>
      <c r="D62" s="18">
        <v>-0.29978127857350795</v>
      </c>
      <c r="E62" s="18">
        <v>-0.11138768255173845</v>
      </c>
      <c r="F62" s="18">
        <v>0.10447521703916282</v>
      </c>
      <c r="G62" s="18">
        <v>-0.53376399704996169</v>
      </c>
      <c r="H62" s="18">
        <v>-5.2978294200899771E-2</v>
      </c>
      <c r="I62" s="18">
        <v>0.20496715998063805</v>
      </c>
      <c r="J62" s="31">
        <v>-2.3856199866884951E-2</v>
      </c>
      <c r="K62" s="18">
        <v>-0.24711554339577088</v>
      </c>
      <c r="L62" s="18">
        <v>9.7978507574494694E-2</v>
      </c>
      <c r="M62" s="18">
        <v>-8.3296169022783834E-2</v>
      </c>
      <c r="N62" s="18">
        <v>0.13748569438112831</v>
      </c>
      <c r="O62" s="18">
        <v>6.7086653633345567E-2</v>
      </c>
      <c r="P62" s="18">
        <v>-1.7627215501412389E-2</v>
      </c>
      <c r="Q62" s="18">
        <v>8.0446344029058946E-3</v>
      </c>
    </row>
    <row r="63" spans="1:17">
      <c r="A63" s="16">
        <v>2003</v>
      </c>
      <c r="B63" s="23">
        <f t="shared" si="6"/>
        <v>0.20447097228520736</v>
      </c>
      <c r="C63" s="18">
        <v>-4.8370863071991642E-2</v>
      </c>
      <c r="D63" s="18">
        <v>0.2083389390540783</v>
      </c>
      <c r="E63" s="18">
        <v>0.2547963917016407</v>
      </c>
      <c r="F63" s="18">
        <v>0.10421381322284107</v>
      </c>
      <c r="G63" s="18">
        <v>-0.38362074974955751</v>
      </c>
      <c r="H63" s="18">
        <v>-0.20708275520558819</v>
      </c>
      <c r="I63" s="18">
        <v>-4.0141358993035017E-3</v>
      </c>
      <c r="J63" s="31">
        <v>-8.0519477986059712E-2</v>
      </c>
      <c r="K63" s="18">
        <v>-2.9918278645736825E-2</v>
      </c>
      <c r="L63" s="18">
        <v>9.6300730618518113E-2</v>
      </c>
      <c r="M63" s="18">
        <v>0.10198982265032086</v>
      </c>
      <c r="N63" s="18">
        <v>0.23110291548254386</v>
      </c>
      <c r="O63" s="18">
        <v>2.0676999469768885E-2</v>
      </c>
      <c r="P63" s="18">
        <v>-2.0669288011064973E-2</v>
      </c>
      <c r="Q63" s="18">
        <v>-3.8753091345202044E-2</v>
      </c>
    </row>
    <row r="64" spans="1:17">
      <c r="A64" s="16">
        <v>2004</v>
      </c>
      <c r="B64" s="23">
        <f t="shared" si="6"/>
        <v>0.25860552827830274</v>
      </c>
      <c r="C64" s="18">
        <v>-0.11201718699169806</v>
      </c>
      <c r="D64" s="18">
        <v>0.35057167664891248</v>
      </c>
      <c r="E64" s="18">
        <v>0.11847177703605294</v>
      </c>
      <c r="F64" s="18">
        <v>0.20128601116833478</v>
      </c>
      <c r="G64" s="18">
        <v>-0.39013405027403658</v>
      </c>
      <c r="H64" s="18">
        <v>5.7391064023850018E-2</v>
      </c>
      <c r="I64" s="18">
        <v>2.6303747694177995E-2</v>
      </c>
      <c r="J64" s="31">
        <v>5.7651909905789354E-2</v>
      </c>
      <c r="K64" s="18">
        <v>-3.7097419782032175E-2</v>
      </c>
      <c r="L64" s="18">
        <v>-1.5188698078177236E-2</v>
      </c>
      <c r="M64" s="18">
        <v>1.307185228604198E-2</v>
      </c>
      <c r="N64" s="18">
        <v>7.3831494306986795E-2</v>
      </c>
      <c r="O64" s="18">
        <v>4.9719186191404051E-2</v>
      </c>
      <c r="P64" s="18">
        <v>-5.792375760033891E-2</v>
      </c>
      <c r="Q64" s="18">
        <v>-7.7332078256964615E-2</v>
      </c>
    </row>
    <row r="65" spans="1:19">
      <c r="A65" s="16">
        <v>2005</v>
      </c>
      <c r="B65" s="23">
        <f t="shared" si="6"/>
        <v>0.91800518793445596</v>
      </c>
      <c r="C65" s="18">
        <v>-4.3481957144365736E-2</v>
      </c>
      <c r="D65" s="18">
        <v>0.85762606360778837</v>
      </c>
      <c r="E65" s="18">
        <v>0.11230501652999059</v>
      </c>
      <c r="F65" s="18">
        <v>0.33370439837436616</v>
      </c>
      <c r="G65" s="18">
        <v>-0.56522571714762559</v>
      </c>
      <c r="H65" s="18">
        <v>2.5423465827246864E-2</v>
      </c>
      <c r="I65" s="18">
        <v>-3.8266671543920272E-2</v>
      </c>
      <c r="J65" s="31">
        <v>-0.12962482571000281</v>
      </c>
      <c r="K65" s="18">
        <v>-7.6220983307742546E-2</v>
      </c>
      <c r="L65" s="18">
        <v>0.50846124420955441</v>
      </c>
      <c r="M65" s="18">
        <v>7.600316647027737E-2</v>
      </c>
      <c r="N65" s="18">
        <v>6.2035980114456435E-2</v>
      </c>
      <c r="O65" s="18">
        <v>-8.647621573355202E-2</v>
      </c>
      <c r="P65" s="18">
        <v>-1.9144867566155202E-2</v>
      </c>
      <c r="Q65" s="18">
        <v>-9.9112909045860231E-2</v>
      </c>
    </row>
    <row r="66" spans="1:19">
      <c r="A66" s="16">
        <v>2006</v>
      </c>
      <c r="B66" s="23">
        <f t="shared" si="6"/>
        <v>0.1227627690204563</v>
      </c>
      <c r="C66" s="18">
        <v>-0.15240927552119543</v>
      </c>
      <c r="D66" s="18">
        <v>0.67417693220417885</v>
      </c>
      <c r="E66" s="18">
        <v>-0.18753603044941725</v>
      </c>
      <c r="F66" s="18">
        <v>0.38435316194115304</v>
      </c>
      <c r="G66" s="18">
        <v>-1.0906512081159252</v>
      </c>
      <c r="H66" s="18">
        <v>-0.1719100911005696</v>
      </c>
      <c r="I66" s="18">
        <v>-0.10073758707458536</v>
      </c>
      <c r="J66" s="31">
        <v>0.19304426937164773</v>
      </c>
      <c r="K66" s="18">
        <v>-2.7250262444340301E-2</v>
      </c>
      <c r="L66" s="18">
        <v>0.30758500793574162</v>
      </c>
      <c r="M66" s="18">
        <v>0.12725656482559053</v>
      </c>
      <c r="N66" s="18">
        <v>0.11118141675199412</v>
      </c>
      <c r="O66" s="18">
        <v>2.2144988115919417E-3</v>
      </c>
      <c r="P66" s="18">
        <v>-1.8523938444564125E-2</v>
      </c>
      <c r="Q66" s="18">
        <v>7.1969310329155697E-2</v>
      </c>
    </row>
    <row r="67" spans="1:19">
      <c r="A67" s="16">
        <v>2007</v>
      </c>
      <c r="B67" s="23">
        <f t="shared" si="6"/>
        <v>-0.75287596619552988</v>
      </c>
      <c r="C67" s="18">
        <v>-0.10100274742670728</v>
      </c>
      <c r="D67" s="18">
        <v>-5.257833394495591E-2</v>
      </c>
      <c r="E67" s="18">
        <v>-0.22136923075891524</v>
      </c>
      <c r="F67" s="18">
        <v>0.37989396391182856</v>
      </c>
      <c r="G67" s="18">
        <v>-0.95818114120083397</v>
      </c>
      <c r="H67" s="18">
        <v>-9.1398945567012682E-2</v>
      </c>
      <c r="I67" s="18">
        <v>8.4252644348850575E-2</v>
      </c>
      <c r="J67" s="31">
        <v>-2.3444203986325199E-2</v>
      </c>
      <c r="K67" s="18">
        <v>3.9772168662859153E-2</v>
      </c>
      <c r="L67" s="18">
        <v>-0.11488441854398806</v>
      </c>
      <c r="M67" s="18">
        <v>0.17121125679274096</v>
      </c>
      <c r="N67" s="18">
        <v>3.1794643656747917E-2</v>
      </c>
      <c r="O67" s="18">
        <v>8.2081022988121088E-3</v>
      </c>
      <c r="P67" s="18">
        <v>1.0445427339825425E-2</v>
      </c>
      <c r="Q67" s="18">
        <v>8.4404848221543816E-2</v>
      </c>
    </row>
    <row r="68" spans="1:19">
      <c r="A68" s="16">
        <v>2008</v>
      </c>
      <c r="B68" s="23">
        <f t="shared" si="6"/>
        <v>0.14085836982262284</v>
      </c>
      <c r="C68" s="18">
        <v>-0.26129592732617257</v>
      </c>
      <c r="D68" s="18">
        <v>0.27744717197121915</v>
      </c>
      <c r="E68" s="18">
        <v>8.767141757365142E-2</v>
      </c>
      <c r="F68" s="18">
        <v>0.32888014322783427</v>
      </c>
      <c r="G68" s="18">
        <v>-0.90906699071497921</v>
      </c>
      <c r="H68" s="18">
        <v>0.10085469923213604</v>
      </c>
      <c r="I68" s="18">
        <v>-8.3086336054875004E-2</v>
      </c>
      <c r="J68" s="31">
        <v>-1.5060601570665674E-2</v>
      </c>
      <c r="K68" s="18">
        <v>0.18609164252988322</v>
      </c>
      <c r="L68" s="18">
        <v>0.21408451122662003</v>
      </c>
      <c r="M68" s="18">
        <v>0.17051628784427733</v>
      </c>
      <c r="N68" s="18">
        <v>-1.4533496667419559E-2</v>
      </c>
      <c r="O68" s="18">
        <v>2.2167834480479848E-2</v>
      </c>
      <c r="P68" s="18">
        <v>2.0302437048791065E-2</v>
      </c>
      <c r="Q68" s="18">
        <v>1.5885577021842484E-2</v>
      </c>
    </row>
    <row r="69" spans="1:19">
      <c r="A69" s="16">
        <v>2009</v>
      </c>
      <c r="B69" s="23">
        <f t="shared" si="6"/>
        <v>-0.39115754497657174</v>
      </c>
      <c r="C69" s="18">
        <v>0.11297302198745131</v>
      </c>
      <c r="D69" s="18">
        <v>-0.68552300158220059</v>
      </c>
      <c r="E69" s="18">
        <v>0.32084824501715886</v>
      </c>
      <c r="F69" s="18">
        <v>-8.3940438337275602E-2</v>
      </c>
      <c r="G69" s="18">
        <v>-1.2865067326207451</v>
      </c>
      <c r="H69" s="18">
        <v>-0.26742373004027253</v>
      </c>
      <c r="I69" s="18">
        <v>0.17621293561396795</v>
      </c>
      <c r="J69" s="31">
        <v>-0.12816320278562202</v>
      </c>
      <c r="K69" s="18">
        <v>0.14567665996847357</v>
      </c>
      <c r="L69" s="18">
        <v>0.74181615969996384</v>
      </c>
      <c r="M69" s="18">
        <v>0.23786375310122318</v>
      </c>
      <c r="N69" s="18">
        <v>3.3454562006565769E-2</v>
      </c>
      <c r="O69" s="18">
        <v>4.8134772493816716E-2</v>
      </c>
      <c r="P69" s="18">
        <v>-3.0942393508115038E-2</v>
      </c>
      <c r="Q69" s="18">
        <v>0.27436184400903807</v>
      </c>
    </row>
    <row r="70" spans="1:19">
      <c r="A70" s="16">
        <v>2010</v>
      </c>
      <c r="B70" s="23">
        <f t="shared" si="6"/>
        <v>-1.6197720279646489E-2</v>
      </c>
      <c r="C70" s="18">
        <v>-0.18901175164997211</v>
      </c>
      <c r="D70" s="18">
        <v>0.28842692333342651</v>
      </c>
      <c r="E70" s="18">
        <v>2.0878610687613305E-2</v>
      </c>
      <c r="F70" s="18">
        <v>0.22601695181443415</v>
      </c>
      <c r="G70" s="18">
        <v>-6.5880099459781363E-2</v>
      </c>
      <c r="H70" s="18">
        <v>-0.106909814501084</v>
      </c>
      <c r="I70" s="18">
        <v>7.001742124420296E-2</v>
      </c>
      <c r="J70" s="31">
        <v>-3.1203865258652465E-2</v>
      </c>
      <c r="K70" s="18">
        <v>2.9096749500023129E-2</v>
      </c>
      <c r="L70" s="18">
        <v>-0.27453734862243606</v>
      </c>
      <c r="M70" s="18">
        <v>4.2630621213227596E-2</v>
      </c>
      <c r="N70" s="18">
        <v>6.4882537856767956E-3</v>
      </c>
      <c r="O70" s="18">
        <v>-2.2774093452239984E-2</v>
      </c>
      <c r="P70" s="18">
        <v>-3.4327792738637238E-2</v>
      </c>
      <c r="Q70" s="18">
        <v>2.4891513824552267E-2</v>
      </c>
    </row>
    <row r="71" spans="1:19">
      <c r="A71" s="29"/>
      <c r="B71" s="51"/>
      <c r="C71" s="18"/>
      <c r="D71" s="18"/>
      <c r="E71" s="18"/>
      <c r="F71" s="18"/>
      <c r="G71" s="18"/>
      <c r="H71" s="18"/>
      <c r="I71" s="18"/>
      <c r="J71" s="51"/>
      <c r="K71" s="18"/>
      <c r="L71" s="18"/>
      <c r="M71" s="18"/>
      <c r="N71" s="18"/>
      <c r="O71" s="18"/>
      <c r="P71" s="18"/>
      <c r="Q71" s="18"/>
    </row>
    <row r="72" spans="1:19">
      <c r="A72" s="15"/>
      <c r="B72" s="53" t="s">
        <v>71</v>
      </c>
      <c r="C72" s="49"/>
      <c r="D72" s="49"/>
      <c r="E72" s="49"/>
      <c r="F72" s="49"/>
      <c r="G72" s="49"/>
      <c r="H72" s="49"/>
      <c r="I72" s="49"/>
      <c r="J72" s="53" t="s">
        <v>71</v>
      </c>
      <c r="K72" s="49"/>
      <c r="L72" s="49"/>
      <c r="M72" s="49"/>
      <c r="N72" s="49"/>
      <c r="O72" s="49"/>
      <c r="P72" s="49"/>
      <c r="Q72" s="49"/>
    </row>
    <row r="73" spans="1:19">
      <c r="A73" s="19" t="s">
        <v>70</v>
      </c>
      <c r="B73" s="23">
        <f ca="1">AVERAGE(INDIRECT(ADDRESS(MATCH(VALUE(LEFT($A73,4)),$A$56:$A$71,)+ROW($A$55),COLUMN(B$71),,,)&amp;":"&amp;ADDRESS(MATCH(VALUE(RIGHT($A73,4)),$A$56:$A$71,)+ROW($A$55),COLUMN(B$71),,,)))</f>
        <v>-7.7185988110206993E-2</v>
      </c>
      <c r="C73" s="18">
        <f t="shared" ref="C73:Q75" ca="1" si="7">AVERAGE(INDIRECT(ADDRESS(MATCH(VALUE(LEFT($A73,4)),$A$56:$A$71,)+ROW($A$55),COLUMN(C$71),,,)&amp;":"&amp;ADDRESS(MATCH(VALUE(RIGHT($A73,4)),$A$56:$A$71,)+ROW($A$55),COLUMN(C$71),,,)))</f>
        <v>-0.13720107684062449</v>
      </c>
      <c r="D73" s="18">
        <f t="shared" ca="1" si="7"/>
        <v>7.1213220440367278E-2</v>
      </c>
      <c r="E73" s="18">
        <f t="shared" ca="1" si="7"/>
        <v>7.1873299365296378E-3</v>
      </c>
      <c r="F73" s="18">
        <f t="shared" ca="1" si="7"/>
        <v>0.13086298899729176</v>
      </c>
      <c r="G73" s="18">
        <f t="shared" ca="1" si="7"/>
        <v>-0.52352805082687925</v>
      </c>
      <c r="H73" s="18">
        <f t="shared" ca="1" si="7"/>
        <v>-5.3265498217433975E-2</v>
      </c>
      <c r="I73" s="18">
        <f t="shared" ca="1" si="7"/>
        <v>1.5809876838837014E-2</v>
      </c>
      <c r="J73" s="51">
        <f t="shared" ca="1" si="7"/>
        <v>-5.6695457985155339E-3</v>
      </c>
      <c r="K73" s="18">
        <f t="shared" ca="1" si="7"/>
        <v>6.0525879109157736E-2</v>
      </c>
      <c r="L73" s="18">
        <f t="shared" ca="1" si="7"/>
        <v>0.10959579360217261</v>
      </c>
      <c r="M73" s="18">
        <f t="shared" ca="1" si="7"/>
        <v>0.12396266725540504</v>
      </c>
      <c r="N73" s="18">
        <f t="shared" ca="1" si="7"/>
        <v>8.970500581795092E-2</v>
      </c>
      <c r="O73" s="18">
        <f t="shared" ca="1" si="7"/>
        <v>1.7135220953044109E-2</v>
      </c>
      <c r="P73" s="18">
        <f t="shared" ca="1" si="7"/>
        <v>-5.5096804288174367E-3</v>
      </c>
      <c r="Q73" s="18">
        <f t="shared" ca="1" si="7"/>
        <v>2.1989881051307687E-2</v>
      </c>
    </row>
    <row r="74" spans="1:19">
      <c r="A74" s="19" t="s">
        <v>73</v>
      </c>
      <c r="B74" s="23">
        <f t="shared" ref="B74:B75" ca="1" si="8">AVERAGE(INDIRECT(ADDRESS(MATCH(VALUE(LEFT($A74,4)),$A$56:$A$71,)+ROW($A$55),COLUMN(B$71),,,)&amp;":"&amp;ADDRESS(MATCH(VALUE(RIGHT($A74,4)),$A$56:$A$71,)+ROW($A$55),COLUMN(B$71),,,)))</f>
        <v>-0.2323064597068627</v>
      </c>
      <c r="C74" s="18">
        <f t="shared" ca="1" si="7"/>
        <v>-0.21793668472049668</v>
      </c>
      <c r="D74" s="18">
        <f t="shared" ca="1" si="7"/>
        <v>-0.34672212865366242</v>
      </c>
      <c r="E74" s="18">
        <f t="shared" ca="1" si="7"/>
        <v>-0.11731006855336475</v>
      </c>
      <c r="F74" s="18">
        <f t="shared" ca="1" si="7"/>
        <v>-0.12745233585054863</v>
      </c>
      <c r="G74" s="18">
        <f t="shared" ca="1" si="7"/>
        <v>-2.860811903739378E-2</v>
      </c>
      <c r="H74" s="18">
        <f t="shared" ca="1" si="7"/>
        <v>-3.0836557359592471E-2</v>
      </c>
      <c r="I74" s="18">
        <f t="shared" ca="1" si="7"/>
        <v>-7.3108943933262893E-2</v>
      </c>
      <c r="J74" s="51">
        <f t="shared" ca="1" si="7"/>
        <v>2.9408728639566988E-2</v>
      </c>
      <c r="K74" s="18">
        <f t="shared" ca="1" si="7"/>
        <v>0.23125739736687181</v>
      </c>
      <c r="L74" s="18">
        <f t="shared" ca="1" si="7"/>
        <v>1.754309475682005E-2</v>
      </c>
      <c r="M74" s="18">
        <f t="shared" ca="1" si="7"/>
        <v>0.25746731322538685</v>
      </c>
      <c r="N74" s="18">
        <f t="shared" ca="1" si="7"/>
        <v>0.13019531552509847</v>
      </c>
      <c r="O74" s="18">
        <f t="shared" ca="1" si="7"/>
        <v>2.5849116696768402E-2</v>
      </c>
      <c r="P74" s="18">
        <f t="shared" ca="1" si="7"/>
        <v>1.8694377721040472E-2</v>
      </c>
      <c r="Q74" s="18">
        <f t="shared" ca="1" si="7"/>
        <v>-7.469655300940311E-4</v>
      </c>
    </row>
    <row r="75" spans="1:19">
      <c r="A75" s="19" t="s">
        <v>74</v>
      </c>
      <c r="B75" s="23">
        <f t="shared" ca="1" si="8"/>
        <v>-3.0649846631210304E-2</v>
      </c>
      <c r="C75" s="18">
        <f t="shared" ca="1" si="7"/>
        <v>-0.11298039447666289</v>
      </c>
      <c r="D75" s="18">
        <f t="shared" ca="1" si="7"/>
        <v>0.19659382516857621</v>
      </c>
      <c r="E75" s="18">
        <f t="shared" ca="1" si="7"/>
        <v>4.4536549483497959E-2</v>
      </c>
      <c r="F75" s="18">
        <f t="shared" ca="1" si="7"/>
        <v>0.20835758645164387</v>
      </c>
      <c r="G75" s="18">
        <f t="shared" ca="1" si="7"/>
        <v>-0.67200403036372502</v>
      </c>
      <c r="H75" s="18">
        <f t="shared" ca="1" si="7"/>
        <v>-5.999418047478642E-2</v>
      </c>
      <c r="I75" s="18">
        <f t="shared" ca="1" si="7"/>
        <v>4.2485523070466977E-2</v>
      </c>
      <c r="J75" s="18">
        <f t="shared" ca="1" si="7"/>
        <v>-1.6193028129940293E-2</v>
      </c>
      <c r="K75" s="18">
        <f t="shared" ca="1" si="7"/>
        <v>9.3064236318435006E-3</v>
      </c>
      <c r="L75" s="18">
        <f t="shared" ca="1" si="7"/>
        <v>0.13721160325577839</v>
      </c>
      <c r="M75" s="18">
        <f t="shared" ca="1" si="7"/>
        <v>8.3911273464410491E-2</v>
      </c>
      <c r="N75" s="18">
        <f t="shared" ca="1" si="7"/>
        <v>7.7557912905806645E-2</v>
      </c>
      <c r="O75" s="18">
        <f t="shared" ca="1" si="7"/>
        <v>1.4521052229926825E-2</v>
      </c>
      <c r="P75" s="18">
        <f t="shared" ca="1" si="7"/>
        <v>-1.2770897873774809E-2</v>
      </c>
      <c r="Q75" s="18">
        <f t="shared" ca="1" si="7"/>
        <v>2.88109350257282E-2</v>
      </c>
    </row>
    <row r="76" spans="1:19">
      <c r="A76" s="52"/>
      <c r="B76" s="18"/>
    </row>
    <row r="78" spans="1:19">
      <c r="B78" s="33" t="s">
        <v>62</v>
      </c>
      <c r="J78" s="33" t="s">
        <v>63</v>
      </c>
      <c r="S78" s="33" t="s">
        <v>52</v>
      </c>
    </row>
    <row r="80" spans="1:19" ht="45">
      <c r="A80" s="15"/>
      <c r="B80" s="20" t="s">
        <v>0</v>
      </c>
      <c r="C80" s="14" t="s">
        <v>1</v>
      </c>
      <c r="D80" s="14" t="s">
        <v>2</v>
      </c>
      <c r="E80" s="14" t="s">
        <v>3</v>
      </c>
      <c r="F80" s="14" t="s">
        <v>4</v>
      </c>
      <c r="G80" s="14" t="s">
        <v>5</v>
      </c>
      <c r="H80" s="14" t="s">
        <v>6</v>
      </c>
      <c r="I80" s="14" t="s">
        <v>7</v>
      </c>
      <c r="J80" s="27" t="s">
        <v>8</v>
      </c>
      <c r="K80" s="14" t="s">
        <v>9</v>
      </c>
      <c r="L80" s="14" t="s">
        <v>10</v>
      </c>
      <c r="M80" s="14" t="s">
        <v>11</v>
      </c>
      <c r="N80" s="14" t="s">
        <v>12</v>
      </c>
      <c r="O80" s="14" t="s">
        <v>13</v>
      </c>
      <c r="P80" s="14" t="s">
        <v>14</v>
      </c>
      <c r="Q80" s="14" t="s">
        <v>15</v>
      </c>
    </row>
    <row r="81" spans="1:19">
      <c r="A81" s="16"/>
      <c r="B81" s="73" t="s">
        <v>57</v>
      </c>
      <c r="C81" s="74"/>
      <c r="D81" s="74"/>
      <c r="E81" s="74"/>
      <c r="F81" s="74"/>
      <c r="G81" s="74"/>
      <c r="H81" s="74"/>
      <c r="I81" s="74"/>
      <c r="J81" s="73" t="s">
        <v>57</v>
      </c>
      <c r="K81" s="74"/>
      <c r="L81" s="74"/>
      <c r="M81" s="74"/>
      <c r="N81" s="74"/>
      <c r="O81" s="74"/>
      <c r="P81" s="74"/>
      <c r="Q81" s="74"/>
    </row>
    <row r="82" spans="1:19">
      <c r="A82" s="16">
        <v>1997</v>
      </c>
      <c r="B82" s="21"/>
      <c r="C82" s="17"/>
      <c r="D82" s="17"/>
      <c r="E82" s="17"/>
      <c r="F82" s="17"/>
      <c r="G82" s="17"/>
      <c r="H82" s="17"/>
      <c r="I82" s="17"/>
      <c r="J82" s="30"/>
      <c r="K82" s="17"/>
      <c r="L82" s="17"/>
      <c r="M82" s="17"/>
      <c r="N82" s="17"/>
      <c r="O82" s="17"/>
      <c r="P82" s="17"/>
      <c r="Q82" s="17"/>
    </row>
    <row r="83" spans="1:19">
      <c r="A83" s="16">
        <v>1998</v>
      </c>
      <c r="B83" s="23">
        <f t="shared" ref="B83:B95" si="9">SUM(C83:Q83)</f>
        <v>1.9481496404710688</v>
      </c>
      <c r="C83" s="18">
        <f t="shared" ref="C83:C95" si="10">C8+C33+C58</f>
        <v>0.11833444303123222</v>
      </c>
      <c r="D83" s="18">
        <f t="shared" ref="D83:Q83" si="11">D8+D33+D58</f>
        <v>-8.1369748028193967E-2</v>
      </c>
      <c r="E83" s="18">
        <f t="shared" si="11"/>
        <v>-0.19503089313245586</v>
      </c>
      <c r="F83" s="18">
        <f t="shared" si="11"/>
        <v>3.2664274012092875E-2</v>
      </c>
      <c r="G83" s="18">
        <f t="shared" si="11"/>
        <v>0.5181775827727555</v>
      </c>
      <c r="H83" s="18">
        <f t="shared" si="11"/>
        <v>0.32868259748292639</v>
      </c>
      <c r="I83" s="18">
        <f t="shared" si="11"/>
        <v>0.31235148392644474</v>
      </c>
      <c r="J83" s="31">
        <f t="shared" si="11"/>
        <v>-3.6782860134619337E-2</v>
      </c>
      <c r="K83" s="18">
        <f t="shared" si="11"/>
        <v>0.17133949183197375</v>
      </c>
      <c r="L83" s="18">
        <f t="shared" si="11"/>
        <v>0.11388067804212021</v>
      </c>
      <c r="M83" s="18">
        <f t="shared" si="11"/>
        <v>0.47934798250349087</v>
      </c>
      <c r="N83" s="18">
        <f t="shared" si="11"/>
        <v>0.10674798548562039</v>
      </c>
      <c r="O83" s="18">
        <f t="shared" si="11"/>
        <v>-2.6115375371339178E-3</v>
      </c>
      <c r="P83" s="18">
        <f t="shared" si="11"/>
        <v>9.7887049079015465E-2</v>
      </c>
      <c r="Q83" s="18">
        <f t="shared" si="11"/>
        <v>-1.54688888642006E-2</v>
      </c>
      <c r="S83" s="48">
        <v>-6.4392935428259079E-15</v>
      </c>
    </row>
    <row r="84" spans="1:19">
      <c r="A84" s="16">
        <v>1999</v>
      </c>
      <c r="B84" s="23">
        <f t="shared" si="9"/>
        <v>3.2778044540784861</v>
      </c>
      <c r="C84" s="18">
        <f t="shared" si="10"/>
        <v>0.16456814219001833</v>
      </c>
      <c r="D84" s="18">
        <f t="shared" ref="D84:Q84" si="12">D9+D34+D59</f>
        <v>-0.21863631204149409</v>
      </c>
      <c r="E84" s="18">
        <f t="shared" si="12"/>
        <v>-8.1444847692798444E-2</v>
      </c>
      <c r="F84" s="18">
        <f t="shared" si="12"/>
        <v>0.11550123881636475</v>
      </c>
      <c r="G84" s="18">
        <f t="shared" si="12"/>
        <v>1.1593657848896517</v>
      </c>
      <c r="H84" s="18">
        <f t="shared" si="12"/>
        <v>0.25332160593578484</v>
      </c>
      <c r="I84" s="18">
        <f t="shared" si="12"/>
        <v>0.10654531290765709</v>
      </c>
      <c r="J84" s="31">
        <f t="shared" si="12"/>
        <v>0.20084248527786105</v>
      </c>
      <c r="K84" s="18">
        <f t="shared" si="12"/>
        <v>0.38620395680010405</v>
      </c>
      <c r="L84" s="18">
        <f t="shared" si="12"/>
        <v>0.36785131361355361</v>
      </c>
      <c r="M84" s="18">
        <f t="shared" si="12"/>
        <v>0.39033450180587342</v>
      </c>
      <c r="N84" s="18">
        <f t="shared" si="12"/>
        <v>0.22881528570222739</v>
      </c>
      <c r="O84" s="18">
        <f t="shared" si="12"/>
        <v>2.3168671736615541E-2</v>
      </c>
      <c r="P84" s="18">
        <f t="shared" si="12"/>
        <v>4.0906373944990186E-2</v>
      </c>
      <c r="Q84" s="18">
        <f t="shared" si="12"/>
        <v>0.14046094019207675</v>
      </c>
      <c r="S84" s="48">
        <v>-1.7319479184152442E-14</v>
      </c>
    </row>
    <row r="85" spans="1:19">
      <c r="A85" s="16">
        <v>2000</v>
      </c>
      <c r="B85" s="23">
        <f t="shared" si="9"/>
        <v>3.9683457083640765</v>
      </c>
      <c r="C85" s="18">
        <f t="shared" si="10"/>
        <v>-0.14124517641770348</v>
      </c>
      <c r="D85" s="18">
        <f t="shared" ref="D85:Q85" si="13">D10+D35+D60</f>
        <v>4.6488593997204952E-2</v>
      </c>
      <c r="E85" s="18">
        <f t="shared" si="13"/>
        <v>-7.250726428470089E-2</v>
      </c>
      <c r="F85" s="18">
        <f t="shared" si="13"/>
        <v>0.18340785583892266</v>
      </c>
      <c r="G85" s="18">
        <f t="shared" si="13"/>
        <v>1.9926404745129707</v>
      </c>
      <c r="H85" s="18">
        <f t="shared" si="13"/>
        <v>0.25540325855957391</v>
      </c>
      <c r="I85" s="18">
        <f t="shared" si="13"/>
        <v>0.22525305559148825</v>
      </c>
      <c r="J85" s="31">
        <f t="shared" si="13"/>
        <v>0.15838688556076613</v>
      </c>
      <c r="K85" s="18">
        <f t="shared" si="13"/>
        <v>0.23519982987998733</v>
      </c>
      <c r="L85" s="18">
        <f t="shared" si="13"/>
        <v>0.43126269581649151</v>
      </c>
      <c r="M85" s="18">
        <f t="shared" si="13"/>
        <v>0.44050513234182664</v>
      </c>
      <c r="N85" s="18">
        <f t="shared" si="13"/>
        <v>4.7712976110346278E-2</v>
      </c>
      <c r="O85" s="18">
        <f t="shared" si="13"/>
        <v>6.4838441224891338E-2</v>
      </c>
      <c r="P85" s="18">
        <f t="shared" si="13"/>
        <v>2.6843362925870168E-2</v>
      </c>
      <c r="Q85" s="18">
        <f t="shared" si="13"/>
        <v>7.4155586706141002E-2</v>
      </c>
      <c r="S85" s="48">
        <v>5.8175686490358203E-14</v>
      </c>
    </row>
    <row r="86" spans="1:19">
      <c r="A86" s="16">
        <v>2001</v>
      </c>
      <c r="B86" s="23">
        <f t="shared" si="9"/>
        <v>0.96993225090115209</v>
      </c>
      <c r="C86" s="18">
        <f t="shared" si="10"/>
        <v>-0.31768561460890049</v>
      </c>
      <c r="D86" s="18">
        <f t="shared" ref="D86:Q86" si="14">D11+D36+D61</f>
        <v>-1.1682254175957862E-2</v>
      </c>
      <c r="E86" s="18">
        <f t="shared" si="14"/>
        <v>-0.1388695289285625</v>
      </c>
      <c r="F86" s="18">
        <f t="shared" si="14"/>
        <v>0.4539150172026632</v>
      </c>
      <c r="G86" s="18">
        <f t="shared" si="14"/>
        <v>-1.2622114083431013</v>
      </c>
      <c r="H86" s="18">
        <f t="shared" si="14"/>
        <v>0.24150209624743851</v>
      </c>
      <c r="I86" s="18">
        <f t="shared" si="14"/>
        <v>0.38190674290477056</v>
      </c>
      <c r="J86" s="31">
        <f t="shared" si="14"/>
        <v>0.112724796158263</v>
      </c>
      <c r="K86" s="18">
        <f t="shared" si="14"/>
        <v>0.31931984826993332</v>
      </c>
      <c r="L86" s="18">
        <f t="shared" si="14"/>
        <v>0.66971086122342904</v>
      </c>
      <c r="M86" s="18">
        <f t="shared" si="14"/>
        <v>0.14420836654560787</v>
      </c>
      <c r="N86" s="18">
        <f t="shared" si="14"/>
        <v>0.12237330599846886</v>
      </c>
      <c r="O86" s="18">
        <f t="shared" si="14"/>
        <v>5.2355033912162813E-2</v>
      </c>
      <c r="P86" s="18">
        <f t="shared" si="14"/>
        <v>3.6058105896164788E-2</v>
      </c>
      <c r="Q86" s="18">
        <f t="shared" si="14"/>
        <v>0.16630688259877235</v>
      </c>
      <c r="S86" s="48">
        <v>-9.9920072216264089E-15</v>
      </c>
    </row>
    <row r="87" spans="1:19">
      <c r="A87" s="16">
        <v>2002</v>
      </c>
      <c r="B87" s="23">
        <f t="shared" si="9"/>
        <v>1.406217700380102</v>
      </c>
      <c r="C87" s="18">
        <f t="shared" si="10"/>
        <v>-0.18805988900138493</v>
      </c>
      <c r="D87" s="18">
        <f t="shared" ref="D87:Q87" si="15">D12+D37+D62</f>
        <v>8.1437637475948454E-2</v>
      </c>
      <c r="E87" s="18">
        <f t="shared" si="15"/>
        <v>0.13972754904768794</v>
      </c>
      <c r="F87" s="18">
        <f t="shared" si="15"/>
        <v>0.22008774539153897</v>
      </c>
      <c r="G87" s="18">
        <f t="shared" si="15"/>
        <v>-6.8708771118439427E-2</v>
      </c>
      <c r="H87" s="18">
        <f t="shared" si="15"/>
        <v>0.16252000979963663</v>
      </c>
      <c r="I87" s="18">
        <f t="shared" si="15"/>
        <v>0.35975440894888122</v>
      </c>
      <c r="J87" s="31">
        <f t="shared" si="15"/>
        <v>-6.931017678438206E-2</v>
      </c>
      <c r="K87" s="18">
        <f t="shared" si="15"/>
        <v>0.14781501388881743</v>
      </c>
      <c r="L87" s="18">
        <f t="shared" si="15"/>
        <v>0.19719831465503199</v>
      </c>
      <c r="M87" s="18">
        <f t="shared" si="15"/>
        <v>8.3309520458586001E-2</v>
      </c>
      <c r="N87" s="18">
        <f t="shared" si="15"/>
        <v>0.22379535919621091</v>
      </c>
      <c r="O87" s="18">
        <f t="shared" si="15"/>
        <v>2.3230057597634593E-2</v>
      </c>
      <c r="P87" s="18">
        <f t="shared" si="15"/>
        <v>2.1786468379215492E-2</v>
      </c>
      <c r="Q87" s="18">
        <f t="shared" si="15"/>
        <v>7.1634452445118652E-2</v>
      </c>
      <c r="S87" s="48">
        <v>5.1070259132757201E-15</v>
      </c>
    </row>
    <row r="88" spans="1:19">
      <c r="A88" s="16">
        <v>2003</v>
      </c>
      <c r="B88" s="23">
        <f t="shared" si="9"/>
        <v>0.63698174364618521</v>
      </c>
      <c r="C88" s="18">
        <f t="shared" si="10"/>
        <v>0.25349414082620292</v>
      </c>
      <c r="D88" s="18">
        <f t="shared" ref="D88:Q88" si="16">D13+D38+D63</f>
        <v>9.7484617052150349E-2</v>
      </c>
      <c r="E88" s="18">
        <f t="shared" si="16"/>
        <v>-1.4924849890718683E-2</v>
      </c>
      <c r="F88" s="18">
        <f t="shared" si="16"/>
        <v>0.14117710502163155</v>
      </c>
      <c r="G88" s="18">
        <f t="shared" si="16"/>
        <v>-0.47682547006589027</v>
      </c>
      <c r="H88" s="18">
        <f t="shared" si="16"/>
        <v>0.22323048229871781</v>
      </c>
      <c r="I88" s="18">
        <f t="shared" si="16"/>
        <v>0.16415213704871887</v>
      </c>
      <c r="J88" s="31">
        <f t="shared" si="16"/>
        <v>-9.0817032571850115E-2</v>
      </c>
      <c r="K88" s="18">
        <f t="shared" si="16"/>
        <v>-6.7214489286589428E-3</v>
      </c>
      <c r="L88" s="18">
        <f t="shared" si="16"/>
        <v>0.20938658511587341</v>
      </c>
      <c r="M88" s="18">
        <f t="shared" si="16"/>
        <v>0.19810817729596211</v>
      </c>
      <c r="N88" s="18">
        <f t="shared" si="16"/>
        <v>6.3408492987351101E-2</v>
      </c>
      <c r="O88" s="18">
        <f t="shared" si="16"/>
        <v>-3.471484685889506E-2</v>
      </c>
      <c r="P88" s="18">
        <f t="shared" si="16"/>
        <v>-0.1065996128684171</v>
      </c>
      <c r="Q88" s="18">
        <f t="shared" si="16"/>
        <v>1.7143267184007285E-2</v>
      </c>
      <c r="S88" s="48">
        <v>1.5210055437364645E-14</v>
      </c>
    </row>
    <row r="89" spans="1:19">
      <c r="A89" s="16">
        <v>2004</v>
      </c>
      <c r="B89" s="23">
        <f t="shared" si="9"/>
        <v>0.64538029223715132</v>
      </c>
      <c r="C89" s="18">
        <f t="shared" si="10"/>
        <v>0.19268079863590459</v>
      </c>
      <c r="D89" s="18">
        <f t="shared" ref="D89:Q89" si="17">D14+D39+D64</f>
        <v>-8.8335041941138059E-2</v>
      </c>
      <c r="E89" s="18">
        <f t="shared" si="17"/>
        <v>-0.10974505235468526</v>
      </c>
      <c r="F89" s="18">
        <f t="shared" si="17"/>
        <v>0.19442131763500745</v>
      </c>
      <c r="G89" s="18">
        <f t="shared" si="17"/>
        <v>-0.20931886188104057</v>
      </c>
      <c r="H89" s="18">
        <f t="shared" si="17"/>
        <v>0.10674545793175143</v>
      </c>
      <c r="I89" s="18">
        <f t="shared" si="17"/>
        <v>3.6524175738313437E-2</v>
      </c>
      <c r="J89" s="31">
        <f t="shared" si="17"/>
        <v>4.8332102071836219E-2</v>
      </c>
      <c r="K89" s="18">
        <f t="shared" si="17"/>
        <v>0.13854913374974537</v>
      </c>
      <c r="L89" s="18">
        <f t="shared" si="17"/>
        <v>0.23490481037103844</v>
      </c>
      <c r="M89" s="18">
        <f t="shared" si="17"/>
        <v>-2.1504504277264028E-2</v>
      </c>
      <c r="N89" s="18">
        <f t="shared" si="17"/>
        <v>0.10135755315523054</v>
      </c>
      <c r="O89" s="18">
        <f t="shared" si="17"/>
        <v>1.4329929596248257E-2</v>
      </c>
      <c r="P89" s="18">
        <f t="shared" si="17"/>
        <v>2.4796270799011949E-3</v>
      </c>
      <c r="Q89" s="18">
        <f t="shared" si="17"/>
        <v>3.9588467263022009E-3</v>
      </c>
      <c r="S89" s="48">
        <v>-2.298161660974074E-14</v>
      </c>
    </row>
    <row r="90" spans="1:19">
      <c r="A90" s="16">
        <v>2005</v>
      </c>
      <c r="B90" s="23">
        <f t="shared" si="9"/>
        <v>2.7994717642513107</v>
      </c>
      <c r="C90" s="18">
        <f t="shared" si="10"/>
        <v>7.103440585590598E-2</v>
      </c>
      <c r="D90" s="18">
        <f t="shared" ref="D90:Q90" si="18">D15+D40+D65</f>
        <v>2.3370907866155477E-2</v>
      </c>
      <c r="E90" s="18">
        <f t="shared" si="18"/>
        <v>0.14148765054538248</v>
      </c>
      <c r="F90" s="18">
        <f t="shared" si="18"/>
        <v>0.30548112619253626</v>
      </c>
      <c r="G90" s="18">
        <f t="shared" si="18"/>
        <v>0.25044625631648354</v>
      </c>
      <c r="H90" s="18">
        <f t="shared" si="18"/>
        <v>0.41315423782741817</v>
      </c>
      <c r="I90" s="18">
        <f t="shared" si="18"/>
        <v>0.20721542514985805</v>
      </c>
      <c r="J90" s="31">
        <f t="shared" si="18"/>
        <v>0.34097159646678932</v>
      </c>
      <c r="K90" s="18">
        <f t="shared" si="18"/>
        <v>0.12648367912832548</v>
      </c>
      <c r="L90" s="18">
        <f t="shared" si="18"/>
        <v>0.50757773502038761</v>
      </c>
      <c r="M90" s="18">
        <f t="shared" si="18"/>
        <v>0.17891426348006262</v>
      </c>
      <c r="N90" s="18">
        <f t="shared" si="18"/>
        <v>0.12276815005228887</v>
      </c>
      <c r="O90" s="18">
        <f t="shared" si="18"/>
        <v>-2.460922569427379E-2</v>
      </c>
      <c r="P90" s="18">
        <f t="shared" si="18"/>
        <v>2.5121775646515618E-2</v>
      </c>
      <c r="Q90" s="18">
        <f t="shared" si="18"/>
        <v>0.11005378039747526</v>
      </c>
      <c r="S90" s="48">
        <v>2.8421709430404007E-14</v>
      </c>
    </row>
    <row r="91" spans="1:19">
      <c r="A91" s="16">
        <v>2006</v>
      </c>
      <c r="B91" s="23">
        <f t="shared" si="9"/>
        <v>1.1614475730500218</v>
      </c>
      <c r="C91" s="18">
        <f t="shared" si="10"/>
        <v>-7.9477125373362087E-2</v>
      </c>
      <c r="D91" s="18">
        <f t="shared" ref="D91:Q91" si="19">D16+D41+D66</f>
        <v>8.3214343197538732E-2</v>
      </c>
      <c r="E91" s="18">
        <f t="shared" si="19"/>
        <v>-0.10556543179282778</v>
      </c>
      <c r="F91" s="18">
        <f t="shared" si="19"/>
        <v>0.17704827252093719</v>
      </c>
      <c r="G91" s="18">
        <f t="shared" si="19"/>
        <v>-0.58975187722814149</v>
      </c>
      <c r="H91" s="18">
        <f t="shared" si="19"/>
        <v>0.26057474450899232</v>
      </c>
      <c r="I91" s="18">
        <f t="shared" si="19"/>
        <v>0.34808022507265879</v>
      </c>
      <c r="J91" s="31">
        <f t="shared" si="19"/>
        <v>8.9774499935328281E-2</v>
      </c>
      <c r="K91" s="18">
        <f t="shared" si="19"/>
        <v>8.9801004740839491E-2</v>
      </c>
      <c r="L91" s="18">
        <f t="shared" si="19"/>
        <v>0.52615756617009901</v>
      </c>
      <c r="M91" s="18">
        <f t="shared" si="19"/>
        <v>0.27627078685495976</v>
      </c>
      <c r="N91" s="18">
        <f t="shared" si="19"/>
        <v>6.5252784570861672E-2</v>
      </c>
      <c r="O91" s="18">
        <f t="shared" si="19"/>
        <v>2.5446004654282599E-3</v>
      </c>
      <c r="P91" s="18">
        <f t="shared" si="19"/>
        <v>-2.533318156771866E-2</v>
      </c>
      <c r="Q91" s="18">
        <f t="shared" si="19"/>
        <v>4.2856360974428187E-2</v>
      </c>
      <c r="S91" s="48">
        <v>-1.2212453270876722E-14</v>
      </c>
    </row>
    <row r="92" spans="1:19">
      <c r="A92" s="16">
        <v>2007</v>
      </c>
      <c r="B92" s="23">
        <f t="shared" si="9"/>
        <v>-0.14647557802008868</v>
      </c>
      <c r="C92" s="18">
        <f t="shared" si="10"/>
        <v>-9.5431869556326862E-2</v>
      </c>
      <c r="D92" s="18">
        <f t="shared" ref="D92:Q92" si="20">D17+D42+D67</f>
        <v>-7.350660810143024E-2</v>
      </c>
      <c r="E92" s="18">
        <f t="shared" si="20"/>
        <v>7.0059958938298916E-2</v>
      </c>
      <c r="F92" s="18">
        <f t="shared" si="20"/>
        <v>0.1508432567206828</v>
      </c>
      <c r="G92" s="18">
        <f t="shared" si="20"/>
        <v>-0.85901981461526344</v>
      </c>
      <c r="H92" s="18">
        <f t="shared" si="20"/>
        <v>0.20674496822024074</v>
      </c>
      <c r="I92" s="18">
        <f t="shared" si="20"/>
        <v>0.15048134506141561</v>
      </c>
      <c r="J92" s="31">
        <f t="shared" si="20"/>
        <v>-3.9138024654313222E-2</v>
      </c>
      <c r="K92" s="18">
        <f t="shared" si="20"/>
        <v>2.1960142384965187E-2</v>
      </c>
      <c r="L92" s="18">
        <f t="shared" si="20"/>
        <v>0.1755595770396175</v>
      </c>
      <c r="M92" s="18">
        <f t="shared" si="20"/>
        <v>0.1204932496454138</v>
      </c>
      <c r="N92" s="18">
        <f t="shared" si="20"/>
        <v>6.4579148682875537E-2</v>
      </c>
      <c r="O92" s="18">
        <f t="shared" si="20"/>
        <v>-4.4636502789104516E-3</v>
      </c>
      <c r="P92" s="18">
        <f t="shared" si="20"/>
        <v>-1.9270480172230191E-2</v>
      </c>
      <c r="Q92" s="18">
        <f t="shared" si="20"/>
        <v>-1.6366777335124427E-2</v>
      </c>
      <c r="S92" s="48">
        <v>3.3445468616832841E-14</v>
      </c>
    </row>
    <row r="93" spans="1:19">
      <c r="A93" s="16">
        <v>2008</v>
      </c>
      <c r="B93" s="23">
        <f t="shared" si="9"/>
        <v>-0.73292177491316102</v>
      </c>
      <c r="C93" s="18">
        <f t="shared" si="10"/>
        <v>0.27996021135333116</v>
      </c>
      <c r="D93" s="18">
        <f t="shared" ref="D93:Q93" si="21">D18+D43+D68</f>
        <v>-0.19387928120710091</v>
      </c>
      <c r="E93" s="18">
        <f t="shared" si="21"/>
        <v>0.12231880957444086</v>
      </c>
      <c r="F93" s="18">
        <f t="shared" si="21"/>
        <v>0.21897286623628559</v>
      </c>
      <c r="G93" s="18">
        <f t="shared" si="21"/>
        <v>-1.3984484480678598</v>
      </c>
      <c r="H93" s="18">
        <f t="shared" si="21"/>
        <v>-8.0712201529352559E-2</v>
      </c>
      <c r="I93" s="18">
        <f t="shared" si="21"/>
        <v>0.13071327750890963</v>
      </c>
      <c r="J93" s="31">
        <f t="shared" si="21"/>
        <v>-2.1659385753599918E-2</v>
      </c>
      <c r="K93" s="18">
        <f t="shared" si="21"/>
        <v>8.9036116727223558E-3</v>
      </c>
      <c r="L93" s="18">
        <f t="shared" si="21"/>
        <v>5.0744020153024594E-2</v>
      </c>
      <c r="M93" s="18">
        <f t="shared" si="21"/>
        <v>6.4357836998895773E-2</v>
      </c>
      <c r="N93" s="18">
        <f t="shared" si="21"/>
        <v>8.3716226657796784E-3</v>
      </c>
      <c r="O93" s="18">
        <f t="shared" si="21"/>
        <v>3.5220259050842591E-3</v>
      </c>
      <c r="P93" s="18">
        <f t="shared" si="21"/>
        <v>1.4620952440560052E-2</v>
      </c>
      <c r="Q93" s="18">
        <f t="shared" si="21"/>
        <v>5.929230713571839E-2</v>
      </c>
      <c r="S93" s="48">
        <v>-1.8762769116165146E-14</v>
      </c>
    </row>
    <row r="94" spans="1:19">
      <c r="A94" s="16">
        <v>2009</v>
      </c>
      <c r="B94" s="23">
        <f t="shared" si="9"/>
        <v>-0.11276597816968803</v>
      </c>
      <c r="C94" s="18">
        <f t="shared" si="10"/>
        <v>-9.2959086486603046E-2</v>
      </c>
      <c r="D94" s="18">
        <f t="shared" ref="D94:Q94" si="22">D19+D44+D69</f>
        <v>-0.3130906725380887</v>
      </c>
      <c r="E94" s="18">
        <f t="shared" si="22"/>
        <v>6.4152456768529709E-2</v>
      </c>
      <c r="F94" s="18">
        <f t="shared" si="22"/>
        <v>-0.37670045582557676</v>
      </c>
      <c r="G94" s="18">
        <f t="shared" si="22"/>
        <v>-1.7957365227115523</v>
      </c>
      <c r="H94" s="18">
        <f t="shared" si="22"/>
        <v>-0.15900912282281576</v>
      </c>
      <c r="I94" s="18">
        <f t="shared" si="22"/>
        <v>0.31566185397197533</v>
      </c>
      <c r="J94" s="31">
        <f t="shared" si="22"/>
        <v>-1.2002773536367375E-2</v>
      </c>
      <c r="K94" s="18">
        <f t="shared" si="22"/>
        <v>0.19308822399127828</v>
      </c>
      <c r="L94" s="18">
        <f t="shared" si="22"/>
        <v>1.2465710454086016</v>
      </c>
      <c r="M94" s="18">
        <f t="shared" si="22"/>
        <v>0.2413870638838346</v>
      </c>
      <c r="N94" s="18">
        <f t="shared" si="22"/>
        <v>2.2006807034612372E-2</v>
      </c>
      <c r="O94" s="18">
        <f t="shared" si="22"/>
        <v>5.1230774610114001E-2</v>
      </c>
      <c r="P94" s="18">
        <f t="shared" si="22"/>
        <v>4.8442672536285605E-2</v>
      </c>
      <c r="Q94" s="18">
        <f t="shared" si="22"/>
        <v>0.4541917575460841</v>
      </c>
      <c r="S94" s="48">
        <v>-5.8841820305133297E-15</v>
      </c>
    </row>
    <row r="95" spans="1:19">
      <c r="A95" s="16">
        <v>2010</v>
      </c>
      <c r="B95" s="23">
        <f t="shared" si="9"/>
        <v>2.0062207248331263</v>
      </c>
      <c r="C95" s="18">
        <f t="shared" si="10"/>
        <v>1.2477109717572987E-3</v>
      </c>
      <c r="D95" s="18">
        <f t="shared" ref="D95:Q95" si="23">D20+D45+D70</f>
        <v>0.25821729103943958</v>
      </c>
      <c r="E95" s="18">
        <f t="shared" si="23"/>
        <v>-1.9408705357035538E-2</v>
      </c>
      <c r="F95" s="18">
        <f t="shared" si="23"/>
        <v>0.44030691760888652</v>
      </c>
      <c r="G95" s="18">
        <f t="shared" si="23"/>
        <v>0.81973043548089686</v>
      </c>
      <c r="H95" s="18">
        <f t="shared" si="23"/>
        <v>0.29018590625321827</v>
      </c>
      <c r="I95" s="18">
        <f t="shared" si="23"/>
        <v>0.18047857351926935</v>
      </c>
      <c r="J95" s="31">
        <f t="shared" si="23"/>
        <v>0.13894995443178132</v>
      </c>
      <c r="K95" s="18">
        <f t="shared" si="23"/>
        <v>-6.2082747278154299E-2</v>
      </c>
      <c r="L95" s="18">
        <f t="shared" si="23"/>
        <v>9.0894266303235716E-2</v>
      </c>
      <c r="M95" s="18">
        <f t="shared" si="23"/>
        <v>-8.6935491985151506E-2</v>
      </c>
      <c r="N95" s="18">
        <f t="shared" si="23"/>
        <v>-1.1733969869942481E-2</v>
      </c>
      <c r="O95" s="18">
        <f t="shared" si="23"/>
        <v>-1.0688671983228159E-2</v>
      </c>
      <c r="P95" s="18">
        <f t="shared" si="23"/>
        <v>2.0550075209602239E-3</v>
      </c>
      <c r="Q95" s="18">
        <f t="shared" si="23"/>
        <v>-2.4995751822806164E-2</v>
      </c>
      <c r="S95" s="48">
        <v>-1.4654943925052066E-14</v>
      </c>
    </row>
    <row r="97" spans="1:17">
      <c r="A97" s="15"/>
      <c r="B97" s="53" t="s">
        <v>71</v>
      </c>
      <c r="C97" s="49"/>
      <c r="D97" s="49"/>
      <c r="E97" s="49"/>
      <c r="F97" s="49"/>
      <c r="G97" s="49"/>
      <c r="H97" s="49"/>
      <c r="I97" s="49"/>
      <c r="J97" s="53" t="s">
        <v>71</v>
      </c>
      <c r="K97" s="49"/>
      <c r="L97" s="49"/>
      <c r="M97" s="49"/>
      <c r="N97" s="49"/>
      <c r="O97" s="49"/>
      <c r="P97" s="49"/>
      <c r="Q97" s="49"/>
    </row>
    <row r="98" spans="1:17">
      <c r="A98" s="19" t="s">
        <v>70</v>
      </c>
      <c r="B98" s="23">
        <f ca="1">AVERAGE(INDIRECT(ADDRESS(MATCH(VALUE(LEFT($A98,4)),$A$81:$A$96,)+ROW($A$80),COLUMN(B$96),,,)&amp;":"&amp;ADDRESS(MATCH(VALUE(RIGHT($A98,4)),$A$81:$A$96,)+ROW($A$80),COLUMN(B$96),,,)))</f>
        <v>1.3713683477776728</v>
      </c>
      <c r="C98" s="18">
        <f t="shared" ref="C98:Q100" ca="1" si="24">AVERAGE(INDIRECT(ADDRESS(MATCH(VALUE(LEFT($A98,4)),$A$81:$A$96,)+ROW($A$80),COLUMN(C$96),,,)&amp;":"&amp;ADDRESS(MATCH(VALUE(RIGHT($A98,4)),$A$81:$A$96,)+ROW($A$80),COLUMN(C$96),,,)))</f>
        <v>1.2804699340005507E-2</v>
      </c>
      <c r="D98" s="18">
        <f t="shared" ca="1" si="24"/>
        <v>-3.0022040569612791E-2</v>
      </c>
      <c r="E98" s="18">
        <f t="shared" ca="1" si="24"/>
        <v>-1.5365396043034239E-2</v>
      </c>
      <c r="F98" s="18">
        <f t="shared" ca="1" si="24"/>
        <v>0.17362511825938254</v>
      </c>
      <c r="G98" s="18">
        <f t="shared" ca="1" si="24"/>
        <v>-0.14766620308142539</v>
      </c>
      <c r="H98" s="18">
        <f t="shared" ca="1" si="24"/>
        <v>0.19248800313181008</v>
      </c>
      <c r="I98" s="18">
        <f t="shared" ca="1" si="24"/>
        <v>0.22454753979618161</v>
      </c>
      <c r="J98" s="18">
        <f t="shared" ca="1" si="24"/>
        <v>6.3097851266730259E-2</v>
      </c>
      <c r="K98" s="18">
        <f t="shared" ca="1" si="24"/>
        <v>0.13614305693322146</v>
      </c>
      <c r="L98" s="18">
        <f t="shared" ca="1" si="24"/>
        <v>0.37089995914865415</v>
      </c>
      <c r="M98" s="18">
        <f t="shared" ca="1" si="24"/>
        <v>0.19298437581169986</v>
      </c>
      <c r="N98" s="18">
        <f t="shared" ca="1" si="24"/>
        <v>8.9650423213225486E-2</v>
      </c>
      <c r="O98" s="18">
        <f t="shared" ca="1" si="24"/>
        <v>1.2163969438133667E-2</v>
      </c>
      <c r="P98" s="18">
        <f t="shared" ca="1" si="24"/>
        <v>1.2692163141624064E-2</v>
      </c>
      <c r="Q98" s="18">
        <f t="shared" ca="1" si="24"/>
        <v>8.3324827991076406E-2</v>
      </c>
    </row>
    <row r="99" spans="1:17">
      <c r="A99" s="19" t="s">
        <v>73</v>
      </c>
      <c r="B99" s="23">
        <f t="shared" ref="B99:B100" ca="1" si="25">AVERAGE(INDIRECT(ADDRESS(MATCH(VALUE(LEFT($A99,4)),$A$81:$A$96,)+ROW($A$80),COLUMN(B$96),,,)&amp;":"&amp;ADDRESS(MATCH(VALUE(RIGHT($A99,4)),$A$81:$A$96,)+ROW($A$80),COLUMN(B$96),,,)))</f>
        <v>3.0647666009712107</v>
      </c>
      <c r="C99" s="18">
        <f t="shared" ca="1" si="24"/>
        <v>4.7219136267849023E-2</v>
      </c>
      <c r="D99" s="18">
        <f t="shared" ca="1" si="24"/>
        <v>-8.4505822024161029E-2</v>
      </c>
      <c r="E99" s="18">
        <f t="shared" ca="1" si="24"/>
        <v>-0.11632766836998505</v>
      </c>
      <c r="F99" s="18">
        <f t="shared" ca="1" si="24"/>
        <v>0.1105244562224601</v>
      </c>
      <c r="G99" s="18">
        <f t="shared" ca="1" si="24"/>
        <v>1.2233946140584593</v>
      </c>
      <c r="H99" s="18">
        <f t="shared" ca="1" si="24"/>
        <v>0.27913582065942838</v>
      </c>
      <c r="I99" s="18">
        <f t="shared" ca="1" si="24"/>
        <v>0.21471661747519669</v>
      </c>
      <c r="J99" s="18">
        <f t="shared" ca="1" si="24"/>
        <v>0.10748217023466929</v>
      </c>
      <c r="K99" s="18">
        <f t="shared" ca="1" si="24"/>
        <v>0.26424775950402174</v>
      </c>
      <c r="L99" s="18">
        <f t="shared" ca="1" si="24"/>
        <v>0.30433156249072174</v>
      </c>
      <c r="M99" s="18">
        <f t="shared" ca="1" si="24"/>
        <v>0.43672920555039701</v>
      </c>
      <c r="N99" s="18">
        <f t="shared" ca="1" si="24"/>
        <v>0.12775874909939802</v>
      </c>
      <c r="O99" s="18">
        <f t="shared" ca="1" si="24"/>
        <v>2.8465191808124318E-2</v>
      </c>
      <c r="P99" s="18">
        <f t="shared" ca="1" si="24"/>
        <v>5.521226198329194E-2</v>
      </c>
      <c r="Q99" s="18">
        <f t="shared" ca="1" si="24"/>
        <v>6.6382546011339041E-2</v>
      </c>
    </row>
    <row r="100" spans="1:17">
      <c r="A100" s="19" t="s">
        <v>74</v>
      </c>
      <c r="B100" s="23">
        <f t="shared" ca="1" si="25"/>
        <v>0.86334887181961106</v>
      </c>
      <c r="C100" s="18">
        <f t="shared" ca="1" si="24"/>
        <v>2.480368261652459E-3</v>
      </c>
      <c r="D100" s="18">
        <f t="shared" ca="1" si="24"/>
        <v>-1.3676906133248318E-2</v>
      </c>
      <c r="E100" s="18">
        <f t="shared" ca="1" si="24"/>
        <v>1.4923285655051017E-2</v>
      </c>
      <c r="F100" s="18">
        <f t="shared" ca="1" si="24"/>
        <v>0.19255531687045926</v>
      </c>
      <c r="G100" s="18">
        <f t="shared" ca="1" si="24"/>
        <v>-0.55898444822339077</v>
      </c>
      <c r="H100" s="18">
        <f t="shared" ca="1" si="24"/>
        <v>0.16649365787352455</v>
      </c>
      <c r="I100" s="18">
        <f t="shared" ca="1" si="24"/>
        <v>0.22749681649247711</v>
      </c>
      <c r="J100" s="18">
        <f t="shared" ca="1" si="24"/>
        <v>4.9782555576348544E-2</v>
      </c>
      <c r="K100" s="18">
        <f t="shared" ca="1" si="24"/>
        <v>9.7711646161981372E-2</v>
      </c>
      <c r="L100" s="18">
        <f t="shared" ca="1" si="24"/>
        <v>0.39087047814603393</v>
      </c>
      <c r="M100" s="18">
        <f t="shared" ca="1" si="24"/>
        <v>0.11986092689009072</v>
      </c>
      <c r="N100" s="18">
        <f t="shared" ca="1" si="24"/>
        <v>7.8217925447373715E-2</v>
      </c>
      <c r="O100" s="18">
        <f t="shared" ca="1" si="24"/>
        <v>7.2736027271364731E-3</v>
      </c>
      <c r="P100" s="18">
        <f t="shared" ca="1" si="24"/>
        <v>-6.3866510876297444E-5</v>
      </c>
      <c r="Q100" s="18">
        <f t="shared" ca="1" si="24"/>
        <v>8.84075125849976E-2</v>
      </c>
    </row>
    <row r="102" spans="1:17">
      <c r="B102" s="50"/>
    </row>
    <row r="104" spans="1:17">
      <c r="B104" s="50"/>
    </row>
  </sheetData>
  <mergeCells count="8">
    <mergeCell ref="B81:I81"/>
    <mergeCell ref="J81:Q81"/>
    <mergeCell ref="B6:I6"/>
    <mergeCell ref="J6:Q6"/>
    <mergeCell ref="B31:I31"/>
    <mergeCell ref="J31:Q31"/>
    <mergeCell ref="B56:I56"/>
    <mergeCell ref="J56:Q56"/>
  </mergeCells>
  <pageMargins left="0.70866141732283472" right="0.70866141732283472" top="0.74803149606299213" bottom="0.74803149606299213" header="0.31496062992125984" footer="0.31496062992125984"/>
  <pageSetup scale="83" orientation="landscape" horizontalDpi="0" verticalDpi="0" r:id="rId1"/>
  <rowBreaks count="1" manualBreakCount="1">
    <brk id="51"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sheetPr codeName="Sheet8"/>
  <dimension ref="A1:S100"/>
  <sheetViews>
    <sheetView zoomScaleNormal="100" workbookViewId="0"/>
  </sheetViews>
  <sheetFormatPr defaultRowHeight="11.25"/>
  <cols>
    <col min="1" max="1" width="9.140625" style="11"/>
    <col min="2" max="17" width="12.7109375" style="11" customWidth="1"/>
    <col min="18" max="16384" width="9.140625" style="11"/>
  </cols>
  <sheetData>
    <row r="1" spans="1:17" ht="12.75">
      <c r="B1" s="12" t="s">
        <v>84</v>
      </c>
    </row>
    <row r="2" spans="1:17">
      <c r="I2" s="11">
        <v>1</v>
      </c>
      <c r="Q2" s="11">
        <v>2</v>
      </c>
    </row>
    <row r="3" spans="1:17">
      <c r="B3" s="33" t="s">
        <v>55</v>
      </c>
      <c r="J3" s="33" t="s">
        <v>56</v>
      </c>
    </row>
    <row r="5" spans="1:17" ht="45">
      <c r="A5" s="15"/>
      <c r="B5" s="20" t="s">
        <v>0</v>
      </c>
      <c r="C5" s="72" t="s">
        <v>1</v>
      </c>
      <c r="D5" s="72" t="s">
        <v>2</v>
      </c>
      <c r="E5" s="72" t="s">
        <v>3</v>
      </c>
      <c r="F5" s="72" t="s">
        <v>4</v>
      </c>
      <c r="G5" s="72" t="s">
        <v>5</v>
      </c>
      <c r="H5" s="72" t="s">
        <v>6</v>
      </c>
      <c r="I5" s="72" t="s">
        <v>7</v>
      </c>
      <c r="J5" s="27" t="s">
        <v>8</v>
      </c>
      <c r="K5" s="72" t="s">
        <v>9</v>
      </c>
      <c r="L5" s="72" t="s">
        <v>10</v>
      </c>
      <c r="M5" s="72" t="s">
        <v>11</v>
      </c>
      <c r="N5" s="72" t="s">
        <v>12</v>
      </c>
      <c r="O5" s="72" t="s">
        <v>13</v>
      </c>
      <c r="P5" s="72" t="s">
        <v>14</v>
      </c>
      <c r="Q5" s="72" t="s">
        <v>15</v>
      </c>
    </row>
    <row r="6" spans="1:17">
      <c r="A6" s="16"/>
      <c r="B6" s="73" t="s">
        <v>57</v>
      </c>
      <c r="C6" s="74"/>
      <c r="D6" s="74"/>
      <c r="E6" s="74"/>
      <c r="F6" s="74"/>
      <c r="G6" s="74"/>
      <c r="H6" s="74"/>
      <c r="I6" s="74"/>
      <c r="J6" s="73" t="s">
        <v>57</v>
      </c>
      <c r="K6" s="74"/>
      <c r="L6" s="74"/>
      <c r="M6" s="74"/>
      <c r="N6" s="74"/>
      <c r="O6" s="74"/>
      <c r="P6" s="74"/>
      <c r="Q6" s="74"/>
    </row>
    <row r="7" spans="1:17">
      <c r="A7" s="16">
        <v>1997</v>
      </c>
      <c r="B7" s="21"/>
      <c r="C7" s="17"/>
      <c r="D7" s="17"/>
      <c r="E7" s="17"/>
      <c r="F7" s="17"/>
      <c r="G7" s="17"/>
      <c r="H7" s="17"/>
      <c r="I7" s="17"/>
      <c r="J7" s="30"/>
      <c r="K7" s="17"/>
      <c r="L7" s="17"/>
      <c r="M7" s="17"/>
      <c r="N7" s="17"/>
      <c r="O7" s="17"/>
      <c r="P7" s="17"/>
      <c r="Q7" s="17"/>
    </row>
    <row r="8" spans="1:17">
      <c r="A8" s="16">
        <v>1998</v>
      </c>
      <c r="B8" s="23">
        <f t="shared" ref="B8:B20" si="0">SUM(C8:Q8)</f>
        <v>3.4803739678216785</v>
      </c>
      <c r="C8" s="18">
        <v>0.26041116443295198</v>
      </c>
      <c r="D8" s="18">
        <v>0.98685429336234232</v>
      </c>
      <c r="E8" s="18">
        <v>-0.19591525139860691</v>
      </c>
      <c r="F8" s="18">
        <v>0.30855524183850319</v>
      </c>
      <c r="G8" s="18">
        <v>1.1857828557527339</v>
      </c>
      <c r="H8" s="18">
        <v>0.60429035236592965</v>
      </c>
      <c r="I8" s="18">
        <v>0.13384014102717437</v>
      </c>
      <c r="J8" s="31">
        <v>-7.9912875894171773E-2</v>
      </c>
      <c r="K8" s="18">
        <v>-0.11859855180339716</v>
      </c>
      <c r="L8" s="18">
        <v>0.58616044110375976</v>
      </c>
      <c r="M8" s="18">
        <v>3.1235364698048308E-2</v>
      </c>
      <c r="N8" s="18">
        <v>-4.506369369791681E-2</v>
      </c>
      <c r="O8" s="18">
        <v>-4.0184286833369005E-2</v>
      </c>
      <c r="P8" s="18">
        <v>-8.5840206796620425E-2</v>
      </c>
      <c r="Q8" s="18">
        <v>-5.1241020335682841E-2</v>
      </c>
    </row>
    <row r="9" spans="1:17">
      <c r="A9" s="16">
        <v>1999</v>
      </c>
      <c r="B9" s="23">
        <f t="shared" si="0"/>
        <v>3.7955007575072139</v>
      </c>
      <c r="C9" s="18">
        <v>0.38194680502222966</v>
      </c>
      <c r="D9" s="18">
        <v>0.49743039180484533</v>
      </c>
      <c r="E9" s="18">
        <v>0.26261862302333983</v>
      </c>
      <c r="F9" s="18">
        <v>0.2167479056235383</v>
      </c>
      <c r="G9" s="18">
        <v>1.0187687125136113</v>
      </c>
      <c r="H9" s="18">
        <v>0.21304551769000332</v>
      </c>
      <c r="I9" s="18">
        <v>0.33323929992015255</v>
      </c>
      <c r="J9" s="31">
        <v>0.11258786389573593</v>
      </c>
      <c r="K9" s="18">
        <v>4.9229782114495961E-2</v>
      </c>
      <c r="L9" s="18">
        <v>0.27999441077332038</v>
      </c>
      <c r="M9" s="18">
        <v>0.25552043954272108</v>
      </c>
      <c r="N9" s="18">
        <v>-4.8476171101876492E-3</v>
      </c>
      <c r="O9" s="18">
        <v>-1.0095938141690291E-3</v>
      </c>
      <c r="P9" s="18">
        <v>6.9202334289725789E-2</v>
      </c>
      <c r="Q9" s="18">
        <v>0.11102588221785149</v>
      </c>
    </row>
    <row r="10" spans="1:17">
      <c r="A10" s="16">
        <v>2000</v>
      </c>
      <c r="B10" s="23">
        <f t="shared" si="0"/>
        <v>2.7477979075885157</v>
      </c>
      <c r="C10" s="18">
        <v>0.23626875463698321</v>
      </c>
      <c r="D10" s="18">
        <v>-0.48492579258152196</v>
      </c>
      <c r="E10" s="18">
        <v>-1.3861821903370888E-2</v>
      </c>
      <c r="F10" s="18">
        <v>0.22926376038950708</v>
      </c>
      <c r="G10" s="18">
        <v>1.3053853445197854</v>
      </c>
      <c r="H10" s="18">
        <v>0.14678029082533975</v>
      </c>
      <c r="I10" s="18">
        <v>0.37368044909092729</v>
      </c>
      <c r="J10" s="31">
        <v>0.21273611746954224</v>
      </c>
      <c r="K10" s="18">
        <v>0.13414711736556656</v>
      </c>
      <c r="L10" s="18">
        <v>-7.770979802592004E-3</v>
      </c>
      <c r="M10" s="18">
        <v>0.23538870240626333</v>
      </c>
      <c r="N10" s="18">
        <v>4.5616112553454949E-2</v>
      </c>
      <c r="O10" s="18">
        <v>2.6120067489539794E-2</v>
      </c>
      <c r="P10" s="18">
        <v>0.12767974281474787</v>
      </c>
      <c r="Q10" s="18">
        <v>0.18129004231434259</v>
      </c>
    </row>
    <row r="11" spans="1:17">
      <c r="A11" s="16">
        <v>2001</v>
      </c>
      <c r="B11" s="23">
        <f t="shared" si="0"/>
        <v>1.0003411632086243</v>
      </c>
      <c r="C11" s="18">
        <v>0.13731557936923441</v>
      </c>
      <c r="D11" s="18">
        <v>-0.37954334257861183</v>
      </c>
      <c r="E11" s="18">
        <v>-0.26303747595996985</v>
      </c>
      <c r="F11" s="18">
        <v>0.34957090187308348</v>
      </c>
      <c r="G11" s="18">
        <v>-0.55094513307101756</v>
      </c>
      <c r="H11" s="18">
        <v>-2.0726094594623851E-2</v>
      </c>
      <c r="I11" s="18">
        <v>0.22244544936591421</v>
      </c>
      <c r="J11" s="31">
        <v>0.118192200510392</v>
      </c>
      <c r="K11" s="18">
        <v>0.18129972140190509</v>
      </c>
      <c r="L11" s="18">
        <v>0.90261846630001963</v>
      </c>
      <c r="M11" s="18">
        <v>0.1439385929938847</v>
      </c>
      <c r="N11" s="18">
        <v>1.6229449140671582E-2</v>
      </c>
      <c r="O11" s="18">
        <v>1.0804079425848222E-2</v>
      </c>
      <c r="P11" s="18">
        <v>-9.0864393938496933E-4</v>
      </c>
      <c r="Q11" s="18">
        <v>0.13308741297127893</v>
      </c>
    </row>
    <row r="12" spans="1:17">
      <c r="A12" s="16">
        <v>2002</v>
      </c>
      <c r="B12" s="23">
        <f t="shared" si="0"/>
        <v>2.2896665250896815</v>
      </c>
      <c r="C12" s="18">
        <v>-0.20610586247052121</v>
      </c>
      <c r="D12" s="18">
        <v>0.52791154241049454</v>
      </c>
      <c r="E12" s="18">
        <v>0.25397613335699659</v>
      </c>
      <c r="F12" s="18">
        <v>9.5120065131386045E-2</v>
      </c>
      <c r="G12" s="18">
        <v>0.50156537638556076</v>
      </c>
      <c r="H12" s="18">
        <v>0.20340842100000259</v>
      </c>
      <c r="I12" s="18">
        <v>0.11868282378505496</v>
      </c>
      <c r="J12" s="31">
        <v>-4.5551468836504655E-2</v>
      </c>
      <c r="K12" s="18">
        <v>0.42693429076285994</v>
      </c>
      <c r="L12" s="18">
        <v>0.11474738667208631</v>
      </c>
      <c r="M12" s="18">
        <v>0.1454534287290028</v>
      </c>
      <c r="N12" s="18">
        <v>7.8427766686251996E-2</v>
      </c>
      <c r="O12" s="18">
        <v>-4.0300417769227471E-2</v>
      </c>
      <c r="P12" s="18">
        <v>4.1532633124960687E-2</v>
      </c>
      <c r="Q12" s="18">
        <v>7.3864406121277412E-2</v>
      </c>
    </row>
    <row r="13" spans="1:17">
      <c r="A13" s="16">
        <v>2003</v>
      </c>
      <c r="B13" s="23">
        <f t="shared" si="0"/>
        <v>0.45431621564629393</v>
      </c>
      <c r="C13" s="18">
        <v>0.26911760007686941</v>
      </c>
      <c r="D13" s="18">
        <v>-0.11026073524391178</v>
      </c>
      <c r="E13" s="18">
        <v>-0.25906525361096805</v>
      </c>
      <c r="F13" s="18">
        <v>5.5866301759479244E-2</v>
      </c>
      <c r="G13" s="18">
        <v>-7.8573912063727158E-2</v>
      </c>
      <c r="H13" s="18">
        <v>0.43899747434013903</v>
      </c>
      <c r="I13" s="18">
        <v>0.15667944792651942</v>
      </c>
      <c r="J13" s="31">
        <v>-1.1493395074268289E-2</v>
      </c>
      <c r="K13" s="18">
        <v>9.0995235932990384E-3</v>
      </c>
      <c r="L13" s="18">
        <v>0.11321492159531772</v>
      </c>
      <c r="M13" s="18">
        <v>9.6205407330868922E-2</v>
      </c>
      <c r="N13" s="18">
        <v>-0.15469156005059728</v>
      </c>
      <c r="O13" s="18">
        <v>-5.2843806697882058E-2</v>
      </c>
      <c r="P13" s="18">
        <v>-8.4476608342080553E-2</v>
      </c>
      <c r="Q13" s="18">
        <v>6.6540810107236267E-2</v>
      </c>
    </row>
    <row r="14" spans="1:17">
      <c r="A14" s="16">
        <v>2004</v>
      </c>
      <c r="B14" s="23">
        <f t="shared" si="0"/>
        <v>0.36897806786209092</v>
      </c>
      <c r="C14" s="18">
        <v>0.29625488443791098</v>
      </c>
      <c r="D14" s="18">
        <v>-0.43514804494175574</v>
      </c>
      <c r="E14" s="18">
        <v>-0.2205822866412977</v>
      </c>
      <c r="F14" s="18">
        <v>1.0071364102886268E-2</v>
      </c>
      <c r="G14" s="18">
        <v>0.17288045436141133</v>
      </c>
      <c r="H14" s="18">
        <v>2.9332119615561362E-3</v>
      </c>
      <c r="I14" s="18">
        <v>1.5619555484094525E-2</v>
      </c>
      <c r="J14" s="31">
        <v>-8.3363252500380219E-3</v>
      </c>
      <c r="K14" s="18">
        <v>0.1724424695314348</v>
      </c>
      <c r="L14" s="18">
        <v>0.25625853934076248</v>
      </c>
      <c r="M14" s="18">
        <v>-3.6476737412064877E-2</v>
      </c>
      <c r="N14" s="18">
        <v>2.9561400560664176E-2</v>
      </c>
      <c r="O14" s="18">
        <v>-3.3374522210337959E-2</v>
      </c>
      <c r="P14" s="18">
        <v>6.5385984823340404E-2</v>
      </c>
      <c r="Q14" s="18">
        <v>8.1488119713524043E-2</v>
      </c>
    </row>
    <row r="15" spans="1:17">
      <c r="A15" s="16">
        <v>2005</v>
      </c>
      <c r="B15" s="23">
        <f t="shared" si="0"/>
        <v>1.8810222792638795</v>
      </c>
      <c r="C15" s="18">
        <v>9.9224304525414794E-2</v>
      </c>
      <c r="D15" s="18">
        <v>-0.76053163451226202</v>
      </c>
      <c r="E15" s="18">
        <v>3.6481953480234301E-2</v>
      </c>
      <c r="F15" s="18">
        <v>-1.4549533987811927E-3</v>
      </c>
      <c r="G15" s="18">
        <v>0.81562232562259607</v>
      </c>
      <c r="H15" s="18">
        <v>0.35547789972721106</v>
      </c>
      <c r="I15" s="18">
        <v>0.24563310175742958</v>
      </c>
      <c r="J15" s="31">
        <v>0.47158940700012514</v>
      </c>
      <c r="K15" s="18">
        <v>0.1951877093270693</v>
      </c>
      <c r="L15" s="18">
        <v>-2.7314319352374303E-2</v>
      </c>
      <c r="M15" s="18">
        <v>9.0378792843642142E-2</v>
      </c>
      <c r="N15" s="18">
        <v>5.5287211769815187E-2</v>
      </c>
      <c r="O15" s="18">
        <v>6.3170379664269791E-2</v>
      </c>
      <c r="P15" s="18">
        <v>3.7910157678521038E-2</v>
      </c>
      <c r="Q15" s="18">
        <v>0.20435994313096881</v>
      </c>
    </row>
    <row r="16" spans="1:17">
      <c r="A16" s="16">
        <v>2006</v>
      </c>
      <c r="B16" s="23">
        <f t="shared" si="0"/>
        <v>1.1526198304408259</v>
      </c>
      <c r="C16" s="18">
        <v>4.321404113204752E-2</v>
      </c>
      <c r="D16" s="18">
        <v>-0.54930758013561498</v>
      </c>
      <c r="E16" s="18">
        <v>9.5012134425898315E-2</v>
      </c>
      <c r="F16" s="18">
        <v>-0.17901263842816875</v>
      </c>
      <c r="G16" s="18">
        <v>0.56386585865902805</v>
      </c>
      <c r="H16" s="18">
        <v>0.43267575500870425</v>
      </c>
      <c r="I16" s="18">
        <v>0.44636751897230093</v>
      </c>
      <c r="J16" s="31">
        <v>-9.9718566500632197E-2</v>
      </c>
      <c r="K16" s="18">
        <v>0.11730923303790819</v>
      </c>
      <c r="L16" s="18">
        <v>0.22193385562222545</v>
      </c>
      <c r="M16" s="18">
        <v>0.13719519621653034</v>
      </c>
      <c r="N16" s="18">
        <v>-4.5262999875494349E-2</v>
      </c>
      <c r="O16" s="18">
        <v>1.3006278920945137E-3</v>
      </c>
      <c r="P16" s="18">
        <v>-4.0728111749235461E-3</v>
      </c>
      <c r="Q16" s="18">
        <v>-2.8879794411077901E-2</v>
      </c>
    </row>
    <row r="17" spans="1:17">
      <c r="A17" s="16">
        <v>2007</v>
      </c>
      <c r="B17" s="23">
        <f t="shared" si="0"/>
        <v>0.627044279138528</v>
      </c>
      <c r="C17" s="18">
        <v>1.2644568798686408E-3</v>
      </c>
      <c r="D17" s="18">
        <v>-2.3051942640481958E-2</v>
      </c>
      <c r="E17" s="18">
        <v>0.32271423323535686</v>
      </c>
      <c r="F17" s="18">
        <v>-0.22162856766506611</v>
      </c>
      <c r="G17" s="18">
        <v>9.8147943034464391E-2</v>
      </c>
      <c r="H17" s="18">
        <v>0.29268267840045625</v>
      </c>
      <c r="I17" s="18">
        <v>7.1731080006605483E-2</v>
      </c>
      <c r="J17" s="31">
        <v>-1.8404347301418905E-2</v>
      </c>
      <c r="K17" s="18">
        <v>-2.5609127797327252E-2</v>
      </c>
      <c r="L17" s="18">
        <v>0.29207173548645032</v>
      </c>
      <c r="M17" s="18">
        <v>-5.9823517421553091E-2</v>
      </c>
      <c r="N17" s="18">
        <v>3.5764584037125027E-2</v>
      </c>
      <c r="O17" s="18">
        <v>-1.1248346539549569E-2</v>
      </c>
      <c r="P17" s="18">
        <v>-2.8198453633330404E-2</v>
      </c>
      <c r="Q17" s="18">
        <v>-9.9368128943071565E-2</v>
      </c>
    </row>
    <row r="18" spans="1:17">
      <c r="A18" s="16">
        <v>2008</v>
      </c>
      <c r="B18" s="23">
        <f t="shared" si="0"/>
        <v>-0.60109991133420915</v>
      </c>
      <c r="C18" s="18">
        <v>0.54562914819687225</v>
      </c>
      <c r="D18" s="18">
        <v>-0.41785084842186776</v>
      </c>
      <c r="E18" s="18">
        <v>3.5858919951255258E-2</v>
      </c>
      <c r="F18" s="18">
        <v>-9.6043713799983679E-2</v>
      </c>
      <c r="G18" s="18">
        <v>-0.22012403112122861</v>
      </c>
      <c r="H18" s="18">
        <v>-0.18622157208166662</v>
      </c>
      <c r="I18" s="18">
        <v>0.21129308185600931</v>
      </c>
      <c r="J18" s="31">
        <v>-1.2673538536939456E-2</v>
      </c>
      <c r="K18" s="18">
        <v>-0.16586574407825669</v>
      </c>
      <c r="L18" s="18">
        <v>-0.20277443845613374</v>
      </c>
      <c r="M18" s="18">
        <v>-9.7376759996902859E-2</v>
      </c>
      <c r="N18" s="18">
        <v>2.1412446737218746E-2</v>
      </c>
      <c r="O18" s="18">
        <v>-1.7041270713174812E-2</v>
      </c>
      <c r="P18" s="18">
        <v>-1.2242719394447966E-3</v>
      </c>
      <c r="Q18" s="18">
        <v>1.9026810700342538E-3</v>
      </c>
    </row>
    <row r="19" spans="1:17">
      <c r="A19" s="16">
        <v>2009</v>
      </c>
      <c r="B19" s="23">
        <f t="shared" si="0"/>
        <v>0.78711257236870869</v>
      </c>
      <c r="C19" s="18">
        <v>-0.1727225693874444</v>
      </c>
      <c r="D19" s="18">
        <v>0.52240394908333476</v>
      </c>
      <c r="E19" s="18">
        <v>-0.22892997889065156</v>
      </c>
      <c r="F19" s="18">
        <v>-0.31200037363983374</v>
      </c>
      <c r="G19" s="18">
        <v>-0.24820186138474074</v>
      </c>
      <c r="H19" s="18">
        <v>0.12660773159726466</v>
      </c>
      <c r="I19" s="18">
        <v>0.1298199067111957</v>
      </c>
      <c r="J19" s="31">
        <v>0.14743610105445043</v>
      </c>
      <c r="K19" s="18">
        <v>5.8169980003719056E-2</v>
      </c>
      <c r="L19" s="18">
        <v>0.51737399632121928</v>
      </c>
      <c r="M19" s="18">
        <v>-1.3599211823479907E-3</v>
      </c>
      <c r="N19" s="18">
        <v>-8.2771889453719365E-3</v>
      </c>
      <c r="O19" s="18">
        <v>3.4964895217447153E-3</v>
      </c>
      <c r="P19" s="18">
        <v>8.1413447758527074E-2</v>
      </c>
      <c r="Q19" s="18">
        <v>0.17188286374764322</v>
      </c>
    </row>
    <row r="20" spans="1:17">
      <c r="A20" s="16">
        <v>2010</v>
      </c>
      <c r="B20" s="23">
        <f t="shared" si="0"/>
        <v>1.6264129161970187</v>
      </c>
      <c r="C20" s="18">
        <v>0.18047212867436024</v>
      </c>
      <c r="D20" s="18">
        <v>-8.244034235164284E-2</v>
      </c>
      <c r="E20" s="18">
        <v>-4.0655016389268536E-2</v>
      </c>
      <c r="F20" s="18">
        <v>0.22361921301829157</v>
      </c>
      <c r="G20" s="18">
        <v>0.62310051309545411</v>
      </c>
      <c r="H20" s="18">
        <v>0.36428829880794256</v>
      </c>
      <c r="I20" s="18">
        <v>9.137962037731831E-2</v>
      </c>
      <c r="J20" s="31">
        <v>0.15085753974183172</v>
      </c>
      <c r="K20" s="18">
        <v>-7.592673861737792E-2</v>
      </c>
      <c r="L20" s="18">
        <v>0.34309476347862494</v>
      </c>
      <c r="M20" s="18">
        <v>-0.13017866109371912</v>
      </c>
      <c r="N20" s="18">
        <v>-1.7596904836302805E-2</v>
      </c>
      <c r="O20" s="18">
        <v>1.0387087061119222E-2</v>
      </c>
      <c r="P20" s="18">
        <v>3.6462617514107516E-2</v>
      </c>
      <c r="Q20" s="18">
        <v>-5.045120228372036E-2</v>
      </c>
    </row>
    <row r="21" spans="1:17">
      <c r="A21" s="29"/>
      <c r="B21" s="51"/>
      <c r="C21" s="18"/>
      <c r="D21" s="18"/>
      <c r="E21" s="18"/>
      <c r="F21" s="18"/>
      <c r="G21" s="18"/>
      <c r="H21" s="18"/>
      <c r="I21" s="18"/>
      <c r="J21" s="51"/>
      <c r="K21" s="18"/>
      <c r="L21" s="18"/>
      <c r="M21" s="18"/>
      <c r="N21" s="18"/>
      <c r="O21" s="18"/>
      <c r="P21" s="18"/>
      <c r="Q21" s="18"/>
    </row>
    <row r="22" spans="1:17">
      <c r="A22" s="15"/>
      <c r="B22" s="53" t="s">
        <v>71</v>
      </c>
      <c r="C22" s="49"/>
      <c r="D22" s="49"/>
      <c r="E22" s="49"/>
      <c r="F22" s="49"/>
      <c r="G22" s="49"/>
      <c r="H22" s="49"/>
      <c r="I22" s="49"/>
      <c r="J22" s="53" t="s">
        <v>71</v>
      </c>
      <c r="K22" s="49"/>
      <c r="L22" s="49"/>
      <c r="M22" s="49"/>
      <c r="N22" s="49"/>
      <c r="O22" s="49"/>
      <c r="P22" s="49"/>
      <c r="Q22" s="49"/>
    </row>
    <row r="23" spans="1:17">
      <c r="A23" s="19" t="s">
        <v>70</v>
      </c>
      <c r="B23" s="23">
        <f ca="1">AVERAGE(INDIRECT(ADDRESS(MATCH(VALUE(LEFT($A23,4)),$A$6:$A$21,)+ROW($A$5),COLUMN(B$21),,,)&amp;":"&amp;ADDRESS(MATCH(VALUE(RIGHT($A23,4)),$A$6:$A$21,)+ROW($A$5),COLUMN(B$21),,,)))</f>
        <v>1.508468197753758</v>
      </c>
      <c r="C23" s="18">
        <f t="shared" ref="C23:Q25" ca="1" si="1">AVERAGE(INDIRECT(ADDRESS(MATCH(VALUE(LEFT($A23,4)),$A$6:$A$21,)+ROW($A$5),COLUMN(C$21),,,)&amp;":"&amp;ADDRESS(MATCH(VALUE(RIGHT($A23,4)),$A$6:$A$21,)+ROW($A$5),COLUMN(C$21),,,)))</f>
        <v>0.15940695657898285</v>
      </c>
      <c r="D23" s="18">
        <f t="shared" ca="1" si="1"/>
        <v>-5.4496929749742629E-2</v>
      </c>
      <c r="E23" s="18">
        <f t="shared" ca="1" si="1"/>
        <v>-1.6568083640080947E-2</v>
      </c>
      <c r="F23" s="18">
        <f t="shared" ca="1" si="1"/>
        <v>5.2205731292680128E-2</v>
      </c>
      <c r="G23" s="18">
        <f t="shared" ca="1" si="1"/>
        <v>0.39902111125414863</v>
      </c>
      <c r="H23" s="18">
        <f t="shared" ca="1" si="1"/>
        <v>0.22878768961909682</v>
      </c>
      <c r="I23" s="18">
        <f t="shared" ca="1" si="1"/>
        <v>0.19618549817543823</v>
      </c>
      <c r="J23" s="31">
        <f t="shared" ca="1" si="1"/>
        <v>7.2100670175238774E-2</v>
      </c>
      <c r="K23" s="18">
        <f t="shared" ca="1" si="1"/>
        <v>7.3678435757069144E-2</v>
      </c>
      <c r="L23" s="18">
        <f t="shared" ca="1" si="1"/>
        <v>0.26073913685251432</v>
      </c>
      <c r="M23" s="18">
        <f t="shared" ca="1" si="1"/>
        <v>6.2315409819567208E-2</v>
      </c>
      <c r="N23" s="18">
        <f t="shared" ca="1" si="1"/>
        <v>5.0453899764083281E-4</v>
      </c>
      <c r="O23" s="18">
        <f t="shared" ca="1" si="1"/>
        <v>-6.2095010402379719E-3</v>
      </c>
      <c r="P23" s="18">
        <f t="shared" ca="1" si="1"/>
        <v>1.9605070936780437E-2</v>
      </c>
      <c r="Q23" s="18">
        <f t="shared" ca="1" si="1"/>
        <v>6.1192462724661861E-2</v>
      </c>
    </row>
    <row r="24" spans="1:17">
      <c r="A24" s="19" t="s">
        <v>73</v>
      </c>
      <c r="B24" s="23">
        <f t="shared" ref="B24:B25" ca="1" si="2">AVERAGE(INDIRECT(ADDRESS(MATCH(VALUE(LEFT($A24,4)),$A$6:$A$21,)+ROW($A$5),COLUMN(B$21),,,)&amp;":"&amp;ADDRESS(MATCH(VALUE(RIGHT($A24,4)),$A$6:$A$21,)+ROW($A$5),COLUMN(B$21),,,)))</f>
        <v>3.3412242109724688</v>
      </c>
      <c r="C24" s="18">
        <f t="shared" ca="1" si="1"/>
        <v>0.29287557469738829</v>
      </c>
      <c r="D24" s="18">
        <f t="shared" ca="1" si="1"/>
        <v>0.3331196308618885</v>
      </c>
      <c r="E24" s="18">
        <f t="shared" ca="1" si="1"/>
        <v>1.7613849907120675E-2</v>
      </c>
      <c r="F24" s="18">
        <f t="shared" ca="1" si="1"/>
        <v>0.25152230261718289</v>
      </c>
      <c r="G24" s="18">
        <f t="shared" ca="1" si="1"/>
        <v>1.1699789709287103</v>
      </c>
      <c r="H24" s="18">
        <f t="shared" ca="1" si="1"/>
        <v>0.32137205362709093</v>
      </c>
      <c r="I24" s="18">
        <f t="shared" ca="1" si="1"/>
        <v>0.28025329667941806</v>
      </c>
      <c r="J24" s="31">
        <f t="shared" ca="1" si="1"/>
        <v>8.1803701823702127E-2</v>
      </c>
      <c r="K24" s="18">
        <f t="shared" ca="1" si="1"/>
        <v>2.1592782558888451E-2</v>
      </c>
      <c r="L24" s="18">
        <f t="shared" ca="1" si="1"/>
        <v>0.28612795735816271</v>
      </c>
      <c r="M24" s="18">
        <f t="shared" ca="1" si="1"/>
        <v>0.17404816888234423</v>
      </c>
      <c r="N24" s="18">
        <f t="shared" ca="1" si="1"/>
        <v>-1.4317327515498367E-3</v>
      </c>
      <c r="O24" s="18">
        <f t="shared" ca="1" si="1"/>
        <v>-5.0246043859994123E-3</v>
      </c>
      <c r="P24" s="18">
        <f t="shared" ca="1" si="1"/>
        <v>3.7013956769284408E-2</v>
      </c>
      <c r="Q24" s="18">
        <f t="shared" ca="1" si="1"/>
        <v>8.0358301398837081E-2</v>
      </c>
    </row>
    <row r="25" spans="1:17">
      <c r="A25" s="19" t="s">
        <v>74</v>
      </c>
      <c r="B25" s="23">
        <f t="shared" ca="1" si="2"/>
        <v>0.95864139378814417</v>
      </c>
      <c r="C25" s="18">
        <f t="shared" ca="1" si="1"/>
        <v>0.11936637114346127</v>
      </c>
      <c r="D25" s="18">
        <f t="shared" ca="1" si="1"/>
        <v>-0.17078189793323195</v>
      </c>
      <c r="E25" s="18">
        <f t="shared" ca="1" si="1"/>
        <v>-2.6822663704241433E-2</v>
      </c>
      <c r="F25" s="18">
        <f t="shared" ca="1" si="1"/>
        <v>-7.5892401046706859E-3</v>
      </c>
      <c r="G25" s="18">
        <f t="shared" ca="1" si="1"/>
        <v>0.16773375335178003</v>
      </c>
      <c r="H25" s="18">
        <f t="shared" ca="1" si="1"/>
        <v>0.20101238041669864</v>
      </c>
      <c r="I25" s="18">
        <f t="shared" ca="1" si="1"/>
        <v>0.17096515862424427</v>
      </c>
      <c r="J25" s="31">
        <f t="shared" ca="1" si="1"/>
        <v>6.9189760680699777E-2</v>
      </c>
      <c r="K25" s="18">
        <f t="shared" ca="1" si="1"/>
        <v>8.9304131716523363E-2</v>
      </c>
      <c r="L25" s="18">
        <f t="shared" ca="1" si="1"/>
        <v>0.25312249070081982</v>
      </c>
      <c r="M25" s="18">
        <f t="shared" ca="1" si="1"/>
        <v>2.8795582100734091E-2</v>
      </c>
      <c r="N25" s="18">
        <f t="shared" ca="1" si="1"/>
        <v>1.0854205223980336E-3</v>
      </c>
      <c r="O25" s="18">
        <f t="shared" ca="1" si="1"/>
        <v>-6.5649700365095391E-3</v>
      </c>
      <c r="P25" s="18">
        <f t="shared" ca="1" si="1"/>
        <v>1.4382405187029245E-2</v>
      </c>
      <c r="Q25" s="18">
        <f t="shared" ca="1" si="1"/>
        <v>5.5442711122409317E-2</v>
      </c>
    </row>
    <row r="26" spans="1:17">
      <c r="A26" s="52"/>
      <c r="B26" s="54"/>
    </row>
    <row r="28" spans="1:17">
      <c r="B28" s="33" t="s">
        <v>58</v>
      </c>
      <c r="J28" s="33" t="s">
        <v>59</v>
      </c>
    </row>
    <row r="30" spans="1:17" ht="45">
      <c r="A30" s="15"/>
      <c r="B30" s="20" t="s">
        <v>0</v>
      </c>
      <c r="C30" s="72" t="s">
        <v>1</v>
      </c>
      <c r="D30" s="72" t="s">
        <v>2</v>
      </c>
      <c r="E30" s="72" t="s">
        <v>3</v>
      </c>
      <c r="F30" s="72" t="s">
        <v>4</v>
      </c>
      <c r="G30" s="72" t="s">
        <v>5</v>
      </c>
      <c r="H30" s="72" t="s">
        <v>6</v>
      </c>
      <c r="I30" s="72" t="s">
        <v>7</v>
      </c>
      <c r="J30" s="27" t="s">
        <v>8</v>
      </c>
      <c r="K30" s="72" t="s">
        <v>9</v>
      </c>
      <c r="L30" s="72" t="s">
        <v>10</v>
      </c>
      <c r="M30" s="72" t="s">
        <v>11</v>
      </c>
      <c r="N30" s="72" t="s">
        <v>12</v>
      </c>
      <c r="O30" s="72" t="s">
        <v>13</v>
      </c>
      <c r="P30" s="72" t="s">
        <v>14</v>
      </c>
      <c r="Q30" s="72" t="s">
        <v>15</v>
      </c>
    </row>
    <row r="31" spans="1:17">
      <c r="A31" s="16"/>
      <c r="B31" s="73" t="s">
        <v>57</v>
      </c>
      <c r="C31" s="74"/>
      <c r="D31" s="74"/>
      <c r="E31" s="74"/>
      <c r="F31" s="74"/>
      <c r="G31" s="74"/>
      <c r="H31" s="74"/>
      <c r="I31" s="74"/>
      <c r="J31" s="73" t="s">
        <v>57</v>
      </c>
      <c r="K31" s="74"/>
      <c r="L31" s="74"/>
      <c r="M31" s="74"/>
      <c r="N31" s="74"/>
      <c r="O31" s="74"/>
      <c r="P31" s="74"/>
      <c r="Q31" s="74"/>
    </row>
    <row r="32" spans="1:17">
      <c r="A32" s="16">
        <v>1997</v>
      </c>
      <c r="B32" s="21"/>
      <c r="C32" s="17"/>
      <c r="D32" s="17"/>
      <c r="E32" s="17"/>
      <c r="F32" s="17"/>
      <c r="G32" s="17"/>
      <c r="H32" s="17"/>
      <c r="I32" s="17"/>
      <c r="J32" s="30"/>
      <c r="K32" s="17"/>
      <c r="L32" s="17"/>
      <c r="M32" s="17"/>
      <c r="N32" s="17"/>
      <c r="O32" s="17"/>
      <c r="P32" s="17"/>
      <c r="Q32" s="17"/>
    </row>
    <row r="33" spans="1:17">
      <c r="A33" s="16">
        <v>1998</v>
      </c>
      <c r="B33" s="23">
        <f t="shared" ref="B33:B45" si="3">SUM(C33:Q33)</f>
        <v>-0.23741236258392781</v>
      </c>
      <c r="C33" s="18">
        <v>-6.0935828662556524E-3</v>
      </c>
      <c r="D33" s="18">
        <v>-0.12102020081721721</v>
      </c>
      <c r="E33" s="18">
        <v>-5.796628205576071E-4</v>
      </c>
      <c r="F33" s="18">
        <v>-5.3753311015595088E-3</v>
      </c>
      <c r="G33" s="18">
        <v>-2.368668765995089E-2</v>
      </c>
      <c r="H33" s="18">
        <v>-1.7912203172404589E-2</v>
      </c>
      <c r="I33" s="18">
        <v>-1.3902945210653177E-3</v>
      </c>
      <c r="J33" s="31">
        <v>-1.8983222205159692E-3</v>
      </c>
      <c r="K33" s="18">
        <v>-1.3652168724181244E-2</v>
      </c>
      <c r="L33" s="18">
        <v>-1.3943343842840817E-2</v>
      </c>
      <c r="M33" s="18">
        <v>-7.3253447607978988E-3</v>
      </c>
      <c r="N33" s="18">
        <v>-7.0117749561419409E-3</v>
      </c>
      <c r="O33" s="18">
        <v>-2.8826328451437909E-3</v>
      </c>
      <c r="P33" s="18">
        <v>-1.3167315636361565E-2</v>
      </c>
      <c r="Q33" s="18">
        <v>-1.4734966389338073E-3</v>
      </c>
    </row>
    <row r="34" spans="1:17">
      <c r="A34" s="16">
        <v>1999</v>
      </c>
      <c r="B34" s="23">
        <f t="shared" si="3"/>
        <v>-8.1375510545757077E-2</v>
      </c>
      <c r="C34" s="18">
        <v>-1.1856818254270667E-2</v>
      </c>
      <c r="D34" s="18">
        <v>-4.0127771440939687E-2</v>
      </c>
      <c r="E34" s="18">
        <v>-1.8162782864626994E-2</v>
      </c>
      <c r="F34" s="18">
        <v>1.4039557524245115E-3</v>
      </c>
      <c r="G34" s="18">
        <v>2.7460403470080286E-3</v>
      </c>
      <c r="H34" s="18">
        <v>-2.8395068654866155E-4</v>
      </c>
      <c r="I34" s="18">
        <v>4.1535977258047273E-3</v>
      </c>
      <c r="J34" s="31">
        <v>-1.5750106024286217E-3</v>
      </c>
      <c r="K34" s="18">
        <v>-3.6181392105464494E-3</v>
      </c>
      <c r="L34" s="18">
        <v>9.1000293806039871E-5</v>
      </c>
      <c r="M34" s="18">
        <v>2.7037374354340997E-4</v>
      </c>
      <c r="N34" s="18">
        <v>-1.3581399701494804E-2</v>
      </c>
      <c r="O34" s="18">
        <v>-1.2302043470408591E-3</v>
      </c>
      <c r="P34" s="18">
        <v>2.3764445355509553E-3</v>
      </c>
      <c r="Q34" s="18">
        <v>-1.9808458359980245E-3</v>
      </c>
    </row>
    <row r="35" spans="1:17">
      <c r="A35" s="16">
        <v>2000</v>
      </c>
      <c r="B35" s="23">
        <f t="shared" si="3"/>
        <v>-3.9385742822497634E-2</v>
      </c>
      <c r="C35" s="18">
        <v>-2.5572866171156387E-3</v>
      </c>
      <c r="D35" s="18">
        <v>-4.5321066081058917E-2</v>
      </c>
      <c r="E35" s="18">
        <v>8.0146497027622947E-4</v>
      </c>
      <c r="F35" s="18">
        <v>4.439514463004141E-4</v>
      </c>
      <c r="G35" s="18">
        <v>9.1405623710652667E-3</v>
      </c>
      <c r="H35" s="18">
        <v>-2.4199955785366494E-3</v>
      </c>
      <c r="I35" s="18">
        <v>2.5074761067714899E-3</v>
      </c>
      <c r="J35" s="31">
        <v>4.824004792728855E-4</v>
      </c>
      <c r="K35" s="18">
        <v>3.5283687705700843E-4</v>
      </c>
      <c r="L35" s="18">
        <v>-9.4540134911799811E-3</v>
      </c>
      <c r="M35" s="18">
        <v>-1.8686293321125876E-3</v>
      </c>
      <c r="N35" s="18">
        <v>-1.9914328955615888E-4</v>
      </c>
      <c r="O35" s="18">
        <v>-7.6325476759885253E-4</v>
      </c>
      <c r="P35" s="18">
        <v>6.0534062088226656E-3</v>
      </c>
      <c r="Q35" s="18">
        <v>3.4155478750952056E-3</v>
      </c>
    </row>
    <row r="36" spans="1:17">
      <c r="A36" s="16">
        <v>2001</v>
      </c>
      <c r="B36" s="23">
        <f t="shared" si="3"/>
        <v>-2.3066196460450345E-2</v>
      </c>
      <c r="C36" s="18">
        <v>-9.6225822469579309E-3</v>
      </c>
      <c r="D36" s="18">
        <v>-2.0569453723118216E-2</v>
      </c>
      <c r="E36" s="18">
        <v>-3.9979142062773476E-3</v>
      </c>
      <c r="F36" s="18">
        <v>4.3045006619784557E-3</v>
      </c>
      <c r="G36" s="18">
        <v>1.6051281235080265E-2</v>
      </c>
      <c r="H36" s="18">
        <v>-1.5686993157744181E-3</v>
      </c>
      <c r="I36" s="18">
        <v>1.4005529228639044E-3</v>
      </c>
      <c r="J36" s="31">
        <v>1.8525665187971616E-4</v>
      </c>
      <c r="K36" s="18">
        <v>4.1440153850891837E-3</v>
      </c>
      <c r="L36" s="18">
        <v>-1.1162718858676628E-2</v>
      </c>
      <c r="M36" s="18">
        <v>-2.376148735981379E-4</v>
      </c>
      <c r="N36" s="18">
        <v>-1.0256785199284173E-3</v>
      </c>
      <c r="O36" s="18">
        <v>-1.9323171839897608E-4</v>
      </c>
      <c r="P36" s="18">
        <v>-9.5133538157540505E-4</v>
      </c>
      <c r="Q36" s="18">
        <v>1.7742552696361859E-4</v>
      </c>
    </row>
    <row r="37" spans="1:17">
      <c r="A37" s="16">
        <v>2002</v>
      </c>
      <c r="B37" s="23">
        <f t="shared" si="3"/>
        <v>-6.6081565211691271E-2</v>
      </c>
      <c r="C37" s="18">
        <v>-6.0595087681190288E-4</v>
      </c>
      <c r="D37" s="18">
        <v>-2.3054005456681102E-2</v>
      </c>
      <c r="E37" s="18">
        <v>-8.3007781035405615E-3</v>
      </c>
      <c r="F37" s="18">
        <v>-4.4266821161268306E-4</v>
      </c>
      <c r="G37" s="18">
        <v>-5.5611288228786353E-3</v>
      </c>
      <c r="H37" s="18">
        <v>-7.4833396537861017E-4</v>
      </c>
      <c r="I37" s="18">
        <v>-2.0218662356078685E-3</v>
      </c>
      <c r="J37" s="31">
        <v>5.584084273008215E-4</v>
      </c>
      <c r="K37" s="18">
        <v>-2.1705465159573275E-2</v>
      </c>
      <c r="L37" s="18">
        <v>4.1510362335789391E-5</v>
      </c>
      <c r="M37" s="18">
        <v>-5.7769249402073164E-4</v>
      </c>
      <c r="N37" s="18">
        <v>3.8715624022485085E-4</v>
      </c>
      <c r="O37" s="18">
        <v>-4.3636426041159474E-3</v>
      </c>
      <c r="P37" s="18">
        <v>4.0210454983720243E-4</v>
      </c>
      <c r="Q37" s="18">
        <v>-8.9212861168622184E-5</v>
      </c>
    </row>
    <row r="38" spans="1:17">
      <c r="A38" s="16">
        <v>2003</v>
      </c>
      <c r="B38" s="23">
        <f t="shared" si="3"/>
        <v>-4.9426377605109206E-2</v>
      </c>
      <c r="C38" s="18">
        <v>-4.1527478742023382E-3</v>
      </c>
      <c r="D38" s="18">
        <v>-3.8581308044213858E-3</v>
      </c>
      <c r="E38" s="18">
        <v>-2.0140231346107752E-2</v>
      </c>
      <c r="F38" s="18">
        <v>-1.3265324061924791E-4</v>
      </c>
      <c r="G38" s="18">
        <v>3.6119878902095759E-3</v>
      </c>
      <c r="H38" s="18">
        <v>-1.1736932184874269E-2</v>
      </c>
      <c r="I38" s="18">
        <v>-3.2508563301390377E-5</v>
      </c>
      <c r="J38" s="31">
        <v>8.2559852094789548E-4</v>
      </c>
      <c r="K38" s="18">
        <v>7.9865748071552032E-5</v>
      </c>
      <c r="L38" s="18">
        <v>3.7613112608139189E-4</v>
      </c>
      <c r="M38" s="18">
        <v>7.4860221292428228E-4</v>
      </c>
      <c r="N38" s="18">
        <v>-1.4645923204037941E-2</v>
      </c>
      <c r="O38" s="18">
        <v>-1.3515939626184599E-3</v>
      </c>
      <c r="P38" s="18">
        <v>9.4862981730762413E-4</v>
      </c>
      <c r="Q38" s="18">
        <v>3.3528259531259014E-5</v>
      </c>
    </row>
    <row r="39" spans="1:17">
      <c r="A39" s="16">
        <v>2004</v>
      </c>
      <c r="B39" s="23">
        <f t="shared" si="3"/>
        <v>-4.9945898167939179E-2</v>
      </c>
      <c r="C39" s="18">
        <v>-1.0130251741474586E-2</v>
      </c>
      <c r="D39" s="18">
        <v>-2.3554818260651051E-2</v>
      </c>
      <c r="E39" s="18">
        <v>-8.0607604528986215E-3</v>
      </c>
      <c r="F39" s="18">
        <v>-1.183189691938976E-3</v>
      </c>
      <c r="G39" s="18">
        <v>-1.2467676585025164E-3</v>
      </c>
      <c r="H39" s="18">
        <v>-3.2754764886495821E-4</v>
      </c>
      <c r="I39" s="18">
        <v>-2.2634821728564932E-4</v>
      </c>
      <c r="J39" s="31">
        <v>-4.6644703353933124E-4</v>
      </c>
      <c r="K39" s="18">
        <v>-1.3092459893364915E-3</v>
      </c>
      <c r="L39" s="18">
        <v>-2.1773338574200489E-4</v>
      </c>
      <c r="M39" s="18">
        <v>-1.7048135154982896E-4</v>
      </c>
      <c r="N39" s="18">
        <v>-6.6226399727270326E-5</v>
      </c>
      <c r="O39" s="18">
        <v>-2.2650137848428055E-3</v>
      </c>
      <c r="P39" s="18">
        <v>-3.9293562132562628E-4</v>
      </c>
      <c r="Q39" s="18">
        <v>-3.2813093025946282E-4</v>
      </c>
    </row>
    <row r="40" spans="1:17">
      <c r="A40" s="16">
        <v>2005</v>
      </c>
      <c r="B40" s="23">
        <f t="shared" si="3"/>
        <v>-0.14390770265462913</v>
      </c>
      <c r="C40" s="18">
        <v>1.256091167351735E-4</v>
      </c>
      <c r="D40" s="18">
        <v>-0.10659276456246553</v>
      </c>
      <c r="E40" s="18">
        <v>4.6516168354665403E-4</v>
      </c>
      <c r="F40" s="18">
        <v>-1.1538703498643275E-2</v>
      </c>
      <c r="G40" s="18">
        <v>-8.9726062788514915E-3</v>
      </c>
      <c r="H40" s="18">
        <v>5.5933503732711264E-4</v>
      </c>
      <c r="I40" s="18">
        <v>6.4518516936526004E-4</v>
      </c>
      <c r="J40" s="31">
        <v>-6.608555457491427E-3</v>
      </c>
      <c r="K40" s="18">
        <v>-1.9916698720352718E-3</v>
      </c>
      <c r="L40" s="18">
        <v>-8.0936381192147962E-3</v>
      </c>
      <c r="M40" s="18">
        <v>-1.3919460303864607E-3</v>
      </c>
      <c r="N40" s="18">
        <v>-1.9585927042546666E-3</v>
      </c>
      <c r="O40" s="18">
        <v>-6.2444503951529181E-4</v>
      </c>
      <c r="P40" s="18">
        <v>1.1042500318361231E-3</v>
      </c>
      <c r="Q40" s="18">
        <v>9.6567786941873716E-4</v>
      </c>
    </row>
    <row r="41" spans="1:17">
      <c r="A41" s="16">
        <v>2006</v>
      </c>
      <c r="B41" s="23">
        <f t="shared" si="3"/>
        <v>-0.11953232322293568</v>
      </c>
      <c r="C41" s="18">
        <v>2.8264953222796835E-4</v>
      </c>
      <c r="D41" s="18">
        <v>-6.1016900443421396E-2</v>
      </c>
      <c r="E41" s="18">
        <v>-4.8687440178391567E-3</v>
      </c>
      <c r="F41" s="18">
        <v>-1.5526577016378851E-2</v>
      </c>
      <c r="G41" s="18">
        <v>-1.8168823999197285E-2</v>
      </c>
      <c r="H41" s="18">
        <v>-8.0938591735258639E-3</v>
      </c>
      <c r="I41" s="18">
        <v>-3.8527593526272151E-3</v>
      </c>
      <c r="J41" s="31">
        <v>-5.8935370436076885E-3</v>
      </c>
      <c r="K41" s="18">
        <v>-4.973014178514762E-4</v>
      </c>
      <c r="L41" s="18">
        <v>2.5132454455364561E-3</v>
      </c>
      <c r="M41" s="18">
        <v>9.3120261509227844E-4</v>
      </c>
      <c r="N41" s="18">
        <v>-4.1003419711960918E-3</v>
      </c>
      <c r="O41" s="18">
        <v>-5.2257480687850504E-5</v>
      </c>
      <c r="P41" s="18">
        <v>6.3338665585599896E-4</v>
      </c>
      <c r="Q41" s="18">
        <v>-1.8217055553154766E-3</v>
      </c>
    </row>
    <row r="42" spans="1:17">
      <c r="A42" s="16">
        <v>2007</v>
      </c>
      <c r="B42" s="23">
        <f t="shared" si="3"/>
        <v>-4.6905999546267181E-2</v>
      </c>
      <c r="C42" s="18">
        <v>-5.0712265890044409E-5</v>
      </c>
      <c r="D42" s="18">
        <v>1.8999614770018466E-4</v>
      </c>
      <c r="E42" s="18">
        <v>-2.3110700467957834E-2</v>
      </c>
      <c r="F42" s="18">
        <v>-1.1169809445221203E-2</v>
      </c>
      <c r="G42" s="18">
        <v>-4.6935359111243283E-3</v>
      </c>
      <c r="H42" s="18">
        <v>-3.6236490087859256E-3</v>
      </c>
      <c r="I42" s="18">
        <v>8.1258166604956429E-4</v>
      </c>
      <c r="J42" s="31">
        <v>7.093918714970702E-5</v>
      </c>
      <c r="K42" s="18">
        <v>-2.2148861569416131E-4</v>
      </c>
      <c r="L42" s="18">
        <v>-2.1936016848363446E-3</v>
      </c>
      <c r="M42" s="18">
        <v>-1.6310480836893128E-3</v>
      </c>
      <c r="N42" s="18">
        <v>3.5695520000449235E-4</v>
      </c>
      <c r="O42" s="18">
        <v>-9.7976613117225323E-5</v>
      </c>
      <c r="P42" s="18">
        <v>-1.0190676709987885E-4</v>
      </c>
      <c r="Q42" s="18">
        <v>-1.4420428837548706E-3</v>
      </c>
    </row>
    <row r="43" spans="1:17">
      <c r="A43" s="16">
        <v>2008</v>
      </c>
      <c r="B43" s="23">
        <f t="shared" si="3"/>
        <v>-7.6845580181211973E-2</v>
      </c>
      <c r="C43" s="18">
        <v>-4.8997749677705871E-2</v>
      </c>
      <c r="D43" s="18">
        <v>-1.8246456331447482E-2</v>
      </c>
      <c r="E43" s="18">
        <v>1.0474667832511366E-3</v>
      </c>
      <c r="F43" s="18">
        <v>-2.9498138176612034E-3</v>
      </c>
      <c r="G43" s="18">
        <v>8.4650167105172966E-3</v>
      </c>
      <c r="H43" s="18">
        <v>-2.2257249154212224E-3</v>
      </c>
      <c r="I43" s="18">
        <v>-2.6493359268277114E-3</v>
      </c>
      <c r="J43" s="31">
        <v>-1.0733445146892834E-5</v>
      </c>
      <c r="K43" s="18">
        <v>-6.4346765754503292E-3</v>
      </c>
      <c r="L43" s="18">
        <v>-2.5129447896621456E-3</v>
      </c>
      <c r="M43" s="18">
        <v>-2.0794306333507383E-3</v>
      </c>
      <c r="N43" s="18">
        <v>-1.6270020290176857E-4</v>
      </c>
      <c r="O43" s="18">
        <v>-2.9161647194080753E-4</v>
      </c>
      <c r="P43" s="18">
        <v>1.2991766396601391E-4</v>
      </c>
      <c r="Q43" s="18">
        <v>7.3201448569726996E-5</v>
      </c>
    </row>
    <row r="44" spans="1:17">
      <c r="A44" s="16">
        <v>2009</v>
      </c>
      <c r="B44" s="23">
        <f t="shared" si="3"/>
        <v>-3.7029576011030151E-2</v>
      </c>
      <c r="C44" s="18">
        <v>-5.4413609664962235E-3</v>
      </c>
      <c r="D44" s="18">
        <v>-5.9607795890350354E-2</v>
      </c>
      <c r="E44" s="18">
        <v>-2.1806055292857951E-2</v>
      </c>
      <c r="F44" s="18">
        <v>2.7373125981844438E-3</v>
      </c>
      <c r="G44" s="18">
        <v>1.2670817238956376E-2</v>
      </c>
      <c r="H44" s="18">
        <v>-5.6691067269272971E-3</v>
      </c>
      <c r="I44" s="18">
        <v>4.302374021355135E-3</v>
      </c>
      <c r="J44" s="31">
        <v>-3.8706889583878835E-3</v>
      </c>
      <c r="K44" s="18">
        <v>2.2587640497301817E-3</v>
      </c>
      <c r="L44" s="18">
        <v>2.6287295037543942E-2</v>
      </c>
      <c r="M44" s="18">
        <v>1.3466595044427751E-3</v>
      </c>
      <c r="N44" s="18">
        <v>2.0409165247026184E-4</v>
      </c>
      <c r="O44" s="18">
        <v>6.5070264462255333E-4</v>
      </c>
      <c r="P44" s="18">
        <v>-1.27264963920582E-3</v>
      </c>
      <c r="Q44" s="18">
        <v>1.0180064715889716E-2</v>
      </c>
    </row>
    <row r="45" spans="1:17">
      <c r="A45" s="16">
        <v>2010</v>
      </c>
      <c r="B45" s="23">
        <f t="shared" si="3"/>
        <v>-2.392034522010766E-2</v>
      </c>
      <c r="C45" s="18">
        <v>-6.974620792968322E-3</v>
      </c>
      <c r="D45" s="18">
        <v>-5.8475138655297611E-3</v>
      </c>
      <c r="E45" s="18">
        <v>-3.5131422154064177E-4</v>
      </c>
      <c r="F45" s="18">
        <v>5.5600072510351398E-4</v>
      </c>
      <c r="G45" s="18">
        <v>-1.4874679368891352E-3</v>
      </c>
      <c r="H45" s="18">
        <v>-3.3682409879927959E-3</v>
      </c>
      <c r="I45" s="18">
        <v>-1.3712576153044414E-3</v>
      </c>
      <c r="J45" s="31">
        <v>-1.6161782747192867E-4</v>
      </c>
      <c r="K45" s="18">
        <v>-7.9147996306246668E-4</v>
      </c>
      <c r="L45" s="18">
        <v>-2.9769890210944376E-3</v>
      </c>
      <c r="M45" s="18">
        <v>-1.8095322743471372E-3</v>
      </c>
      <c r="N45" s="18">
        <v>-2.5374005268570667E-4</v>
      </c>
      <c r="O45" s="18">
        <v>6.3457192514351031E-4</v>
      </c>
      <c r="P45" s="18">
        <v>1.2247043396817995E-3</v>
      </c>
      <c r="Q45" s="18">
        <v>-9.4184765114971477E-4</v>
      </c>
    </row>
    <row r="46" spans="1:17">
      <c r="A46" s="29"/>
      <c r="B46" s="51"/>
      <c r="C46" s="18"/>
      <c r="D46" s="18"/>
      <c r="E46" s="18"/>
      <c r="F46" s="18"/>
      <c r="G46" s="18"/>
      <c r="H46" s="18"/>
      <c r="I46" s="18"/>
      <c r="J46" s="51"/>
      <c r="K46" s="18"/>
      <c r="L46" s="18"/>
      <c r="M46" s="18"/>
      <c r="N46" s="18"/>
      <c r="O46" s="18"/>
      <c r="P46" s="18"/>
      <c r="Q46" s="18"/>
    </row>
    <row r="47" spans="1:17">
      <c r="A47" s="15"/>
      <c r="B47" s="53" t="s">
        <v>71</v>
      </c>
      <c r="C47" s="49"/>
      <c r="D47" s="49"/>
      <c r="E47" s="49"/>
      <c r="F47" s="49"/>
      <c r="G47" s="49"/>
      <c r="H47" s="49"/>
      <c r="I47" s="49"/>
      <c r="J47" s="53" t="s">
        <v>71</v>
      </c>
      <c r="K47" s="49"/>
      <c r="L47" s="49"/>
      <c r="M47" s="49"/>
      <c r="N47" s="49"/>
      <c r="O47" s="49"/>
      <c r="P47" s="49"/>
      <c r="Q47" s="49"/>
    </row>
    <row r="48" spans="1:17">
      <c r="A48" s="19" t="s">
        <v>70</v>
      </c>
      <c r="B48" s="23">
        <f ca="1">AVERAGE(INDIRECT(ADDRESS(MATCH(VALUE(LEFT($A48,4)),$A$31:$A$46,)+ROW($A$30),COLUMN(B$46),,,)&amp;":"&amp;ADDRESS(MATCH(VALUE(RIGHT($A48,4)),$A$31:$A$46,)+ROW($A$30),COLUMN(B$46),,,)))</f>
        <v>-7.6525783094888805E-2</v>
      </c>
      <c r="C48" s="18">
        <f t="shared" ref="C48:Q50" ca="1" si="4">AVERAGE(INDIRECT(ADDRESS(MATCH(VALUE(LEFT($A48,4)),$A$31:$A$46,)+ROW($A$30),COLUMN(C$46),,,)&amp;":"&amp;ADDRESS(MATCH(VALUE(RIGHT($A48,4)),$A$31:$A$46,)+ROW($A$30),COLUMN(C$46),,,)))</f>
        <v>-8.1596465793220014E-3</v>
      </c>
      <c r="D48" s="18">
        <f t="shared" ca="1" si="4"/>
        <v>-4.0663606271507828E-2</v>
      </c>
      <c r="E48" s="18">
        <f t="shared" ca="1" si="4"/>
        <v>-8.2357577197792638E-3</v>
      </c>
      <c r="F48" s="18">
        <f t="shared" ca="1" si="4"/>
        <v>-2.9902326799725854E-3</v>
      </c>
      <c r="G48" s="18">
        <f t="shared" ca="1" si="4"/>
        <v>-8.5625480573519035E-4</v>
      </c>
      <c r="H48" s="18">
        <f t="shared" ca="1" si="4"/>
        <v>-4.4168391021313959E-3</v>
      </c>
      <c r="I48" s="18">
        <f t="shared" ca="1" si="4"/>
        <v>1.7518439847619136E-4</v>
      </c>
      <c r="J48" s="31">
        <f t="shared" ca="1" si="4"/>
        <v>-1.4124853324645166E-3</v>
      </c>
      <c r="K48" s="18">
        <f t="shared" ca="1" si="4"/>
        <v>-3.3373964205987098E-3</v>
      </c>
      <c r="L48" s="18">
        <f t="shared" ca="1" si="4"/>
        <v>-1.6342923790725798E-3</v>
      </c>
      <c r="M48" s="18">
        <f t="shared" ca="1" si="4"/>
        <v>-1.0611447506038529E-3</v>
      </c>
      <c r="N48" s="18">
        <f t="shared" ca="1" si="4"/>
        <v>-3.2351783007096269E-3</v>
      </c>
      <c r="O48" s="18">
        <f t="shared" ca="1" si="4"/>
        <v>-9.8696885117344636E-4</v>
      </c>
      <c r="P48" s="18">
        <f t="shared" ca="1" si="4"/>
        <v>-2.3179224943922411E-4</v>
      </c>
      <c r="Q48" s="18">
        <f t="shared" ca="1" si="4"/>
        <v>5.206279491452527E-4</v>
      </c>
    </row>
    <row r="49" spans="1:17">
      <c r="A49" s="19" t="s">
        <v>73</v>
      </c>
      <c r="B49" s="23">
        <f t="shared" ref="B49:B50" ca="1" si="5">AVERAGE(INDIRECT(ADDRESS(MATCH(VALUE(LEFT($A49,4)),$A$31:$A$46,)+ROW($A$30),COLUMN(B$46),,,)&amp;":"&amp;ADDRESS(MATCH(VALUE(RIGHT($A49,4)),$A$31:$A$46,)+ROW($A$30),COLUMN(B$46),,,)))</f>
        <v>-0.11939120531739417</v>
      </c>
      <c r="C49" s="18">
        <f t="shared" ca="1" si="4"/>
        <v>-6.8358959125473196E-3</v>
      </c>
      <c r="D49" s="18">
        <f t="shared" ca="1" si="4"/>
        <v>-6.882301277973861E-2</v>
      </c>
      <c r="E49" s="18">
        <f t="shared" ca="1" si="4"/>
        <v>-5.9803269049694572E-3</v>
      </c>
      <c r="F49" s="18">
        <f t="shared" ca="1" si="4"/>
        <v>-1.1758079676115276E-3</v>
      </c>
      <c r="G49" s="18">
        <f t="shared" ca="1" si="4"/>
        <v>-3.9333616472925319E-3</v>
      </c>
      <c r="H49" s="18">
        <f t="shared" ca="1" si="4"/>
        <v>-6.8720498124966341E-3</v>
      </c>
      <c r="I49" s="18">
        <f t="shared" ca="1" si="4"/>
        <v>1.7569264371702998E-3</v>
      </c>
      <c r="J49" s="31">
        <f t="shared" ca="1" si="4"/>
        <v>-9.9697744789056862E-4</v>
      </c>
      <c r="K49" s="18">
        <f t="shared" ca="1" si="4"/>
        <v>-5.6391570192235617E-3</v>
      </c>
      <c r="L49" s="18">
        <f t="shared" ca="1" si="4"/>
        <v>-7.7687856800715861E-3</v>
      </c>
      <c r="M49" s="18">
        <f t="shared" ca="1" si="4"/>
        <v>-2.9745334497890256E-3</v>
      </c>
      <c r="N49" s="18">
        <f t="shared" ca="1" si="4"/>
        <v>-6.9307726490643014E-3</v>
      </c>
      <c r="O49" s="18">
        <f t="shared" ca="1" si="4"/>
        <v>-1.6253639865945007E-3</v>
      </c>
      <c r="P49" s="18">
        <f t="shared" ca="1" si="4"/>
        <v>-1.5791549639959815E-3</v>
      </c>
      <c r="Q49" s="18">
        <f t="shared" ca="1" si="4"/>
        <v>-1.2931533278875366E-5</v>
      </c>
    </row>
    <row r="50" spans="1:17">
      <c r="A50" s="19" t="s">
        <v>74</v>
      </c>
      <c r="B50" s="23">
        <f t="shared" ca="1" si="5"/>
        <v>-6.366615642813718E-2</v>
      </c>
      <c r="C50" s="18">
        <f t="shared" ca="1" si="4"/>
        <v>-8.5567717793544086E-3</v>
      </c>
      <c r="D50" s="18">
        <f t="shared" ca="1" si="4"/>
        <v>-3.2215784319038612E-2</v>
      </c>
      <c r="E50" s="18">
        <f t="shared" ca="1" si="4"/>
        <v>-8.9123869642222069E-3</v>
      </c>
      <c r="F50" s="18">
        <f t="shared" ca="1" si="4"/>
        <v>-3.5345600936809033E-3</v>
      </c>
      <c r="G50" s="18">
        <f t="shared" ca="1" si="4"/>
        <v>6.6877246732012483E-5</v>
      </c>
      <c r="H50" s="18">
        <f t="shared" ca="1" si="4"/>
        <v>-3.6802758890218251E-3</v>
      </c>
      <c r="I50" s="18">
        <f t="shared" ca="1" si="4"/>
        <v>-2.9933821313204127E-4</v>
      </c>
      <c r="J50" s="31">
        <f t="shared" ca="1" si="4"/>
        <v>-1.5371376978367012E-3</v>
      </c>
      <c r="K50" s="18">
        <f t="shared" ca="1" si="4"/>
        <v>-2.6468682410112558E-3</v>
      </c>
      <c r="L50" s="18">
        <f t="shared" ca="1" si="4"/>
        <v>2.0605561122712221E-4</v>
      </c>
      <c r="M50" s="18">
        <f t="shared" ca="1" si="4"/>
        <v>-4.871281408483012E-4</v>
      </c>
      <c r="N50" s="18">
        <f t="shared" ca="1" si="4"/>
        <v>-2.1264999962032258E-3</v>
      </c>
      <c r="O50" s="18">
        <f t="shared" ca="1" si="4"/>
        <v>-7.9545031054712996E-4</v>
      </c>
      <c r="P50" s="18">
        <f t="shared" ca="1" si="4"/>
        <v>1.7241656492780318E-4</v>
      </c>
      <c r="Q50" s="18">
        <f t="shared" ca="1" si="4"/>
        <v>6.8069579387249112E-4</v>
      </c>
    </row>
    <row r="51" spans="1:17">
      <c r="A51" s="52"/>
      <c r="B51" s="51"/>
    </row>
    <row r="53" spans="1:17">
      <c r="B53" s="33" t="s">
        <v>60</v>
      </c>
      <c r="I53" s="11">
        <v>3</v>
      </c>
      <c r="J53" s="33" t="s">
        <v>61</v>
      </c>
      <c r="Q53" s="11">
        <v>4</v>
      </c>
    </row>
    <row r="55" spans="1:17" ht="45">
      <c r="A55" s="15"/>
      <c r="B55" s="20" t="s">
        <v>0</v>
      </c>
      <c r="C55" s="72" t="s">
        <v>1</v>
      </c>
      <c r="D55" s="72" t="s">
        <v>2</v>
      </c>
      <c r="E55" s="72" t="s">
        <v>3</v>
      </c>
      <c r="F55" s="72" t="s">
        <v>4</v>
      </c>
      <c r="G55" s="72" t="s">
        <v>5</v>
      </c>
      <c r="H55" s="72" t="s">
        <v>6</v>
      </c>
      <c r="I55" s="72" t="s">
        <v>7</v>
      </c>
      <c r="J55" s="27" t="s">
        <v>8</v>
      </c>
      <c r="K55" s="72" t="s">
        <v>9</v>
      </c>
      <c r="L55" s="72" t="s">
        <v>10</v>
      </c>
      <c r="M55" s="72" t="s">
        <v>11</v>
      </c>
      <c r="N55" s="72" t="s">
        <v>12</v>
      </c>
      <c r="O55" s="72" t="s">
        <v>13</v>
      </c>
      <c r="P55" s="72" t="s">
        <v>14</v>
      </c>
      <c r="Q55" s="72" t="s">
        <v>15</v>
      </c>
    </row>
    <row r="56" spans="1:17">
      <c r="A56" s="16"/>
      <c r="B56" s="73" t="s">
        <v>57</v>
      </c>
      <c r="C56" s="74"/>
      <c r="D56" s="74"/>
      <c r="E56" s="74"/>
      <c r="F56" s="74"/>
      <c r="G56" s="74"/>
      <c r="H56" s="74"/>
      <c r="I56" s="74"/>
      <c r="J56" s="73" t="s">
        <v>57</v>
      </c>
      <c r="K56" s="74"/>
      <c r="L56" s="74"/>
      <c r="M56" s="74"/>
      <c r="N56" s="74"/>
      <c r="O56" s="74"/>
      <c r="P56" s="74"/>
      <c r="Q56" s="74"/>
    </row>
    <row r="57" spans="1:17">
      <c r="A57" s="16">
        <v>1997</v>
      </c>
      <c r="B57" s="21"/>
      <c r="C57" s="17"/>
      <c r="D57" s="17"/>
      <c r="E57" s="17"/>
      <c r="F57" s="17"/>
      <c r="G57" s="17"/>
      <c r="H57" s="17"/>
      <c r="I57" s="17"/>
      <c r="J57" s="30"/>
      <c r="K57" s="17"/>
      <c r="L57" s="17"/>
      <c r="M57" s="17"/>
      <c r="N57" s="17"/>
      <c r="O57" s="17"/>
      <c r="P57" s="17"/>
      <c r="Q57" s="17"/>
    </row>
    <row r="58" spans="1:17">
      <c r="A58" s="16">
        <v>1998</v>
      </c>
      <c r="B58" s="23">
        <f t="shared" ref="B58:B70" si="6">SUM(C58:Q58)</f>
        <v>-1.3192259316924073</v>
      </c>
      <c r="C58" s="18">
        <v>7.9079419670998463E-2</v>
      </c>
      <c r="D58" s="18">
        <v>-0.72895161632268113</v>
      </c>
      <c r="E58" s="18">
        <v>9.2226591667723488E-3</v>
      </c>
      <c r="F58" s="18">
        <v>7.0108603568464267E-2</v>
      </c>
      <c r="G58" s="18">
        <v>-0.12741922048233845</v>
      </c>
      <c r="H58" s="18">
        <v>3.3110577865066368E-2</v>
      </c>
      <c r="I58" s="18">
        <v>-8.2020374404196475E-2</v>
      </c>
      <c r="J58" s="31">
        <v>-1.3602889459531956E-3</v>
      </c>
      <c r="K58" s="18">
        <v>0.11225158653672419</v>
      </c>
      <c r="L58" s="18">
        <v>-0.22150701672895545</v>
      </c>
      <c r="M58" s="18">
        <v>-9.3269827825995452E-2</v>
      </c>
      <c r="N58" s="18">
        <v>-7.8802477268168108E-2</v>
      </c>
      <c r="O58" s="18">
        <v>-2.266964626743611E-2</v>
      </c>
      <c r="P58" s="18">
        <v>-0.24563086667364442</v>
      </c>
      <c r="Q58" s="18">
        <v>-2.136744358106395E-2</v>
      </c>
    </row>
    <row r="59" spans="1:17">
      <c r="A59" s="16">
        <v>1999</v>
      </c>
      <c r="B59" s="23">
        <f t="shared" si="6"/>
        <v>-0.42209066579955912</v>
      </c>
      <c r="C59" s="18">
        <v>0.11161531548556365</v>
      </c>
      <c r="D59" s="18">
        <v>-0.52061646955664764</v>
      </c>
      <c r="E59" s="18">
        <v>-0.24247077983309526</v>
      </c>
      <c r="F59" s="18">
        <v>2.5960808184162115E-2</v>
      </c>
      <c r="G59" s="18">
        <v>3.8080042863124539E-2</v>
      </c>
      <c r="H59" s="18">
        <v>-2.4639387225444311E-3</v>
      </c>
      <c r="I59" s="18">
        <v>0.18442781215489884</v>
      </c>
      <c r="J59" s="31">
        <v>-4.4561395724505978E-3</v>
      </c>
      <c r="K59" s="18">
        <v>0.10130752009494892</v>
      </c>
      <c r="L59" s="18">
        <v>3.3893168725600518E-2</v>
      </c>
      <c r="M59" s="18">
        <v>-2.5375369605598538E-2</v>
      </c>
      <c r="N59" s="18">
        <v>-0.12996000677890354</v>
      </c>
      <c r="O59" s="18">
        <v>-1.2903586828601368E-2</v>
      </c>
      <c r="P59" s="18">
        <v>5.0278576005806701E-2</v>
      </c>
      <c r="Q59" s="18">
        <v>-2.9407618415822925E-2</v>
      </c>
    </row>
    <row r="60" spans="1:17">
      <c r="A60" s="16">
        <v>2000</v>
      </c>
      <c r="B60" s="23">
        <f t="shared" si="6"/>
        <v>1.0904701045192693</v>
      </c>
      <c r="C60" s="18">
        <v>0.12020094032311263</v>
      </c>
      <c r="D60" s="18">
        <v>0.45532396549895493</v>
      </c>
      <c r="E60" s="18">
        <v>-5.1721241696723479E-2</v>
      </c>
      <c r="F60" s="18">
        <v>6.2610668228584611E-3</v>
      </c>
      <c r="G60" s="18">
        <v>8.8413414737663704E-2</v>
      </c>
      <c r="H60" s="18">
        <v>-6.5577545762268751E-3</v>
      </c>
      <c r="I60" s="18">
        <v>9.6478471435137561E-2</v>
      </c>
      <c r="J60" s="31">
        <v>3.7932644651592711E-3</v>
      </c>
      <c r="K60" s="18">
        <v>2.5593460145716014E-2</v>
      </c>
      <c r="L60" s="18">
        <v>0.2145400684595444</v>
      </c>
      <c r="M60" s="18">
        <v>-4.4355800105854062E-2</v>
      </c>
      <c r="N60" s="18">
        <v>-2.3916586379617529E-3</v>
      </c>
      <c r="O60" s="18">
        <v>-1.2076999901835354E-2</v>
      </c>
      <c r="P60" s="18">
        <v>0.14060480894000671</v>
      </c>
      <c r="Q60" s="18">
        <v>5.6364098609716924E-2</v>
      </c>
    </row>
    <row r="61" spans="1:17">
      <c r="A61" s="16">
        <v>2001</v>
      </c>
      <c r="B61" s="23">
        <f t="shared" si="6"/>
        <v>-2.6575341262065514E-2</v>
      </c>
      <c r="C61" s="18">
        <v>0.12868829091561113</v>
      </c>
      <c r="D61" s="18">
        <v>0.26631742376508105</v>
      </c>
      <c r="E61" s="18">
        <v>4.0745635746400118E-2</v>
      </c>
      <c r="F61" s="18">
        <v>-2.7187214300278012E-2</v>
      </c>
      <c r="G61" s="18">
        <v>-0.12796536972253286</v>
      </c>
      <c r="H61" s="18">
        <v>-9.4939917487816897E-3</v>
      </c>
      <c r="I61" s="18">
        <v>-7.8226971641436813E-2</v>
      </c>
      <c r="J61" s="31">
        <v>-1.536982930044963E-3</v>
      </c>
      <c r="K61" s="18">
        <v>3.3616074913193822E-2</v>
      </c>
      <c r="L61" s="18">
        <v>-8.9032243105966039E-2</v>
      </c>
      <c r="M61" s="18">
        <v>3.8104460551665704E-3</v>
      </c>
      <c r="N61" s="18">
        <v>-6.7738668275140732E-2</v>
      </c>
      <c r="O61" s="18">
        <v>-2.6077321305957388E-2</v>
      </c>
      <c r="P61" s="18">
        <v>-5.7819866137534558E-2</v>
      </c>
      <c r="Q61" s="18">
        <v>-1.4674583489845152E-2</v>
      </c>
    </row>
    <row r="62" spans="1:17">
      <c r="A62" s="16">
        <v>2002</v>
      </c>
      <c r="B62" s="23">
        <f t="shared" si="6"/>
        <v>-0.74497624443548383</v>
      </c>
      <c r="C62" s="18">
        <v>-2.3625501206760496E-3</v>
      </c>
      <c r="D62" s="18">
        <v>-0.2236826430785562</v>
      </c>
      <c r="E62" s="18">
        <v>-8.5425141429760418E-2</v>
      </c>
      <c r="F62" s="18">
        <v>-2.1704259148565639E-2</v>
      </c>
      <c r="G62" s="18">
        <v>-0.11476239132715275</v>
      </c>
      <c r="H62" s="18">
        <v>5.0409762353526557E-3</v>
      </c>
      <c r="I62" s="18">
        <v>-0.16913865870598557</v>
      </c>
      <c r="J62" s="31">
        <v>1.6499162902689059E-3</v>
      </c>
      <c r="K62" s="18">
        <v>-8.0792852094631495E-2</v>
      </c>
      <c r="L62" s="18">
        <v>4.8802127157089162E-2</v>
      </c>
      <c r="M62" s="18">
        <v>1.5966916413778995E-2</v>
      </c>
      <c r="N62" s="18">
        <v>-9.1409902985668978E-2</v>
      </c>
      <c r="O62" s="18">
        <v>-4.7857601308135073E-2</v>
      </c>
      <c r="P62" s="18">
        <v>2.5493990102521232E-2</v>
      </c>
      <c r="Q62" s="18">
        <v>-4.794170435362565E-3</v>
      </c>
    </row>
    <row r="63" spans="1:17">
      <c r="A63" s="16">
        <v>2003</v>
      </c>
      <c r="B63" s="23">
        <f t="shared" si="6"/>
        <v>0.20889204106977483</v>
      </c>
      <c r="C63" s="18">
        <v>2.242853163599734E-2</v>
      </c>
      <c r="D63" s="18">
        <v>0.16152960148149917</v>
      </c>
      <c r="E63" s="18">
        <v>0.19840037458905765</v>
      </c>
      <c r="F63" s="18">
        <v>-2.1720585468793296E-2</v>
      </c>
      <c r="G63" s="18">
        <v>-8.4647288640318355E-2</v>
      </c>
      <c r="H63" s="18">
        <v>1.6240945027360541E-2</v>
      </c>
      <c r="I63" s="18">
        <v>3.2783223079915769E-3</v>
      </c>
      <c r="J63" s="31">
        <v>7.5054032323248468E-3</v>
      </c>
      <c r="K63" s="18">
        <v>-1.131595177478468E-2</v>
      </c>
      <c r="L63" s="18">
        <v>4.7652658293637629E-2</v>
      </c>
      <c r="M63" s="18">
        <v>-1.8306095905532716E-2</v>
      </c>
      <c r="N63" s="18">
        <v>-0.14861080019683137</v>
      </c>
      <c r="O63" s="18">
        <v>-1.6763691866266701E-2</v>
      </c>
      <c r="P63" s="18">
        <v>2.9962255258132314E-2</v>
      </c>
      <c r="Q63" s="18">
        <v>2.3258363096300829E-2</v>
      </c>
    </row>
    <row r="64" spans="1:17">
      <c r="A64" s="16">
        <v>2004</v>
      </c>
      <c r="B64" s="23">
        <f t="shared" si="6"/>
        <v>0.25503164372784221</v>
      </c>
      <c r="C64" s="18">
        <v>3.8059972301134518E-2</v>
      </c>
      <c r="D64" s="18">
        <v>0.26940911849386412</v>
      </c>
      <c r="E64" s="18">
        <v>8.9483523518629426E-2</v>
      </c>
      <c r="F64" s="18">
        <v>-4.1942487392886391E-2</v>
      </c>
      <c r="G64" s="18">
        <v>-8.2662079383357762E-2</v>
      </c>
      <c r="H64" s="18">
        <v>-1.1700207358551914E-3</v>
      </c>
      <c r="I64" s="18">
        <v>-2.0756062110964271E-2</v>
      </c>
      <c r="J64" s="31">
        <v>-5.9684893675220818E-3</v>
      </c>
      <c r="K64" s="18">
        <v>-1.3842925895338613E-2</v>
      </c>
      <c r="L64" s="18">
        <v>-7.5084383733393222E-3</v>
      </c>
      <c r="M64" s="18">
        <v>-2.2122343645384012E-3</v>
      </c>
      <c r="N64" s="18">
        <v>-5.4910415010084847E-2</v>
      </c>
      <c r="O64" s="18">
        <v>-4.5944816465538212E-2</v>
      </c>
      <c r="P64" s="18">
        <v>8.901172551097615E-2</v>
      </c>
      <c r="Q64" s="18">
        <v>4.598527300266312E-2</v>
      </c>
    </row>
    <row r="65" spans="1:19">
      <c r="A65" s="16">
        <v>2005</v>
      </c>
      <c r="B65" s="23">
        <f t="shared" si="6"/>
        <v>0.92491035606042626</v>
      </c>
      <c r="C65" s="18">
        <v>9.814416427028445E-3</v>
      </c>
      <c r="D65" s="18">
        <v>0.64218870635790593</v>
      </c>
      <c r="E65" s="18">
        <v>8.2720172304981507E-2</v>
      </c>
      <c r="F65" s="18">
        <v>-7.1593980160117435E-2</v>
      </c>
      <c r="G65" s="18">
        <v>-0.12060043984828557</v>
      </c>
      <c r="H65" s="18">
        <v>-6.5904688392875673E-4</v>
      </c>
      <c r="I65" s="18">
        <v>3.0495768220495052E-2</v>
      </c>
      <c r="J65" s="31">
        <v>1.4498005449452737E-2</v>
      </c>
      <c r="K65" s="18">
        <v>-2.9944604834060834E-2</v>
      </c>
      <c r="L65" s="18">
        <v>0.25443753121203061</v>
      </c>
      <c r="M65" s="18">
        <v>-1.393898181834655E-2</v>
      </c>
      <c r="N65" s="18">
        <v>-4.5813809018980439E-2</v>
      </c>
      <c r="O65" s="18">
        <v>8.6866002442724799E-2</v>
      </c>
      <c r="P65" s="18">
        <v>2.8706535311201428E-2</v>
      </c>
      <c r="Q65" s="18">
        <v>5.7734080898325352E-2</v>
      </c>
    </row>
    <row r="66" spans="1:19">
      <c r="A66" s="16">
        <v>2006</v>
      </c>
      <c r="B66" s="23">
        <f t="shared" si="6"/>
        <v>0.11733667271921441</v>
      </c>
      <c r="C66" s="18">
        <v>3.3607644224491411E-2</v>
      </c>
      <c r="D66" s="18">
        <v>0.47492225139956767</v>
      </c>
      <c r="E66" s="18">
        <v>-0.13766160158472418</v>
      </c>
      <c r="F66" s="18">
        <v>-9.6084661452074588E-2</v>
      </c>
      <c r="G66" s="18">
        <v>-0.2405692553739596</v>
      </c>
      <c r="H66" s="18">
        <v>6.3888763995398237E-4</v>
      </c>
      <c r="I66" s="18">
        <v>7.9271809659342996E-2</v>
      </c>
      <c r="J66" s="31">
        <v>-1.0836198336168579E-2</v>
      </c>
      <c r="K66" s="18">
        <v>-1.0918100184568571E-2</v>
      </c>
      <c r="L66" s="18">
        <v>0.1489993951936826</v>
      </c>
      <c r="M66" s="18">
        <v>-2.523730788174585E-2</v>
      </c>
      <c r="N66" s="18">
        <v>-8.4018147576167032E-2</v>
      </c>
      <c r="O66" s="18">
        <v>-2.0665711795635174E-3</v>
      </c>
      <c r="P66" s="18">
        <v>2.840880112134896E-2</v>
      </c>
      <c r="Q66" s="18">
        <v>-4.1120272950201216E-2</v>
      </c>
    </row>
    <row r="67" spans="1:19">
      <c r="A67" s="16">
        <v>2007</v>
      </c>
      <c r="B67" s="23">
        <f t="shared" si="6"/>
        <v>-0.74421255355642257</v>
      </c>
      <c r="C67" s="18">
        <v>2.1899603157365669E-2</v>
      </c>
      <c r="D67" s="18">
        <v>-3.5208841047347443E-2</v>
      </c>
      <c r="E67" s="18">
        <v>-0.16361921808902613</v>
      </c>
      <c r="F67" s="18">
        <v>-0.11317625862505151</v>
      </c>
      <c r="G67" s="18">
        <v>-0.22146795911975048</v>
      </c>
      <c r="H67" s="18">
        <v>-3.7295210068670121E-3</v>
      </c>
      <c r="I67" s="18">
        <v>-5.9285507893582078E-2</v>
      </c>
      <c r="J67" s="31">
        <v>2.0640231659874216E-3</v>
      </c>
      <c r="K67" s="18">
        <v>1.621712599879294E-2</v>
      </c>
      <c r="L67" s="18">
        <v>-5.5719531169857742E-2</v>
      </c>
      <c r="M67" s="18">
        <v>-3.1885379415767925E-2</v>
      </c>
      <c r="N67" s="18">
        <v>-2.5520590340456898E-2</v>
      </c>
      <c r="O67" s="18">
        <v>-7.8404201110683427E-3</v>
      </c>
      <c r="P67" s="18">
        <v>-1.6393832213786118E-2</v>
      </c>
      <c r="Q67" s="18">
        <v>-5.0546246846006948E-2</v>
      </c>
    </row>
    <row r="68" spans="1:19">
      <c r="A68" s="16">
        <v>2008</v>
      </c>
      <c r="B68" s="23">
        <f t="shared" si="6"/>
        <v>0.14543843950499272</v>
      </c>
      <c r="C68" s="18">
        <v>5.6338424636728002E-2</v>
      </c>
      <c r="D68" s="18">
        <v>0.18514808799708629</v>
      </c>
      <c r="E68" s="18">
        <v>6.7043048582385648E-2</v>
      </c>
      <c r="F68" s="18">
        <v>-0.11071140971950853</v>
      </c>
      <c r="G68" s="18">
        <v>-0.21317602610854899</v>
      </c>
      <c r="H68" s="18">
        <v>7.7848389422783036E-3</v>
      </c>
      <c r="I68" s="18">
        <v>5.708710633998508E-2</v>
      </c>
      <c r="J68" s="31">
        <v>1.373247910845061E-3</v>
      </c>
      <c r="K68" s="18">
        <v>7.5028887921548118E-2</v>
      </c>
      <c r="L68" s="18">
        <v>0.10575060416974862</v>
      </c>
      <c r="M68" s="18">
        <v>-3.3600480175183557E-2</v>
      </c>
      <c r="N68" s="18">
        <v>1.137191342204223E-2</v>
      </c>
      <c r="O68" s="18">
        <v>-2.1702394116842261E-2</v>
      </c>
      <c r="P68" s="18">
        <v>-3.2355516243314029E-2</v>
      </c>
      <c r="Q68" s="18">
        <v>-9.9418940542572217E-3</v>
      </c>
    </row>
    <row r="69" spans="1:19">
      <c r="A69" s="16">
        <v>2009</v>
      </c>
      <c r="B69" s="23">
        <f t="shared" si="6"/>
        <v>-0.41008518517091419</v>
      </c>
      <c r="C69" s="18">
        <v>-2.6309568097947385E-3</v>
      </c>
      <c r="D69" s="18">
        <v>-0.44226239734066586</v>
      </c>
      <c r="E69" s="18">
        <v>0.24540348108123325</v>
      </c>
      <c r="F69" s="18">
        <v>2.9275398285625507E-2</v>
      </c>
      <c r="G69" s="18">
        <v>-0.29616389018231865</v>
      </c>
      <c r="H69" s="18">
        <v>-1.5024695433514023E-2</v>
      </c>
      <c r="I69" s="18">
        <v>-0.11177231364392574</v>
      </c>
      <c r="J69" s="31">
        <v>1.1553189690395283E-2</v>
      </c>
      <c r="K69" s="18">
        <v>5.5502741542820651E-2</v>
      </c>
      <c r="L69" s="18">
        <v>0.35977573279891401</v>
      </c>
      <c r="M69" s="18">
        <v>-5.0357520530057778E-2</v>
      </c>
      <c r="N69" s="18">
        <v>-2.5502866476988691E-2</v>
      </c>
      <c r="O69" s="18">
        <v>-4.8484119632693154E-2</v>
      </c>
      <c r="P69" s="18">
        <v>4.8981083413355109E-2</v>
      </c>
      <c r="Q69" s="18">
        <v>-0.16837805193329938</v>
      </c>
    </row>
    <row r="70" spans="1:19">
      <c r="A70" s="16">
        <v>2010</v>
      </c>
      <c r="B70" s="23">
        <f t="shared" si="6"/>
        <v>-5.9503299664593941E-3</v>
      </c>
      <c r="C70" s="18">
        <v>1.4437457919564646E-2</v>
      </c>
      <c r="D70" s="18">
        <v>0.1983739379062838</v>
      </c>
      <c r="E70" s="18">
        <v>1.5715427160969853E-2</v>
      </c>
      <c r="F70" s="18">
        <v>-8.9867125634305087E-2</v>
      </c>
      <c r="G70" s="18">
        <v>-1.5025263006173987E-2</v>
      </c>
      <c r="H70" s="18">
        <v>-8.1830491261698345E-3</v>
      </c>
      <c r="I70" s="18">
        <v>-4.2135612673881696E-2</v>
      </c>
      <c r="J70" s="31">
        <v>1.8406033718477283E-3</v>
      </c>
      <c r="K70" s="18">
        <v>1.1466968278800773E-2</v>
      </c>
      <c r="L70" s="18">
        <v>-0.13914444049310662</v>
      </c>
      <c r="M70" s="18">
        <v>-8.8125001151565328E-3</v>
      </c>
      <c r="N70" s="18">
        <v>-4.9419241227967028E-3</v>
      </c>
      <c r="O70" s="18">
        <v>2.2646152216310632E-2</v>
      </c>
      <c r="P70" s="18">
        <v>5.1676305485642698E-2</v>
      </c>
      <c r="Q70" s="18">
        <v>-1.3997267134289058E-2</v>
      </c>
    </row>
    <row r="71" spans="1:19">
      <c r="A71" s="29"/>
      <c r="B71" s="51"/>
      <c r="C71" s="18"/>
      <c r="D71" s="18"/>
      <c r="E71" s="18"/>
      <c r="F71" s="18"/>
      <c r="G71" s="18"/>
      <c r="H71" s="18"/>
      <c r="I71" s="18"/>
      <c r="J71" s="51"/>
      <c r="K71" s="18"/>
      <c r="L71" s="18"/>
      <c r="M71" s="18"/>
      <c r="N71" s="18"/>
      <c r="O71" s="18"/>
      <c r="P71" s="18"/>
      <c r="Q71" s="18"/>
    </row>
    <row r="72" spans="1:19">
      <c r="A72" s="15"/>
      <c r="B72" s="53" t="s">
        <v>71</v>
      </c>
      <c r="C72" s="49"/>
      <c r="D72" s="49"/>
      <c r="E72" s="49"/>
      <c r="F72" s="49"/>
      <c r="G72" s="49"/>
      <c r="H72" s="49"/>
      <c r="I72" s="49"/>
      <c r="J72" s="53" t="s">
        <v>71</v>
      </c>
      <c r="K72" s="49"/>
      <c r="L72" s="49"/>
      <c r="M72" s="49"/>
      <c r="N72" s="49"/>
      <c r="O72" s="49"/>
      <c r="P72" s="49"/>
      <c r="Q72" s="49"/>
    </row>
    <row r="73" spans="1:19">
      <c r="A73" s="19" t="s">
        <v>70</v>
      </c>
      <c r="B73" s="23">
        <f ca="1">AVERAGE(INDIRECT(ADDRESS(MATCH(VALUE(LEFT($A73,4)),$A$56:$A$71,)+ROW($A$55),COLUMN(B$71),,,)&amp;":"&amp;ADDRESS(MATCH(VALUE(RIGHT($A73,4)),$A$56:$A$71,)+ROW($A$55),COLUMN(B$71),,,)))</f>
        <v>-7.1618230329368648E-2</v>
      </c>
      <c r="C73" s="18">
        <f t="shared" ref="C73:Q75" ca="1" si="7">AVERAGE(INDIRECT(ADDRESS(MATCH(VALUE(LEFT($A73,4)),$A$56:$A$71,)+ROW($A$55),COLUMN(C$71),,,)&amp;":"&amp;ADDRESS(MATCH(VALUE(RIGHT($A73,4)),$A$56:$A$71,)+ROW($A$55),COLUMN(C$71),,,)))</f>
        <v>4.8552039212855773E-2</v>
      </c>
      <c r="D73" s="18">
        <f t="shared" ca="1" si="7"/>
        <v>5.4037778888795747E-2</v>
      </c>
      <c r="E73" s="18">
        <f t="shared" ca="1" si="7"/>
        <v>5.2181799628538694E-3</v>
      </c>
      <c r="F73" s="18">
        <f t="shared" ca="1" si="7"/>
        <v>-3.5567854233882319E-2</v>
      </c>
      <c r="G73" s="18">
        <f t="shared" ca="1" si="7"/>
        <v>-0.11676659427645765</v>
      </c>
      <c r="H73" s="18">
        <f t="shared" ca="1" si="7"/>
        <v>1.1949390366249261E-3</v>
      </c>
      <c r="I73" s="18">
        <f t="shared" ca="1" si="7"/>
        <v>-8.6381700735478108E-3</v>
      </c>
      <c r="J73" s="31">
        <f t="shared" ca="1" si="7"/>
        <v>1.5476580326262953E-3</v>
      </c>
      <c r="K73" s="18">
        <f t="shared" ca="1" si="7"/>
        <v>2.185922543455086E-2</v>
      </c>
      <c r="L73" s="18">
        <f t="shared" ca="1" si="7"/>
        <v>5.3918432010694031E-2</v>
      </c>
      <c r="M73" s="18">
        <f t="shared" ca="1" si="7"/>
        <v>-2.5198010405756296E-2</v>
      </c>
      <c r="N73" s="18">
        <f t="shared" ca="1" si="7"/>
        <v>-5.7557642558931303E-2</v>
      </c>
      <c r="O73" s="18">
        <f t="shared" ca="1" si="7"/>
        <v>-1.1913462640377081E-2</v>
      </c>
      <c r="P73" s="18">
        <f t="shared" ca="1" si="7"/>
        <v>1.0840307683131704E-2</v>
      </c>
      <c r="Q73" s="18">
        <f t="shared" ca="1" si="7"/>
        <v>-1.3145056402549399E-2</v>
      </c>
    </row>
    <row r="74" spans="1:19">
      <c r="A74" s="19" t="s">
        <v>73</v>
      </c>
      <c r="B74" s="23">
        <f t="shared" ref="B74:B75" ca="1" si="8">AVERAGE(INDIRECT(ADDRESS(MATCH(VALUE(LEFT($A74,4)),$A$56:$A$71,)+ROW($A$55),COLUMN(B$71),,,)&amp;":"&amp;ADDRESS(MATCH(VALUE(RIGHT($A74,4)),$A$56:$A$71,)+ROW($A$55),COLUMN(B$71),,,)))</f>
        <v>-0.21694883099089904</v>
      </c>
      <c r="C74" s="18">
        <f t="shared" ca="1" si="7"/>
        <v>0.10363189182655824</v>
      </c>
      <c r="D74" s="18">
        <f t="shared" ca="1" si="7"/>
        <v>-0.26474804012679126</v>
      </c>
      <c r="E74" s="18">
        <f t="shared" ca="1" si="7"/>
        <v>-9.4989787454348787E-2</v>
      </c>
      <c r="F74" s="18">
        <f t="shared" ca="1" si="7"/>
        <v>3.4110159525161617E-2</v>
      </c>
      <c r="G74" s="18">
        <f t="shared" ca="1" si="7"/>
        <v>-3.0858762718340149E-4</v>
      </c>
      <c r="H74" s="18">
        <f t="shared" ca="1" si="7"/>
        <v>8.0296281887650197E-3</v>
      </c>
      <c r="I74" s="18">
        <f t="shared" ca="1" si="7"/>
        <v>6.6295303061946642E-2</v>
      </c>
      <c r="J74" s="31">
        <f t="shared" ca="1" si="7"/>
        <v>-6.7438801774817407E-4</v>
      </c>
      <c r="K74" s="18">
        <f t="shared" ca="1" si="7"/>
        <v>7.9717522259129703E-2</v>
      </c>
      <c r="L74" s="18">
        <f t="shared" ca="1" si="7"/>
        <v>8.9754068187298253E-3</v>
      </c>
      <c r="M74" s="18">
        <f t="shared" ca="1" si="7"/>
        <v>-5.4333665845816025E-2</v>
      </c>
      <c r="N74" s="18">
        <f t="shared" ca="1" si="7"/>
        <v>-7.0384714228344469E-2</v>
      </c>
      <c r="O74" s="18">
        <f t="shared" ca="1" si="7"/>
        <v>-1.5883410999290946E-2</v>
      </c>
      <c r="P74" s="18">
        <f t="shared" ca="1" si="7"/>
        <v>-1.8249160575943668E-2</v>
      </c>
      <c r="Q74" s="18">
        <f t="shared" ca="1" si="7"/>
        <v>1.8630122042766831E-3</v>
      </c>
    </row>
    <row r="75" spans="1:19">
      <c r="A75" s="19" t="s">
        <v>74</v>
      </c>
      <c r="B75" s="23">
        <f t="shared" ca="1" si="8"/>
        <v>-2.8019050130909495E-2</v>
      </c>
      <c r="C75" s="18">
        <f t="shared" ca="1" si="7"/>
        <v>3.2028083428745038E-2</v>
      </c>
      <c r="D75" s="18">
        <f t="shared" ca="1" si="7"/>
        <v>0.14967352459347188</v>
      </c>
      <c r="E75" s="18">
        <f t="shared" ca="1" si="7"/>
        <v>3.5280570188014677E-2</v>
      </c>
      <c r="F75" s="18">
        <f t="shared" ca="1" si="7"/>
        <v>-5.64712583615955E-2</v>
      </c>
      <c r="G75" s="18">
        <f t="shared" ca="1" si="7"/>
        <v>-0.15170399627123993</v>
      </c>
      <c r="H75" s="18">
        <f t="shared" ca="1" si="7"/>
        <v>-8.5546770901710235E-4</v>
      </c>
      <c r="I75" s="18">
        <f t="shared" ca="1" si="7"/>
        <v>-3.111821201419615E-2</v>
      </c>
      <c r="J75" s="31">
        <f t="shared" ca="1" si="7"/>
        <v>2.2142718477386357E-3</v>
      </c>
      <c r="K75" s="18">
        <f t="shared" ca="1" si="7"/>
        <v>4.5017363871772114E-3</v>
      </c>
      <c r="L75" s="18">
        <f t="shared" ca="1" si="7"/>
        <v>6.7401339568283286E-2</v>
      </c>
      <c r="M75" s="18">
        <f t="shared" ca="1" si="7"/>
        <v>-1.6457313773738373E-2</v>
      </c>
      <c r="N75" s="18">
        <f t="shared" ca="1" si="7"/>
        <v>-5.3709521058107355E-2</v>
      </c>
      <c r="O75" s="18">
        <f t="shared" ca="1" si="7"/>
        <v>-1.072247813270292E-2</v>
      </c>
      <c r="P75" s="18">
        <f t="shared" ca="1" si="7"/>
        <v>1.9567148160854315E-2</v>
      </c>
      <c r="Q75" s="18">
        <f t="shared" ca="1" si="7"/>
        <v>-1.7647476984597225E-2</v>
      </c>
    </row>
    <row r="78" spans="1:19">
      <c r="B78" s="33" t="s">
        <v>62</v>
      </c>
      <c r="J78" s="33" t="s">
        <v>63</v>
      </c>
      <c r="S78" s="33" t="s">
        <v>52</v>
      </c>
    </row>
    <row r="80" spans="1:19" ht="45">
      <c r="A80" s="15"/>
      <c r="B80" s="20" t="s">
        <v>0</v>
      </c>
      <c r="C80" s="72" t="s">
        <v>1</v>
      </c>
      <c r="D80" s="72" t="s">
        <v>2</v>
      </c>
      <c r="E80" s="72" t="s">
        <v>3</v>
      </c>
      <c r="F80" s="72" t="s">
        <v>4</v>
      </c>
      <c r="G80" s="72" t="s">
        <v>5</v>
      </c>
      <c r="H80" s="72" t="s">
        <v>6</v>
      </c>
      <c r="I80" s="72" t="s">
        <v>7</v>
      </c>
      <c r="J80" s="27" t="s">
        <v>8</v>
      </c>
      <c r="K80" s="72" t="s">
        <v>9</v>
      </c>
      <c r="L80" s="72" t="s">
        <v>10</v>
      </c>
      <c r="M80" s="72" t="s">
        <v>11</v>
      </c>
      <c r="N80" s="72" t="s">
        <v>12</v>
      </c>
      <c r="O80" s="72" t="s">
        <v>13</v>
      </c>
      <c r="P80" s="72" t="s">
        <v>14</v>
      </c>
      <c r="Q80" s="72" t="s">
        <v>15</v>
      </c>
    </row>
    <row r="81" spans="1:19">
      <c r="A81" s="16"/>
      <c r="B81" s="73" t="s">
        <v>57</v>
      </c>
      <c r="C81" s="74"/>
      <c r="D81" s="74"/>
      <c r="E81" s="74"/>
      <c r="F81" s="74"/>
      <c r="G81" s="74"/>
      <c r="H81" s="74"/>
      <c r="I81" s="74"/>
      <c r="J81" s="73" t="s">
        <v>57</v>
      </c>
      <c r="K81" s="74"/>
      <c r="L81" s="74"/>
      <c r="M81" s="74"/>
      <c r="N81" s="74"/>
      <c r="O81" s="74"/>
      <c r="P81" s="74"/>
      <c r="Q81" s="74"/>
    </row>
    <row r="82" spans="1:19">
      <c r="A82" s="16">
        <v>1997</v>
      </c>
      <c r="B82" s="21"/>
      <c r="C82" s="17"/>
      <c r="D82" s="17"/>
      <c r="E82" s="17"/>
      <c r="F82" s="17"/>
      <c r="G82" s="17"/>
      <c r="H82" s="17"/>
      <c r="I82" s="17"/>
      <c r="J82" s="30"/>
      <c r="K82" s="17"/>
      <c r="L82" s="17"/>
      <c r="M82" s="17"/>
      <c r="N82" s="17"/>
      <c r="O82" s="17"/>
      <c r="P82" s="17"/>
      <c r="Q82" s="17"/>
    </row>
    <row r="83" spans="1:19">
      <c r="A83" s="16">
        <v>1998</v>
      </c>
      <c r="B83" s="23">
        <f t="shared" ref="B83:B95" si="9">SUM(C83:Q83)</f>
        <v>1.9237356735453437</v>
      </c>
      <c r="C83" s="18">
        <f t="shared" ref="C83:Q95" si="10">C8+C33+C58</f>
        <v>0.33339700123769478</v>
      </c>
      <c r="D83" s="18">
        <f t="shared" si="10"/>
        <v>0.13688247622244398</v>
      </c>
      <c r="E83" s="18">
        <f t="shared" si="10"/>
        <v>-0.18727225505239217</v>
      </c>
      <c r="F83" s="18">
        <f t="shared" si="10"/>
        <v>0.37328851430540794</v>
      </c>
      <c r="G83" s="18">
        <f t="shared" si="10"/>
        <v>1.0346769476104445</v>
      </c>
      <c r="H83" s="18">
        <f t="shared" si="10"/>
        <v>0.61948872705859137</v>
      </c>
      <c r="I83" s="18">
        <f t="shared" si="10"/>
        <v>5.0429472101912579E-2</v>
      </c>
      <c r="J83" s="31">
        <f t="shared" si="10"/>
        <v>-8.3171487060640939E-2</v>
      </c>
      <c r="K83" s="18">
        <f t="shared" si="10"/>
        <v>-1.999913399085422E-2</v>
      </c>
      <c r="L83" s="18">
        <f t="shared" si="10"/>
        <v>0.35071008053196351</v>
      </c>
      <c r="M83" s="18">
        <f t="shared" si="10"/>
        <v>-6.9359807888745045E-2</v>
      </c>
      <c r="N83" s="18">
        <f t="shared" si="10"/>
        <v>-0.13087794592222685</v>
      </c>
      <c r="O83" s="18">
        <f t="shared" si="10"/>
        <v>-6.5736565945948899E-2</v>
      </c>
      <c r="P83" s="18">
        <f t="shared" si="10"/>
        <v>-0.34463838910662642</v>
      </c>
      <c r="Q83" s="18">
        <f t="shared" si="10"/>
        <v>-7.4081960555680601E-2</v>
      </c>
      <c r="S83" s="48">
        <v>8.5910982141380376E-2</v>
      </c>
    </row>
    <row r="84" spans="1:19">
      <c r="A84" s="16">
        <v>1999</v>
      </c>
      <c r="B84" s="23">
        <f t="shared" si="9"/>
        <v>3.2920345811618978</v>
      </c>
      <c r="C84" s="18">
        <f t="shared" si="10"/>
        <v>0.48170530225352265</v>
      </c>
      <c r="D84" s="18">
        <f t="shared" si="10"/>
        <v>-6.3313849192742022E-2</v>
      </c>
      <c r="E84" s="18">
        <f t="shared" si="10"/>
        <v>1.9850603256175714E-3</v>
      </c>
      <c r="F84" s="18">
        <f t="shared" si="10"/>
        <v>0.24411266956012492</v>
      </c>
      <c r="G84" s="18">
        <f t="shared" si="10"/>
        <v>1.0595947957237439</v>
      </c>
      <c r="H84" s="18">
        <f t="shared" si="10"/>
        <v>0.21029762828091023</v>
      </c>
      <c r="I84" s="18">
        <f t="shared" si="10"/>
        <v>0.52182070980085604</v>
      </c>
      <c r="J84" s="31">
        <f t="shared" si="10"/>
        <v>0.10655671372085671</v>
      </c>
      <c r="K84" s="18">
        <f t="shared" si="10"/>
        <v>0.14691916299889843</v>
      </c>
      <c r="L84" s="18">
        <f t="shared" si="10"/>
        <v>0.31397857979272692</v>
      </c>
      <c r="M84" s="18">
        <f t="shared" si="10"/>
        <v>0.23041544368066591</v>
      </c>
      <c r="N84" s="18">
        <f t="shared" si="10"/>
        <v>-0.14838902359058601</v>
      </c>
      <c r="O84" s="18">
        <f t="shared" si="10"/>
        <v>-1.5143384989811257E-2</v>
      </c>
      <c r="P84" s="18">
        <f t="shared" si="10"/>
        <v>0.12185735483108345</v>
      </c>
      <c r="Q84" s="18">
        <f t="shared" si="10"/>
        <v>7.9637417966030535E-2</v>
      </c>
      <c r="S84" s="48">
        <v>-0.33779378839131269</v>
      </c>
    </row>
    <row r="85" spans="1:19">
      <c r="A85" s="16">
        <v>2000</v>
      </c>
      <c r="B85" s="23">
        <f t="shared" si="9"/>
        <v>3.7988822692852864</v>
      </c>
      <c r="C85" s="18">
        <f t="shared" si="10"/>
        <v>0.35391240834298021</v>
      </c>
      <c r="D85" s="18">
        <f t="shared" si="10"/>
        <v>-7.4922893163625992E-2</v>
      </c>
      <c r="E85" s="18">
        <f t="shared" si="10"/>
        <v>-6.4781598629818138E-2</v>
      </c>
      <c r="F85" s="18">
        <f t="shared" si="10"/>
        <v>0.23596877865866595</v>
      </c>
      <c r="G85" s="18">
        <f t="shared" si="10"/>
        <v>1.4029393216285142</v>
      </c>
      <c r="H85" s="18">
        <f t="shared" si="10"/>
        <v>0.13780254067057623</v>
      </c>
      <c r="I85" s="18">
        <f t="shared" si="10"/>
        <v>0.47266639663283633</v>
      </c>
      <c r="J85" s="31">
        <f t="shared" si="10"/>
        <v>0.2170117824139744</v>
      </c>
      <c r="K85" s="18">
        <f t="shared" si="10"/>
        <v>0.16009341438833957</v>
      </c>
      <c r="L85" s="18">
        <f t="shared" si="10"/>
        <v>0.1973150751657724</v>
      </c>
      <c r="M85" s="18">
        <f t="shared" si="10"/>
        <v>0.18916427296829669</v>
      </c>
      <c r="N85" s="18">
        <f t="shared" si="10"/>
        <v>4.3025310625937042E-2</v>
      </c>
      <c r="O85" s="18">
        <f t="shared" si="10"/>
        <v>1.3279812820105586E-2</v>
      </c>
      <c r="P85" s="18">
        <f t="shared" si="10"/>
        <v>0.27433795796357724</v>
      </c>
      <c r="Q85" s="18">
        <f t="shared" si="10"/>
        <v>0.24106968879915472</v>
      </c>
      <c r="S85" s="48">
        <v>-0.37655732401317454</v>
      </c>
    </row>
    <row r="86" spans="1:19">
      <c r="A86" s="16">
        <v>2001</v>
      </c>
      <c r="B86" s="23">
        <f t="shared" si="9"/>
        <v>0.95069962548610842</v>
      </c>
      <c r="C86" s="18">
        <f t="shared" si="10"/>
        <v>0.25638128803788762</v>
      </c>
      <c r="D86" s="18">
        <f t="shared" si="10"/>
        <v>-0.13379537253664897</v>
      </c>
      <c r="E86" s="18">
        <f t="shared" si="10"/>
        <v>-0.22628975441984711</v>
      </c>
      <c r="F86" s="18">
        <f t="shared" si="10"/>
        <v>0.32668818823478396</v>
      </c>
      <c r="G86" s="18">
        <f t="shared" si="10"/>
        <v>-0.6628592215584701</v>
      </c>
      <c r="H86" s="18">
        <f t="shared" si="10"/>
        <v>-3.1788785659179961E-2</v>
      </c>
      <c r="I86" s="18">
        <f t="shared" si="10"/>
        <v>0.14561903064734127</v>
      </c>
      <c r="J86" s="31">
        <f t="shared" si="10"/>
        <v>0.11684047423222675</v>
      </c>
      <c r="K86" s="18">
        <f t="shared" si="10"/>
        <v>0.2190598117001881</v>
      </c>
      <c r="L86" s="18">
        <f t="shared" si="10"/>
        <v>0.80242350433537701</v>
      </c>
      <c r="M86" s="18">
        <f t="shared" si="10"/>
        <v>0.14751142417545313</v>
      </c>
      <c r="N86" s="18">
        <f t="shared" si="10"/>
        <v>-5.2534897654397568E-2</v>
      </c>
      <c r="O86" s="18">
        <f t="shared" si="10"/>
        <v>-1.5466473598508142E-2</v>
      </c>
      <c r="P86" s="18">
        <f t="shared" si="10"/>
        <v>-5.9679845458494932E-2</v>
      </c>
      <c r="Q86" s="18">
        <f t="shared" si="10"/>
        <v>0.1185902550083974</v>
      </c>
      <c r="S86" s="48">
        <v>-7.866964704041246E-3</v>
      </c>
    </row>
    <row r="87" spans="1:19">
      <c r="A87" s="16">
        <v>2002</v>
      </c>
      <c r="B87" s="23">
        <f t="shared" si="9"/>
        <v>1.478608715442506</v>
      </c>
      <c r="C87" s="18">
        <f t="shared" si="10"/>
        <v>-0.20907436346800914</v>
      </c>
      <c r="D87" s="18">
        <f t="shared" si="10"/>
        <v>0.28117489387525718</v>
      </c>
      <c r="E87" s="18">
        <f t="shared" si="10"/>
        <v>0.16025021382369559</v>
      </c>
      <c r="F87" s="18">
        <f t="shared" si="10"/>
        <v>7.297313777120773E-2</v>
      </c>
      <c r="G87" s="18">
        <f t="shared" si="10"/>
        <v>0.38124185623552936</v>
      </c>
      <c r="H87" s="18">
        <f t="shared" si="10"/>
        <v>0.20770106326997664</v>
      </c>
      <c r="I87" s="18">
        <f t="shared" si="10"/>
        <v>-5.2477701156538478E-2</v>
      </c>
      <c r="J87" s="31">
        <f t="shared" si="10"/>
        <v>-4.3343144118934925E-2</v>
      </c>
      <c r="K87" s="18">
        <f t="shared" si="10"/>
        <v>0.32443597350865516</v>
      </c>
      <c r="L87" s="18">
        <f t="shared" si="10"/>
        <v>0.16359102419151128</v>
      </c>
      <c r="M87" s="18">
        <f t="shared" si="10"/>
        <v>0.16084265264876108</v>
      </c>
      <c r="N87" s="18">
        <f t="shared" si="10"/>
        <v>-1.2594980059192129E-2</v>
      </c>
      <c r="O87" s="18">
        <f t="shared" si="10"/>
        <v>-9.252166168147849E-2</v>
      </c>
      <c r="P87" s="18">
        <f t="shared" si="10"/>
        <v>6.742872777731912E-2</v>
      </c>
      <c r="Q87" s="18">
        <f t="shared" si="10"/>
        <v>6.8981022824746219E-2</v>
      </c>
      <c r="S87" s="48">
        <v>9.9340675766677045E-3</v>
      </c>
    </row>
    <row r="88" spans="1:19">
      <c r="A88" s="16">
        <v>2003</v>
      </c>
      <c r="B88" s="23">
        <f t="shared" si="9"/>
        <v>0.61378187911095938</v>
      </c>
      <c r="C88" s="18">
        <f t="shared" si="10"/>
        <v>0.28739338383866442</v>
      </c>
      <c r="D88" s="18">
        <f t="shared" si="10"/>
        <v>4.7410735433165999E-2</v>
      </c>
      <c r="E88" s="18">
        <f t="shared" si="10"/>
        <v>-8.0805110368018157E-2</v>
      </c>
      <c r="F88" s="18">
        <f t="shared" si="10"/>
        <v>3.4013063050066697E-2</v>
      </c>
      <c r="G88" s="18">
        <f t="shared" si="10"/>
        <v>-0.15960921281383594</v>
      </c>
      <c r="H88" s="18">
        <f t="shared" si="10"/>
        <v>0.44350148718262533</v>
      </c>
      <c r="I88" s="18">
        <f t="shared" si="10"/>
        <v>0.1599252616712096</v>
      </c>
      <c r="J88" s="31">
        <f t="shared" si="10"/>
        <v>-3.1623933209955464E-3</v>
      </c>
      <c r="K88" s="18">
        <f t="shared" si="10"/>
        <v>-2.1365624334140892E-3</v>
      </c>
      <c r="L88" s="18">
        <f t="shared" si="10"/>
        <v>0.16124371101503676</v>
      </c>
      <c r="M88" s="18">
        <f t="shared" si="10"/>
        <v>7.8647913638260486E-2</v>
      </c>
      <c r="N88" s="18">
        <f t="shared" si="10"/>
        <v>-0.31794828345146658</v>
      </c>
      <c r="O88" s="18">
        <f t="shared" si="10"/>
        <v>-7.0959092526767215E-2</v>
      </c>
      <c r="P88" s="18">
        <f t="shared" si="10"/>
        <v>-5.3565723266640608E-2</v>
      </c>
      <c r="Q88" s="18">
        <f t="shared" si="10"/>
        <v>8.9832701463068362E-2</v>
      </c>
      <c r="S88" s="48">
        <v>-0.14870044013617878</v>
      </c>
    </row>
    <row r="89" spans="1:19">
      <c r="A89" s="16">
        <v>2004</v>
      </c>
      <c r="B89" s="23">
        <f t="shared" si="9"/>
        <v>0.57406381342199397</v>
      </c>
      <c r="C89" s="18">
        <f t="shared" si="10"/>
        <v>0.3241846049975709</v>
      </c>
      <c r="D89" s="18">
        <f t="shared" si="10"/>
        <v>-0.18929374470854265</v>
      </c>
      <c r="E89" s="18">
        <f t="shared" si="10"/>
        <v>-0.13915952357556688</v>
      </c>
      <c r="F89" s="18">
        <f t="shared" si="10"/>
        <v>-3.3054312981939102E-2</v>
      </c>
      <c r="G89" s="18">
        <f t="shared" si="10"/>
        <v>8.897160731955106E-2</v>
      </c>
      <c r="H89" s="18">
        <f t="shared" si="10"/>
        <v>1.4356435768359864E-3</v>
      </c>
      <c r="I89" s="18">
        <f t="shared" si="10"/>
        <v>-5.3628548441553951E-3</v>
      </c>
      <c r="J89" s="31">
        <f t="shared" si="10"/>
        <v>-1.4771261651099436E-2</v>
      </c>
      <c r="K89" s="18">
        <f t="shared" si="10"/>
        <v>0.1572902976467597</v>
      </c>
      <c r="L89" s="18">
        <f t="shared" si="10"/>
        <v>0.24853236758168118</v>
      </c>
      <c r="M89" s="18">
        <f t="shared" si="10"/>
        <v>-3.8859453128153108E-2</v>
      </c>
      <c r="N89" s="18">
        <f t="shared" si="10"/>
        <v>-2.5415240849147942E-2</v>
      </c>
      <c r="O89" s="18">
        <f t="shared" si="10"/>
        <v>-8.1584352460718976E-2</v>
      </c>
      <c r="P89" s="18">
        <f t="shared" si="10"/>
        <v>0.15400477471299093</v>
      </c>
      <c r="Q89" s="18">
        <f t="shared" si="10"/>
        <v>0.12714526178592769</v>
      </c>
      <c r="S89" s="48">
        <v>-2.3308396365757655E-2</v>
      </c>
    </row>
    <row r="90" spans="1:19">
      <c r="A90" s="16">
        <v>2005</v>
      </c>
      <c r="B90" s="23">
        <f t="shared" si="9"/>
        <v>2.6620249326696772</v>
      </c>
      <c r="C90" s="18">
        <f t="shared" si="10"/>
        <v>0.10916433006917842</v>
      </c>
      <c r="D90" s="18">
        <f t="shared" si="10"/>
        <v>-0.22493569271682157</v>
      </c>
      <c r="E90" s="18">
        <f t="shared" si="10"/>
        <v>0.11966728746876246</v>
      </c>
      <c r="F90" s="18">
        <f t="shared" si="10"/>
        <v>-8.4587637057541909E-2</v>
      </c>
      <c r="G90" s="18">
        <f t="shared" si="10"/>
        <v>0.68604927949545891</v>
      </c>
      <c r="H90" s="18">
        <f t="shared" si="10"/>
        <v>0.35537818788060943</v>
      </c>
      <c r="I90" s="18">
        <f t="shared" si="10"/>
        <v>0.27677405514728992</v>
      </c>
      <c r="J90" s="31">
        <f t="shared" si="10"/>
        <v>0.47947885699208642</v>
      </c>
      <c r="K90" s="18">
        <f t="shared" si="10"/>
        <v>0.16325143462097319</v>
      </c>
      <c r="L90" s="18">
        <f t="shared" si="10"/>
        <v>0.21902957374044152</v>
      </c>
      <c r="M90" s="18">
        <f t="shared" si="10"/>
        <v>7.5047864994909133E-2</v>
      </c>
      <c r="N90" s="18">
        <f t="shared" si="10"/>
        <v>7.5148100465800838E-3</v>
      </c>
      <c r="O90" s="18">
        <f t="shared" si="10"/>
        <v>0.14941193706747929</v>
      </c>
      <c r="P90" s="18">
        <f t="shared" si="10"/>
        <v>6.7720943021558594E-2</v>
      </c>
      <c r="Q90" s="18">
        <f t="shared" si="10"/>
        <v>0.26305970189871286</v>
      </c>
      <c r="S90" s="48">
        <v>-0.16738895737045123</v>
      </c>
    </row>
    <row r="91" spans="1:19">
      <c r="A91" s="16">
        <v>2006</v>
      </c>
      <c r="B91" s="23">
        <f t="shared" si="9"/>
        <v>1.1504241799371047</v>
      </c>
      <c r="C91" s="18">
        <f t="shared" si="10"/>
        <v>7.710433488876689E-2</v>
      </c>
      <c r="D91" s="18">
        <f t="shared" si="10"/>
        <v>-0.13540222917946876</v>
      </c>
      <c r="E91" s="18">
        <f t="shared" si="10"/>
        <v>-4.7518211176665021E-2</v>
      </c>
      <c r="F91" s="18">
        <f t="shared" si="10"/>
        <v>-0.29062387689662217</v>
      </c>
      <c r="G91" s="18">
        <f t="shared" si="10"/>
        <v>0.3051277792858712</v>
      </c>
      <c r="H91" s="18">
        <f t="shared" si="10"/>
        <v>0.42522078347513237</v>
      </c>
      <c r="I91" s="18">
        <f t="shared" si="10"/>
        <v>0.52178656927901668</v>
      </c>
      <c r="J91" s="31">
        <f t="shared" si="10"/>
        <v>-0.11644830188040847</v>
      </c>
      <c r="K91" s="18">
        <f t="shared" si="10"/>
        <v>0.10589383143548814</v>
      </c>
      <c r="L91" s="18">
        <f t="shared" si="10"/>
        <v>0.37344649626144455</v>
      </c>
      <c r="M91" s="18">
        <f t="shared" si="10"/>
        <v>0.11288909094987676</v>
      </c>
      <c r="N91" s="18">
        <f t="shared" si="10"/>
        <v>-0.13338148942285746</v>
      </c>
      <c r="O91" s="18">
        <f t="shared" si="10"/>
        <v>-8.1820076815685414E-4</v>
      </c>
      <c r="P91" s="18">
        <f t="shared" si="10"/>
        <v>2.4969376602281414E-2</v>
      </c>
      <c r="Q91" s="18">
        <f t="shared" si="10"/>
        <v>-7.1821772916594598E-2</v>
      </c>
      <c r="S91" s="48">
        <v>-0.13563134613437455</v>
      </c>
    </row>
    <row r="92" spans="1:19">
      <c r="A92" s="16">
        <v>2007</v>
      </c>
      <c r="B92" s="23">
        <f t="shared" si="9"/>
        <v>-0.16407427396416166</v>
      </c>
      <c r="C92" s="18">
        <f t="shared" si="10"/>
        <v>2.3113347771344266E-2</v>
      </c>
      <c r="D92" s="18">
        <f t="shared" si="10"/>
        <v>-5.8070787540129218E-2</v>
      </c>
      <c r="E92" s="18">
        <f t="shared" si="10"/>
        <v>0.13598431467837291</v>
      </c>
      <c r="F92" s="18">
        <f t="shared" si="10"/>
        <v>-0.34597463573533882</v>
      </c>
      <c r="G92" s="18">
        <f t="shared" si="10"/>
        <v>-0.1280135519964104</v>
      </c>
      <c r="H92" s="18">
        <f t="shared" si="10"/>
        <v>0.28532950838480331</v>
      </c>
      <c r="I92" s="18">
        <f t="shared" si="10"/>
        <v>1.3258153779072974E-2</v>
      </c>
      <c r="J92" s="31">
        <f t="shared" si="10"/>
        <v>-1.6269384948281777E-2</v>
      </c>
      <c r="K92" s="18">
        <f t="shared" si="10"/>
        <v>-9.6134904142284733E-3</v>
      </c>
      <c r="L92" s="18">
        <f t="shared" si="10"/>
        <v>0.23415860263175625</v>
      </c>
      <c r="M92" s="18">
        <f t="shared" si="10"/>
        <v>-9.3339944921010332E-2</v>
      </c>
      <c r="N92" s="18">
        <f t="shared" si="10"/>
        <v>1.060094889667262E-2</v>
      </c>
      <c r="O92" s="18">
        <f t="shared" si="10"/>
        <v>-1.9186743263735137E-2</v>
      </c>
      <c r="P92" s="18">
        <f t="shared" si="10"/>
        <v>-4.4694192614216401E-2</v>
      </c>
      <c r="Q92" s="18">
        <f t="shared" si="10"/>
        <v>-0.15135641867283339</v>
      </c>
      <c r="S92" s="48">
        <v>-0.15667902205646</v>
      </c>
    </row>
    <row r="93" spans="1:19">
      <c r="A93" s="16">
        <v>2008</v>
      </c>
      <c r="B93" s="23">
        <f t="shared" si="9"/>
        <v>-0.53250705201042836</v>
      </c>
      <c r="C93" s="18">
        <f t="shared" si="10"/>
        <v>0.55296982315589438</v>
      </c>
      <c r="D93" s="18">
        <f t="shared" si="10"/>
        <v>-0.25094921675622894</v>
      </c>
      <c r="E93" s="18">
        <f t="shared" si="10"/>
        <v>0.10394943531689205</v>
      </c>
      <c r="F93" s="18">
        <f t="shared" si="10"/>
        <v>-0.2097049373371534</v>
      </c>
      <c r="G93" s="18">
        <f t="shared" si="10"/>
        <v>-0.4248350405192603</v>
      </c>
      <c r="H93" s="18">
        <f t="shared" si="10"/>
        <v>-0.18066245805480954</v>
      </c>
      <c r="I93" s="18">
        <f t="shared" si="10"/>
        <v>0.26573085226916671</v>
      </c>
      <c r="J93" s="31">
        <f t="shared" si="10"/>
        <v>-1.1311024071241287E-2</v>
      </c>
      <c r="K93" s="18">
        <f t="shared" si="10"/>
        <v>-9.7271532732158897E-2</v>
      </c>
      <c r="L93" s="18">
        <f t="shared" si="10"/>
        <v>-9.9536779076047285E-2</v>
      </c>
      <c r="M93" s="18">
        <f t="shared" si="10"/>
        <v>-0.13305667080543715</v>
      </c>
      <c r="N93" s="18">
        <f t="shared" si="10"/>
        <v>3.2621659956359204E-2</v>
      </c>
      <c r="O93" s="18">
        <f t="shared" si="10"/>
        <v>-3.903528130195788E-2</v>
      </c>
      <c r="P93" s="18">
        <f t="shared" si="10"/>
        <v>-3.3449870518792814E-2</v>
      </c>
      <c r="Q93" s="18">
        <f t="shared" si="10"/>
        <v>-7.9660115356532408E-3</v>
      </c>
      <c r="S93" s="48">
        <v>-0.26878737318886414</v>
      </c>
    </row>
    <row r="94" spans="1:19">
      <c r="A94" s="16">
        <v>2009</v>
      </c>
      <c r="B94" s="23">
        <f t="shared" si="9"/>
        <v>0.3399978111867642</v>
      </c>
      <c r="C94" s="18">
        <f t="shared" si="10"/>
        <v>-0.18079488716373537</v>
      </c>
      <c r="D94" s="18">
        <f t="shared" si="10"/>
        <v>2.0533755852318536E-2</v>
      </c>
      <c r="E94" s="18">
        <f t="shared" si="10"/>
        <v>-5.3325531022762884E-3</v>
      </c>
      <c r="F94" s="18">
        <f t="shared" si="10"/>
        <v>-0.27998766275602377</v>
      </c>
      <c r="G94" s="18">
        <f t="shared" si="10"/>
        <v>-0.531694934328103</v>
      </c>
      <c r="H94" s="18">
        <f t="shared" si="10"/>
        <v>0.10591392943682333</v>
      </c>
      <c r="I94" s="18">
        <f t="shared" si="10"/>
        <v>2.2349967088625092E-2</v>
      </c>
      <c r="J94" s="31">
        <f t="shared" si="10"/>
        <v>0.15511860178645784</v>
      </c>
      <c r="K94" s="18">
        <f t="shared" si="10"/>
        <v>0.1159314855962699</v>
      </c>
      <c r="L94" s="18">
        <f t="shared" si="10"/>
        <v>0.90343702415767724</v>
      </c>
      <c r="M94" s="18">
        <f t="shared" si="10"/>
        <v>-5.0370782207962997E-2</v>
      </c>
      <c r="N94" s="18">
        <f t="shared" si="10"/>
        <v>-3.3575963769890367E-2</v>
      </c>
      <c r="O94" s="18">
        <f t="shared" si="10"/>
        <v>-4.4336927466325886E-2</v>
      </c>
      <c r="P94" s="18">
        <f t="shared" si="10"/>
        <v>0.12912188153267637</v>
      </c>
      <c r="Q94" s="18">
        <f t="shared" si="10"/>
        <v>1.3684876530233564E-2</v>
      </c>
      <c r="S94" s="48">
        <v>0.82963118210752751</v>
      </c>
    </row>
    <row r="95" spans="1:19">
      <c r="A95" s="16">
        <v>2010</v>
      </c>
      <c r="B95" s="23">
        <f t="shared" si="9"/>
        <v>1.5965422410104515</v>
      </c>
      <c r="C95" s="18">
        <f t="shared" si="10"/>
        <v>0.18793496580095656</v>
      </c>
      <c r="D95" s="18">
        <f t="shared" si="10"/>
        <v>0.1100860816891112</v>
      </c>
      <c r="E95" s="18">
        <f t="shared" si="10"/>
        <v>-2.5290903449839322E-2</v>
      </c>
      <c r="F95" s="18">
        <f t="shared" si="10"/>
        <v>0.13430808810909001</v>
      </c>
      <c r="G95" s="18">
        <f t="shared" si="10"/>
        <v>0.60658778215239095</v>
      </c>
      <c r="H95" s="18">
        <f t="shared" si="10"/>
        <v>0.35273700869377989</v>
      </c>
      <c r="I95" s="18">
        <f t="shared" si="10"/>
        <v>4.7872750088132167E-2</v>
      </c>
      <c r="J95" s="31">
        <f t="shared" si="10"/>
        <v>0.15253652528620751</v>
      </c>
      <c r="K95" s="18">
        <f t="shared" si="10"/>
        <v>-6.5251250301639613E-2</v>
      </c>
      <c r="L95" s="18">
        <f t="shared" si="10"/>
        <v>0.20097333396442388</v>
      </c>
      <c r="M95" s="18">
        <f t="shared" si="10"/>
        <v>-0.14080069348322277</v>
      </c>
      <c r="N95" s="18">
        <f t="shared" si="10"/>
        <v>-2.2792569011785214E-2</v>
      </c>
      <c r="O95" s="18">
        <f t="shared" si="10"/>
        <v>3.3667811202573367E-2</v>
      </c>
      <c r="P95" s="18">
        <f t="shared" si="10"/>
        <v>8.9363627339432011E-2</v>
      </c>
      <c r="Q95" s="18">
        <f t="shared" si="10"/>
        <v>-6.5390317069159126E-2</v>
      </c>
      <c r="S95" s="48">
        <v>-0.32912775270540839</v>
      </c>
    </row>
    <row r="97" spans="1:17">
      <c r="A97" s="15"/>
      <c r="B97" s="53" t="s">
        <v>71</v>
      </c>
      <c r="C97" s="49"/>
      <c r="D97" s="49"/>
      <c r="E97" s="49"/>
      <c r="F97" s="49"/>
      <c r="G97" s="49"/>
      <c r="H97" s="49"/>
      <c r="I97" s="49"/>
      <c r="J97" s="53" t="s">
        <v>71</v>
      </c>
      <c r="K97" s="49"/>
      <c r="L97" s="49"/>
      <c r="M97" s="49"/>
      <c r="N97" s="49"/>
      <c r="O97" s="49"/>
      <c r="P97" s="49"/>
      <c r="Q97" s="49"/>
    </row>
    <row r="98" spans="1:17">
      <c r="A98" s="19" t="s">
        <v>70</v>
      </c>
      <c r="B98" s="23">
        <f ca="1">AVERAGE(INDIRECT(ADDRESS(MATCH(VALUE(LEFT($A98,4)),$A$81:$A$96,)+ROW($A$80),COLUMN(B$96),,,)&amp;":"&amp;ADDRESS(MATCH(VALUE(RIGHT($A98,4)),$A$81:$A$96,)+ROW($A$80),COLUMN(B$96),,,)))</f>
        <v>1.3603241843295004</v>
      </c>
      <c r="C98" s="18">
        <f t="shared" ref="C98:Q100" ca="1" si="11">AVERAGE(INDIRECT(ADDRESS(MATCH(VALUE(LEFT($A98,4)),$A$81:$A$96,)+ROW($A$80),COLUMN(C$96),,,)&amp;":"&amp;ADDRESS(MATCH(VALUE(RIGHT($A98,4)),$A$81:$A$96,)+ROW($A$80),COLUMN(C$96),,,)))</f>
        <v>0.19979934921251663</v>
      </c>
      <c r="D98" s="18">
        <f t="shared" ca="1" si="11"/>
        <v>-4.1122757132454717E-2</v>
      </c>
      <c r="E98" s="18">
        <f t="shared" ca="1" si="11"/>
        <v>-1.9585661397006342E-2</v>
      </c>
      <c r="F98" s="18">
        <f t="shared" ca="1" si="11"/>
        <v>1.3647644378825255E-2</v>
      </c>
      <c r="G98" s="18">
        <f t="shared" ca="1" si="11"/>
        <v>0.28139826217195574</v>
      </c>
      <c r="H98" s="18">
        <f t="shared" ca="1" si="11"/>
        <v>0.22556578955359033</v>
      </c>
      <c r="I98" s="18">
        <f t="shared" ca="1" si="11"/>
        <v>0.18772251250036656</v>
      </c>
      <c r="J98" s="31">
        <f t="shared" ca="1" si="11"/>
        <v>7.2235842875400566E-2</v>
      </c>
      <c r="K98" s="18">
        <f t="shared" ca="1" si="11"/>
        <v>9.2200264771021292E-2</v>
      </c>
      <c r="L98" s="18">
        <f t="shared" ca="1" si="11"/>
        <v>0.31302327648413575</v>
      </c>
      <c r="M98" s="18">
        <f t="shared" ca="1" si="11"/>
        <v>3.6056254663207062E-2</v>
      </c>
      <c r="N98" s="18">
        <f t="shared" ca="1" si="11"/>
        <v>-6.0288281862000082E-2</v>
      </c>
      <c r="O98" s="18">
        <f t="shared" ca="1" si="11"/>
        <v>-1.9109932531788502E-2</v>
      </c>
      <c r="P98" s="18">
        <f t="shared" ca="1" si="11"/>
        <v>3.0213586370472924E-2</v>
      </c>
      <c r="Q98" s="18">
        <f t="shared" ca="1" si="11"/>
        <v>4.8568034271257714E-2</v>
      </c>
    </row>
    <row r="99" spans="1:17">
      <c r="A99" s="19" t="s">
        <v>73</v>
      </c>
      <c r="B99" s="23">
        <f t="shared" ref="B99:B100" ca="1" si="12">AVERAGE(INDIRECT(ADDRESS(MATCH(VALUE(LEFT($A99,4)),$A$81:$A$96,)+ROW($A$80),COLUMN(B$96),,,)&amp;":"&amp;ADDRESS(MATCH(VALUE(RIGHT($A99,4)),$A$81:$A$96,)+ROW($A$80),COLUMN(B$96),,,)))</f>
        <v>3.0048841746641757</v>
      </c>
      <c r="C99" s="18">
        <f t="shared" ca="1" si="11"/>
        <v>0.38967157061139918</v>
      </c>
      <c r="D99" s="18">
        <f t="shared" ca="1" si="11"/>
        <v>-4.5142204464134378E-4</v>
      </c>
      <c r="E99" s="18">
        <f t="shared" ca="1" si="11"/>
        <v>-8.335626445219757E-2</v>
      </c>
      <c r="F99" s="18">
        <f t="shared" ca="1" si="11"/>
        <v>0.28445665417473293</v>
      </c>
      <c r="G99" s="18">
        <f t="shared" ca="1" si="11"/>
        <v>1.1657370216542342</v>
      </c>
      <c r="H99" s="18">
        <f t="shared" ca="1" si="11"/>
        <v>0.32252963200335927</v>
      </c>
      <c r="I99" s="18">
        <f t="shared" ca="1" si="11"/>
        <v>0.348305526178535</v>
      </c>
      <c r="J99" s="31">
        <f t="shared" ca="1" si="11"/>
        <v>8.0132336358063383E-2</v>
      </c>
      <c r="K99" s="18">
        <f t="shared" ca="1" si="11"/>
        <v>9.5671147798794598E-2</v>
      </c>
      <c r="L99" s="18">
        <f t="shared" ca="1" si="11"/>
        <v>0.28733457849682092</v>
      </c>
      <c r="M99" s="18">
        <f t="shared" ca="1" si="11"/>
        <v>0.1167399695867392</v>
      </c>
      <c r="N99" s="18">
        <f t="shared" ca="1" si="11"/>
        <v>-7.8747219628958601E-2</v>
      </c>
      <c r="O99" s="18">
        <f t="shared" ca="1" si="11"/>
        <v>-2.2533379371884859E-2</v>
      </c>
      <c r="P99" s="18">
        <f t="shared" ca="1" si="11"/>
        <v>1.7185641229344756E-2</v>
      </c>
      <c r="Q99" s="18">
        <f t="shared" ca="1" si="11"/>
        <v>8.2208382069834884E-2</v>
      </c>
    </row>
    <row r="100" spans="1:17">
      <c r="A100" s="19" t="s">
        <v>74</v>
      </c>
      <c r="B100" s="23">
        <f t="shared" ca="1" si="12"/>
        <v>0.86695618722909751</v>
      </c>
      <c r="C100" s="18">
        <f t="shared" ca="1" si="11"/>
        <v>0.14283768279285189</v>
      </c>
      <c r="D100" s="18">
        <f t="shared" ca="1" si="11"/>
        <v>-5.3324157658798735E-2</v>
      </c>
      <c r="E100" s="18">
        <f t="shared" ca="1" si="11"/>
        <v>-4.5448048044898078E-4</v>
      </c>
      <c r="F100" s="18">
        <f t="shared" ca="1" si="11"/>
        <v>-6.7595058559947088E-2</v>
      </c>
      <c r="G100" s="18">
        <f t="shared" ca="1" si="11"/>
        <v>1.609663432727217E-2</v>
      </c>
      <c r="H100" s="18">
        <f t="shared" ca="1" si="11"/>
        <v>0.19647663681865968</v>
      </c>
      <c r="I100" s="18">
        <f t="shared" ca="1" si="11"/>
        <v>0.1395476083969161</v>
      </c>
      <c r="J100" s="31">
        <f t="shared" ca="1" si="11"/>
        <v>6.9866894830601711E-2</v>
      </c>
      <c r="K100" s="18">
        <f t="shared" ca="1" si="11"/>
        <v>9.1158999862689299E-2</v>
      </c>
      <c r="L100" s="18">
        <f t="shared" ca="1" si="11"/>
        <v>0.32072988588033025</v>
      </c>
      <c r="M100" s="18">
        <f t="shared" ca="1" si="11"/>
        <v>1.185114018614743E-2</v>
      </c>
      <c r="N100" s="18">
        <f t="shared" ca="1" si="11"/>
        <v>-5.4750600531912531E-2</v>
      </c>
      <c r="O100" s="18">
        <f t="shared" ca="1" si="11"/>
        <v>-1.808289847975959E-2</v>
      </c>
      <c r="P100" s="18">
        <f t="shared" ca="1" si="11"/>
        <v>3.412196991281137E-2</v>
      </c>
      <c r="Q100" s="18">
        <f t="shared" ca="1" si="11"/>
        <v>3.8475929931684569E-2</v>
      </c>
    </row>
  </sheetData>
  <mergeCells count="8">
    <mergeCell ref="B81:I81"/>
    <mergeCell ref="J81:Q81"/>
    <mergeCell ref="B6:I6"/>
    <mergeCell ref="J6:Q6"/>
    <mergeCell ref="B31:I31"/>
    <mergeCell ref="J31:Q31"/>
    <mergeCell ref="B56:I56"/>
    <mergeCell ref="J56:Q56"/>
  </mergeCells>
  <pageMargins left="0.70866141732283472" right="0.70866141732283472" top="0.74803149606299213" bottom="0.74803149606299213" header="0.31496062992125984" footer="0.31496062992125984"/>
  <pageSetup scale="82" orientation="landscape" horizontalDpi="0" verticalDpi="0" r:id="rId1"/>
  <rowBreaks count="1" manualBreakCount="1">
    <brk id="51" max="16383"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Instructions</vt:lpstr>
      <vt:lpstr>Data - Chained</vt:lpstr>
      <vt:lpstr>Data - Constant</vt:lpstr>
      <vt:lpstr>LP Decompositions</vt:lpstr>
      <vt:lpstr>GEAD_Chained</vt:lpstr>
      <vt:lpstr>GEAD_Constant</vt:lpstr>
      <vt:lpstr>TRAD_Chained</vt:lpstr>
      <vt:lpstr>TRAD_Constant</vt:lpstr>
      <vt:lpstr>CSLS_Chained</vt:lpstr>
      <vt:lpstr>CSLS_Constant</vt:lpstr>
      <vt:lpstr>Comparison</vt:lpstr>
      <vt:lpstr>CSLS_Chained!Print_Area</vt:lpstr>
      <vt:lpstr>CSLS_Constant!Print_Area</vt:lpstr>
      <vt:lpstr>GEAD_Chained!Print_Area</vt:lpstr>
      <vt:lpstr>GEAD_Constant!Print_Area</vt:lpstr>
      <vt:lpstr>'LP Decompositions'!Print_Area</vt:lpstr>
      <vt:lpstr>TRAD_Chained!Print_Area</vt:lpstr>
      <vt:lpstr>TRAD_Constant!Print_Area</vt:lpstr>
      <vt:lpstr>CSLS_Chained!Print_Titles</vt:lpstr>
      <vt:lpstr>CSLS_Constant!Print_Titles</vt:lpstr>
      <vt:lpstr>'Data - Chained'!Print_Titles</vt:lpstr>
      <vt:lpstr>'Data - Constant'!Print_Titles</vt:lpstr>
      <vt:lpstr>GEAD_Chained!Print_Titles</vt:lpstr>
      <vt:lpstr>GEAD_Constant!Print_Titles</vt:lpstr>
      <vt:lpstr>TRAD_Chained!Print_Titles</vt:lpstr>
      <vt:lpstr>TRAD_Constant!Print_Titles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CSLS9</dc:creator>
  <cp:lastModifiedBy>CSLS9</cp:lastModifiedBy>
  <cp:lastPrinted>2012-08-07T20:32:38Z</cp:lastPrinted>
  <dcterms:created xsi:type="dcterms:W3CDTF">2012-05-31T13:33:07Z</dcterms:created>
  <dcterms:modified xsi:type="dcterms:W3CDTF">2013-01-08T18:12:14Z</dcterms:modified>
</cp:coreProperties>
</file>