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90" windowWidth="19680" windowHeight="2910" tabRatio="1000" activeTab="6"/>
  </bookViews>
  <sheets>
    <sheet name="List" sheetId="1" r:id="rId1"/>
    <sheet name="T1" sheetId="2" r:id="rId2"/>
    <sheet name="T2" sheetId="3" r:id="rId3"/>
    <sheet name="T2.1" sheetId="34" r:id="rId4"/>
    <sheet name="T3" sheetId="15" r:id="rId5"/>
    <sheet name="T4" sheetId="4" r:id="rId6"/>
    <sheet name="T4.1" sheetId="54" r:id="rId7"/>
    <sheet name="T5" sheetId="5" r:id="rId8"/>
    <sheet name="T6" sheetId="6" r:id="rId9"/>
    <sheet name="T7" sheetId="7" r:id="rId10"/>
    <sheet name="T8" sheetId="12" r:id="rId11"/>
    <sheet name="T8.1" sheetId="35" r:id="rId12"/>
    <sheet name="T8.2" sheetId="55" r:id="rId13"/>
    <sheet name="T9" sheetId="13" r:id="rId14"/>
    <sheet name="T9.1" sheetId="37" r:id="rId15"/>
    <sheet name="T10" sheetId="16" r:id="rId16"/>
    <sheet name="T11" sheetId="17" r:id="rId17"/>
    <sheet name="T11.1" sheetId="36" r:id="rId18"/>
    <sheet name="T12" sheetId="18" r:id="rId19"/>
    <sheet name="T13" sheetId="19" r:id="rId20"/>
    <sheet name="T13.A" sheetId="53" r:id="rId21"/>
    <sheet name="T13.B" sheetId="52" r:id="rId22"/>
    <sheet name="T13.1" sheetId="44" r:id="rId23"/>
    <sheet name="T13.2" sheetId="45" r:id="rId24"/>
    <sheet name="T14" sheetId="20" r:id="rId25"/>
    <sheet name="T14.1" sheetId="46" r:id="rId26"/>
    <sheet name="T14.2" sheetId="47" r:id="rId27"/>
    <sheet name="T14A" sheetId="31" r:id="rId28"/>
    <sheet name="T15" sheetId="21" r:id="rId29"/>
    <sheet name="T15A" sheetId="38" r:id="rId30"/>
    <sheet name="T16" sheetId="22" r:id="rId31"/>
    <sheet name="T16.1" sheetId="48" r:id="rId32"/>
    <sheet name="T16.2" sheetId="49" r:id="rId33"/>
    <sheet name="T16A" sheetId="33" r:id="rId34"/>
    <sheet name="T17" sheetId="23" r:id="rId35"/>
    <sheet name="T17.1" sheetId="50" r:id="rId36"/>
    <sheet name="T17.2" sheetId="51" r:id="rId37"/>
    <sheet name="T17A" sheetId="41" r:id="rId38"/>
    <sheet name="T18" sheetId="24" r:id="rId39"/>
    <sheet name="T19" sheetId="25" r:id="rId40"/>
    <sheet name="T20" sheetId="26" r:id="rId41"/>
    <sheet name="T21" sheetId="43" r:id="rId42"/>
    <sheet name="T22" sheetId="27" r:id="rId43"/>
    <sheet name="T23" sheetId="28" r:id="rId44"/>
    <sheet name="T24" sheetId="29" r:id="rId45"/>
    <sheet name="T25" sheetId="30" r:id="rId46"/>
    <sheet name="T26" sheetId="42" r:id="rId47"/>
  </sheets>
  <calcPr calcId="125725"/>
</workbook>
</file>

<file path=xl/calcChain.xml><?xml version="1.0" encoding="utf-8"?>
<calcChain xmlns="http://schemas.openxmlformats.org/spreadsheetml/2006/main">
  <c r="B9" i="13"/>
  <c r="D15" i="12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C15"/>
  <c r="BG24" i="55"/>
  <c r="BF24"/>
  <c r="BE24"/>
  <c r="BD24"/>
  <c r="BC24"/>
  <c r="BB24"/>
  <c r="BA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8"/>
  <c r="A9" s="1"/>
  <c r="A10" s="1"/>
  <c r="A11" s="1"/>
  <c r="A12" s="1"/>
  <c r="A13" s="1"/>
  <c r="A14" s="1"/>
  <c r="A15" s="1"/>
  <c r="A16" s="1"/>
  <c r="A17" s="1"/>
  <c r="A18" s="1"/>
  <c r="A19" s="1"/>
  <c r="A20" s="1"/>
  <c r="H7" i="6"/>
  <c r="C18"/>
  <c r="B18"/>
  <c r="C19"/>
  <c r="B19"/>
  <c r="C17"/>
  <c r="C16"/>
  <c r="C15"/>
  <c r="C14"/>
  <c r="B17"/>
  <c r="B16"/>
  <c r="B15"/>
  <c r="B14"/>
  <c r="C12"/>
  <c r="B12"/>
  <c r="C11"/>
  <c r="B11"/>
  <c r="C10"/>
  <c r="B10"/>
  <c r="C9"/>
  <c r="C8"/>
  <c r="B9"/>
  <c r="B8"/>
  <c r="C7"/>
  <c r="B7"/>
  <c r="N6" i="54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5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N6" i="3"/>
  <c r="N7"/>
  <c r="P7" s="1"/>
  <c r="N8"/>
  <c r="N9"/>
  <c r="P9" s="1"/>
  <c r="N10"/>
  <c r="P10" s="1"/>
  <c r="N11"/>
  <c r="N12"/>
  <c r="N13"/>
  <c r="P13" s="1"/>
  <c r="N14"/>
  <c r="P14" s="1"/>
  <c r="N15"/>
  <c r="P15" s="1"/>
  <c r="N16"/>
  <c r="P16" s="1"/>
  <c r="N17"/>
  <c r="N18"/>
  <c r="N19"/>
  <c r="P19" s="1"/>
  <c r="N20"/>
  <c r="P20" s="1"/>
  <c r="N21"/>
  <c r="P21" s="1"/>
  <c r="N22"/>
  <c r="P22" s="1"/>
  <c r="N23"/>
  <c r="N24"/>
  <c r="N25"/>
  <c r="P25" s="1"/>
  <c r="N26"/>
  <c r="P26" s="1"/>
  <c r="N27"/>
  <c r="P27" s="1"/>
  <c r="N28"/>
  <c r="P28" s="1"/>
  <c r="N29"/>
  <c r="N30"/>
  <c r="N31"/>
  <c r="P31" s="1"/>
  <c r="N32"/>
  <c r="P32" s="1"/>
  <c r="N33"/>
  <c r="P33" s="1"/>
  <c r="N34"/>
  <c r="P34" s="1"/>
  <c r="N35"/>
  <c r="N36"/>
  <c r="N37"/>
  <c r="P37" s="1"/>
  <c r="N38"/>
  <c r="P38" s="1"/>
  <c r="N39"/>
  <c r="P39" s="1"/>
  <c r="N40"/>
  <c r="P40" s="1"/>
  <c r="N41"/>
  <c r="N42"/>
  <c r="N43"/>
  <c r="P43" s="1"/>
  <c r="N44"/>
  <c r="P44" s="1"/>
  <c r="N45"/>
  <c r="P45" s="1"/>
  <c r="N46"/>
  <c r="P46" s="1"/>
  <c r="N47"/>
  <c r="N48"/>
  <c r="N49"/>
  <c r="P49" s="1"/>
  <c r="N50"/>
  <c r="P50" s="1"/>
  <c r="N51"/>
  <c r="P51" s="1"/>
  <c r="N52"/>
  <c r="P52" s="1"/>
  <c r="N53"/>
  <c r="N54"/>
  <c r="N55"/>
  <c r="P55" s="1"/>
  <c r="N56"/>
  <c r="P56" s="1"/>
  <c r="N57"/>
  <c r="P57" s="1"/>
  <c r="N58"/>
  <c r="P58" s="1"/>
  <c r="N59"/>
  <c r="O59" s="1"/>
  <c r="Q59" s="1"/>
  <c r="N61"/>
  <c r="P61" s="1"/>
  <c r="N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N60" s="1"/>
  <c r="M61"/>
  <c r="M5"/>
  <c r="P6"/>
  <c r="P8"/>
  <c r="P11"/>
  <c r="P12"/>
  <c r="P17"/>
  <c r="P18"/>
  <c r="P23"/>
  <c r="P24"/>
  <c r="P29"/>
  <c r="P30"/>
  <c r="P35"/>
  <c r="P36"/>
  <c r="P41"/>
  <c r="P42"/>
  <c r="P47"/>
  <c r="P48"/>
  <c r="P53"/>
  <c r="P54"/>
  <c r="Q5"/>
  <c r="P5"/>
  <c r="O6"/>
  <c r="Q6" s="1"/>
  <c r="O7"/>
  <c r="Q7" s="1"/>
  <c r="O8"/>
  <c r="Q8" s="1"/>
  <c r="O9"/>
  <c r="Q9" s="1"/>
  <c r="O10"/>
  <c r="Q10" s="1"/>
  <c r="O11"/>
  <c r="Q11" s="1"/>
  <c r="O12"/>
  <c r="Q12" s="1"/>
  <c r="O13"/>
  <c r="Q13" s="1"/>
  <c r="O14"/>
  <c r="Q14" s="1"/>
  <c r="O15"/>
  <c r="Q15" s="1"/>
  <c r="O16"/>
  <c r="Q16" s="1"/>
  <c r="O17"/>
  <c r="Q17" s="1"/>
  <c r="O18"/>
  <c r="Q18" s="1"/>
  <c r="O19"/>
  <c r="Q19" s="1"/>
  <c r="O20"/>
  <c r="Q20" s="1"/>
  <c r="O21"/>
  <c r="Q21" s="1"/>
  <c r="O22"/>
  <c r="Q22" s="1"/>
  <c r="O23"/>
  <c r="Q23" s="1"/>
  <c r="O24"/>
  <c r="Q24" s="1"/>
  <c r="O25"/>
  <c r="Q25" s="1"/>
  <c r="O26"/>
  <c r="Q26" s="1"/>
  <c r="O27"/>
  <c r="Q27" s="1"/>
  <c r="O28"/>
  <c r="Q28" s="1"/>
  <c r="O29"/>
  <c r="Q29" s="1"/>
  <c r="O30"/>
  <c r="Q30" s="1"/>
  <c r="O31"/>
  <c r="Q31" s="1"/>
  <c r="O32"/>
  <c r="Q32" s="1"/>
  <c r="O33"/>
  <c r="Q33" s="1"/>
  <c r="O34"/>
  <c r="Q34" s="1"/>
  <c r="O35"/>
  <c r="Q35" s="1"/>
  <c r="O36"/>
  <c r="Q36" s="1"/>
  <c r="O37"/>
  <c r="Q37" s="1"/>
  <c r="O38"/>
  <c r="Q38" s="1"/>
  <c r="O39"/>
  <c r="Q39" s="1"/>
  <c r="O40"/>
  <c r="Q40" s="1"/>
  <c r="O41"/>
  <c r="Q41" s="1"/>
  <c r="O42"/>
  <c r="Q42" s="1"/>
  <c r="O43"/>
  <c r="Q43" s="1"/>
  <c r="O44"/>
  <c r="Q44" s="1"/>
  <c r="O45"/>
  <c r="Q45" s="1"/>
  <c r="O46"/>
  <c r="Q46" s="1"/>
  <c r="O47"/>
  <c r="Q47" s="1"/>
  <c r="O48"/>
  <c r="Q48" s="1"/>
  <c r="O49"/>
  <c r="Q49" s="1"/>
  <c r="O50"/>
  <c r="Q50" s="1"/>
  <c r="O51"/>
  <c r="Q51" s="1"/>
  <c r="O52"/>
  <c r="Q52" s="1"/>
  <c r="O53"/>
  <c r="Q53" s="1"/>
  <c r="O54"/>
  <c r="Q54" s="1"/>
  <c r="O55"/>
  <c r="Q55" s="1"/>
  <c r="O56"/>
  <c r="Q56" s="1"/>
  <c r="O57"/>
  <c r="Q57" s="1"/>
  <c r="O58"/>
  <c r="Q58" s="1"/>
  <c r="O61"/>
  <c r="Q61" s="1"/>
  <c r="O5"/>
  <c r="O60" l="1"/>
  <c r="Q60" s="1"/>
  <c r="P60"/>
  <c r="P59"/>
  <c r="H9" i="27"/>
  <c r="B5" i="26"/>
  <c r="H14" i="27"/>
  <c r="H11"/>
  <c r="H5"/>
  <c r="K24" i="43"/>
  <c r="K25"/>
  <c r="H24"/>
  <c r="H25"/>
  <c r="F24"/>
  <c r="F25"/>
  <c r="C24"/>
  <c r="C25"/>
  <c r="B24"/>
  <c r="B25"/>
  <c r="B5"/>
  <c r="H8" i="41"/>
  <c r="G24" i="23"/>
  <c r="G25"/>
  <c r="G26"/>
  <c r="F24"/>
  <c r="F25"/>
  <c r="F26"/>
  <c r="E24"/>
  <c r="E25"/>
  <c r="E26"/>
  <c r="D24"/>
  <c r="D25"/>
  <c r="D26"/>
  <c r="C24"/>
  <c r="C25"/>
  <c r="C26"/>
  <c r="B24"/>
  <c r="B25"/>
  <c r="B26"/>
  <c r="C7" i="38"/>
  <c r="C6"/>
  <c r="C5"/>
  <c r="C4"/>
  <c r="C8"/>
  <c r="G6" i="23"/>
  <c r="G7"/>
  <c r="G8"/>
  <c r="G9"/>
  <c r="G10"/>
  <c r="G11"/>
  <c r="G12"/>
  <c r="G13"/>
  <c r="G14"/>
  <c r="G15"/>
  <c r="C6"/>
  <c r="C7"/>
  <c r="C8"/>
  <c r="C9"/>
  <c r="C10"/>
  <c r="C11"/>
  <c r="C12"/>
  <c r="C13"/>
  <c r="C14"/>
  <c r="C15"/>
  <c r="B6"/>
  <c r="B7"/>
  <c r="B8"/>
  <c r="B9"/>
  <c r="B10"/>
  <c r="B11"/>
  <c r="B12"/>
  <c r="B13"/>
  <c r="B14"/>
  <c r="B15"/>
  <c r="B7" i="38"/>
  <c r="B8"/>
  <c r="B6"/>
  <c r="B5"/>
  <c r="B4"/>
  <c r="E4" i="33"/>
  <c r="F4" s="1"/>
  <c r="D6"/>
  <c r="D7"/>
  <c r="D5"/>
  <c r="D4"/>
  <c r="C8"/>
  <c r="E6" s="1"/>
  <c r="F6" s="1"/>
  <c r="C7"/>
  <c r="E7" s="1"/>
  <c r="F7" s="1"/>
  <c r="C6"/>
  <c r="C5"/>
  <c r="E5" s="1"/>
  <c r="F5" s="1"/>
  <c r="C4"/>
  <c r="T5" i="18"/>
  <c r="T24"/>
  <c r="T25"/>
  <c r="T6"/>
  <c r="T7"/>
  <c r="T8"/>
  <c r="T9"/>
  <c r="T10"/>
  <c r="T11"/>
  <c r="T12"/>
  <c r="T13"/>
  <c r="T14"/>
  <c r="E8" i="33" l="1"/>
  <c r="J24" i="20"/>
  <c r="B6"/>
  <c r="C6"/>
  <c r="D6"/>
  <c r="E6"/>
  <c r="F6"/>
  <c r="G6"/>
  <c r="H6"/>
  <c r="I6"/>
  <c r="J6"/>
  <c r="K6"/>
  <c r="L6"/>
  <c r="M6"/>
  <c r="N6"/>
  <c r="O6"/>
  <c r="P6"/>
  <c r="Q6"/>
  <c r="R6"/>
  <c r="B7"/>
  <c r="C7"/>
  <c r="D7"/>
  <c r="E7"/>
  <c r="F7"/>
  <c r="G7"/>
  <c r="H7"/>
  <c r="I7"/>
  <c r="J7"/>
  <c r="K7"/>
  <c r="L7"/>
  <c r="M7"/>
  <c r="N7"/>
  <c r="O7"/>
  <c r="P7"/>
  <c r="Q7"/>
  <c r="R7"/>
  <c r="B8"/>
  <c r="C8"/>
  <c r="D8"/>
  <c r="E8"/>
  <c r="F8"/>
  <c r="G8"/>
  <c r="H8"/>
  <c r="I8"/>
  <c r="J8"/>
  <c r="K8"/>
  <c r="L8"/>
  <c r="M8"/>
  <c r="N8"/>
  <c r="O8"/>
  <c r="P8"/>
  <c r="Q8"/>
  <c r="R8"/>
  <c r="B9"/>
  <c r="C9"/>
  <c r="D9"/>
  <c r="E9"/>
  <c r="F9"/>
  <c r="G9"/>
  <c r="H9"/>
  <c r="I9"/>
  <c r="J9"/>
  <c r="K9"/>
  <c r="L9"/>
  <c r="M9"/>
  <c r="N9"/>
  <c r="O9"/>
  <c r="P9"/>
  <c r="Q9"/>
  <c r="R9"/>
  <c r="B10"/>
  <c r="C10"/>
  <c r="D10"/>
  <c r="E10"/>
  <c r="F10"/>
  <c r="G10"/>
  <c r="H10"/>
  <c r="I10"/>
  <c r="J10"/>
  <c r="K10"/>
  <c r="L10"/>
  <c r="M10"/>
  <c r="N10"/>
  <c r="O10"/>
  <c r="P10"/>
  <c r="Q10"/>
  <c r="R10"/>
  <c r="B11"/>
  <c r="C11"/>
  <c r="D11"/>
  <c r="E11"/>
  <c r="F11"/>
  <c r="G11"/>
  <c r="H11"/>
  <c r="I11"/>
  <c r="J11"/>
  <c r="K11"/>
  <c r="L11"/>
  <c r="M11"/>
  <c r="N11"/>
  <c r="O11"/>
  <c r="P11"/>
  <c r="Q11"/>
  <c r="R11"/>
  <c r="B12"/>
  <c r="C12"/>
  <c r="D12"/>
  <c r="E12"/>
  <c r="F12"/>
  <c r="G12"/>
  <c r="H12"/>
  <c r="I12"/>
  <c r="J12"/>
  <c r="K12"/>
  <c r="L12"/>
  <c r="M12"/>
  <c r="N12"/>
  <c r="O12"/>
  <c r="P12"/>
  <c r="Q12"/>
  <c r="R12"/>
  <c r="B13"/>
  <c r="C13"/>
  <c r="D13"/>
  <c r="E13"/>
  <c r="F13"/>
  <c r="G13"/>
  <c r="H13"/>
  <c r="I13"/>
  <c r="J13"/>
  <c r="K13"/>
  <c r="L13"/>
  <c r="M13"/>
  <c r="N13"/>
  <c r="O13"/>
  <c r="P13"/>
  <c r="Q13"/>
  <c r="R13"/>
  <c r="B14"/>
  <c r="C14"/>
  <c r="D14"/>
  <c r="E14"/>
  <c r="F14"/>
  <c r="G14"/>
  <c r="H14"/>
  <c r="I14"/>
  <c r="J14"/>
  <c r="K14"/>
  <c r="L14"/>
  <c r="M14"/>
  <c r="N14"/>
  <c r="O14"/>
  <c r="P14"/>
  <c r="Q14"/>
  <c r="R14"/>
  <c r="C5"/>
  <c r="D5"/>
  <c r="E5"/>
  <c r="F5"/>
  <c r="G5"/>
  <c r="H5"/>
  <c r="I5"/>
  <c r="J5"/>
  <c r="K5"/>
  <c r="L5"/>
  <c r="M5"/>
  <c r="G15" i="27" s="1"/>
  <c r="N5" i="20"/>
  <c r="O5"/>
  <c r="P5"/>
  <c r="Q5"/>
  <c r="R5"/>
  <c r="B5"/>
  <c r="T23" i="18"/>
  <c r="V23" s="1"/>
  <c r="V24"/>
  <c r="V25"/>
  <c r="B23" i="20"/>
  <c r="C23"/>
  <c r="D23"/>
  <c r="E23"/>
  <c r="F23"/>
  <c r="G23"/>
  <c r="H23"/>
  <c r="I23"/>
  <c r="J23"/>
  <c r="K23"/>
  <c r="L23"/>
  <c r="M23"/>
  <c r="N23"/>
  <c r="O23"/>
  <c r="P23"/>
  <c r="Q23"/>
  <c r="R23"/>
  <c r="B24"/>
  <c r="C24"/>
  <c r="D24"/>
  <c r="E24"/>
  <c r="F24"/>
  <c r="G24"/>
  <c r="H24"/>
  <c r="I24"/>
  <c r="K24"/>
  <c r="L24"/>
  <c r="M24"/>
  <c r="N24"/>
  <c r="O24"/>
  <c r="P24"/>
  <c r="Q24"/>
  <c r="R24"/>
  <c r="B25"/>
  <c r="C25"/>
  <c r="D25"/>
  <c r="E25"/>
  <c r="F25"/>
  <c r="G25"/>
  <c r="H25"/>
  <c r="H10" i="27" s="1"/>
  <c r="I25" i="20"/>
  <c r="J25"/>
  <c r="K25"/>
  <c r="L25"/>
  <c r="M25"/>
  <c r="N25"/>
  <c r="O25"/>
  <c r="P25"/>
  <c r="Q25"/>
  <c r="R25"/>
  <c r="A24" i="18"/>
  <c r="A25" s="1"/>
  <c r="G17" i="50"/>
  <c r="H17"/>
  <c r="G18"/>
  <c r="H18"/>
  <c r="G19"/>
  <c r="H19"/>
  <c r="G20"/>
  <c r="H20"/>
  <c r="G21"/>
  <c r="H21"/>
  <c r="G22"/>
  <c r="H22"/>
  <c r="G23"/>
  <c r="H23"/>
  <c r="H16"/>
  <c r="G17" i="23"/>
  <c r="G18"/>
  <c r="G19"/>
  <c r="G20"/>
  <c r="G21"/>
  <c r="G22"/>
  <c r="G23"/>
  <c r="F6" i="31"/>
  <c r="F7"/>
  <c r="F8"/>
  <c r="F9"/>
  <c r="F10"/>
  <c r="F11"/>
  <c r="F12"/>
  <c r="F13"/>
  <c r="F14"/>
  <c r="F15"/>
  <c r="F16"/>
  <c r="F17"/>
  <c r="F18"/>
  <c r="F19"/>
  <c r="F20"/>
  <c r="F21"/>
  <c r="F22"/>
  <c r="S6" i="52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5"/>
  <c r="F5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5"/>
  <c r="B17" i="51"/>
  <c r="C17"/>
  <c r="E17"/>
  <c r="F17"/>
  <c r="G17"/>
  <c r="B18"/>
  <c r="C18"/>
  <c r="E18"/>
  <c r="F18"/>
  <c r="G18"/>
  <c r="B19"/>
  <c r="C19"/>
  <c r="E19"/>
  <c r="F19"/>
  <c r="G19"/>
  <c r="B20"/>
  <c r="C20"/>
  <c r="E20"/>
  <c r="F20"/>
  <c r="G20"/>
  <c r="B21"/>
  <c r="C21"/>
  <c r="E21"/>
  <c r="F21"/>
  <c r="G21"/>
  <c r="B22"/>
  <c r="C22"/>
  <c r="E22"/>
  <c r="F22"/>
  <c r="G22"/>
  <c r="B23"/>
  <c r="C23"/>
  <c r="E23"/>
  <c r="F23"/>
  <c r="G23"/>
  <c r="C16"/>
  <c r="E16"/>
  <c r="F16"/>
  <c r="G16"/>
  <c r="B16"/>
  <c r="B17" i="50"/>
  <c r="C17"/>
  <c r="D17"/>
  <c r="E17"/>
  <c r="F17"/>
  <c r="B18"/>
  <c r="C18"/>
  <c r="D18"/>
  <c r="E18"/>
  <c r="F18"/>
  <c r="B19"/>
  <c r="C19"/>
  <c r="D19"/>
  <c r="E19"/>
  <c r="F19"/>
  <c r="B20"/>
  <c r="C20"/>
  <c r="D20"/>
  <c r="E20"/>
  <c r="F20"/>
  <c r="B21"/>
  <c r="C21"/>
  <c r="D21"/>
  <c r="E21"/>
  <c r="F21"/>
  <c r="B22"/>
  <c r="C22"/>
  <c r="D22"/>
  <c r="E22"/>
  <c r="F22"/>
  <c r="B23"/>
  <c r="C23"/>
  <c r="D23"/>
  <c r="E23"/>
  <c r="F23"/>
  <c r="C16"/>
  <c r="D16"/>
  <c r="E16"/>
  <c r="F16"/>
  <c r="G16"/>
  <c r="B16"/>
  <c r="D7" i="49"/>
  <c r="D8"/>
  <c r="D9"/>
  <c r="D10"/>
  <c r="D11"/>
  <c r="D12"/>
  <c r="D13"/>
  <c r="D14"/>
  <c r="D15"/>
  <c r="D16"/>
  <c r="D16" i="51" s="1"/>
  <c r="D17" i="49"/>
  <c r="D17" i="51" s="1"/>
  <c r="D18" i="49"/>
  <c r="D18" i="51" s="1"/>
  <c r="D19" i="49"/>
  <c r="D19" i="51" s="1"/>
  <c r="D20" i="49"/>
  <c r="D20" i="51" s="1"/>
  <c r="D21" i="49"/>
  <c r="D21" i="51" s="1"/>
  <c r="D22" i="49"/>
  <c r="D22" i="51" s="1"/>
  <c r="D23" i="49"/>
  <c r="D23" i="51" s="1"/>
  <c r="D24" i="49"/>
  <c r="D25"/>
  <c r="D26"/>
  <c r="D6"/>
  <c r="T6" i="45"/>
  <c r="T7"/>
  <c r="T8"/>
  <c r="T9"/>
  <c r="T10"/>
  <c r="T11"/>
  <c r="T12"/>
  <c r="T13"/>
  <c r="T14"/>
  <c r="T15"/>
  <c r="V15" s="1"/>
  <c r="T16"/>
  <c r="V16" s="1"/>
  <c r="T17"/>
  <c r="V17" s="1"/>
  <c r="T18"/>
  <c r="V18" s="1"/>
  <c r="T19"/>
  <c r="T20"/>
  <c r="V20" s="1"/>
  <c r="T21"/>
  <c r="V21" s="1"/>
  <c r="T22"/>
  <c r="V22" s="1"/>
  <c r="T23"/>
  <c r="T24"/>
  <c r="T25"/>
  <c r="T5"/>
  <c r="T15" i="44"/>
  <c r="V15" s="1"/>
  <c r="T16"/>
  <c r="V16" s="1"/>
  <c r="T17"/>
  <c r="V17" s="1"/>
  <c r="T18"/>
  <c r="V18" s="1"/>
  <c r="T19"/>
  <c r="T20"/>
  <c r="V20" s="1"/>
  <c r="T21"/>
  <c r="V21" s="1"/>
  <c r="T22"/>
  <c r="V22" s="1"/>
  <c r="T23"/>
  <c r="T24"/>
  <c r="T25"/>
  <c r="T6"/>
  <c r="T7"/>
  <c r="T8"/>
  <c r="T9"/>
  <c r="T10"/>
  <c r="T11"/>
  <c r="T12"/>
  <c r="T13"/>
  <c r="T14"/>
  <c r="T5"/>
  <c r="T16" i="18"/>
  <c r="V16" s="1"/>
  <c r="T17"/>
  <c r="T17" i="47" s="1"/>
  <c r="T18" i="18"/>
  <c r="T19"/>
  <c r="V19" s="1"/>
  <c r="T20"/>
  <c r="V20" s="1"/>
  <c r="T21"/>
  <c r="V21" s="1"/>
  <c r="T22"/>
  <c r="V22" s="1"/>
  <c r="T15"/>
  <c r="V15" s="1"/>
  <c r="C15" i="47"/>
  <c r="D15"/>
  <c r="E15"/>
  <c r="F15"/>
  <c r="G15"/>
  <c r="H15"/>
  <c r="I15"/>
  <c r="J15"/>
  <c r="K15"/>
  <c r="L15"/>
  <c r="M15"/>
  <c r="N15"/>
  <c r="O15"/>
  <c r="P15"/>
  <c r="Q15"/>
  <c r="R15"/>
  <c r="C16"/>
  <c r="D16"/>
  <c r="E16"/>
  <c r="F16"/>
  <c r="G16"/>
  <c r="H16"/>
  <c r="I16"/>
  <c r="J16"/>
  <c r="K16"/>
  <c r="L16"/>
  <c r="M16"/>
  <c r="N16"/>
  <c r="O16"/>
  <c r="P16"/>
  <c r="Q16"/>
  <c r="R16"/>
  <c r="C17"/>
  <c r="D17"/>
  <c r="E17"/>
  <c r="F17"/>
  <c r="G17"/>
  <c r="H17"/>
  <c r="I17"/>
  <c r="J17"/>
  <c r="K17"/>
  <c r="L17"/>
  <c r="M17"/>
  <c r="N17"/>
  <c r="O17"/>
  <c r="P17"/>
  <c r="Q17"/>
  <c r="R17"/>
  <c r="C18"/>
  <c r="D18"/>
  <c r="E18"/>
  <c r="F18"/>
  <c r="G18"/>
  <c r="H18"/>
  <c r="I18"/>
  <c r="J18"/>
  <c r="K18"/>
  <c r="L18"/>
  <c r="M18"/>
  <c r="N18"/>
  <c r="O18"/>
  <c r="P18"/>
  <c r="Q18"/>
  <c r="R18"/>
  <c r="C19"/>
  <c r="D19"/>
  <c r="E19"/>
  <c r="F19"/>
  <c r="G19"/>
  <c r="H19"/>
  <c r="I19"/>
  <c r="J19"/>
  <c r="K19"/>
  <c r="L19"/>
  <c r="M19"/>
  <c r="N19"/>
  <c r="O19"/>
  <c r="P19"/>
  <c r="Q19"/>
  <c r="R19"/>
  <c r="C20"/>
  <c r="D20"/>
  <c r="E20"/>
  <c r="F20"/>
  <c r="G20"/>
  <c r="H20"/>
  <c r="I20"/>
  <c r="J20"/>
  <c r="K20"/>
  <c r="L20"/>
  <c r="M20"/>
  <c r="N20"/>
  <c r="O20"/>
  <c r="P20"/>
  <c r="Q20"/>
  <c r="R20"/>
  <c r="C21"/>
  <c r="D21"/>
  <c r="E21"/>
  <c r="F21"/>
  <c r="G21"/>
  <c r="H21"/>
  <c r="I21"/>
  <c r="J21"/>
  <c r="K21"/>
  <c r="L21"/>
  <c r="M21"/>
  <c r="N21"/>
  <c r="O21"/>
  <c r="P21"/>
  <c r="Q21"/>
  <c r="R21"/>
  <c r="C22"/>
  <c r="D22"/>
  <c r="E22"/>
  <c r="F22"/>
  <c r="G22"/>
  <c r="H22"/>
  <c r="I22"/>
  <c r="J22"/>
  <c r="K22"/>
  <c r="L22"/>
  <c r="M22"/>
  <c r="N22"/>
  <c r="O22"/>
  <c r="P22"/>
  <c r="Q22"/>
  <c r="R22"/>
  <c r="B16"/>
  <c r="B17"/>
  <c r="B18"/>
  <c r="B19"/>
  <c r="B20"/>
  <c r="B21"/>
  <c r="B22"/>
  <c r="B15"/>
  <c r="B16" i="46"/>
  <c r="C16"/>
  <c r="D16"/>
  <c r="E16"/>
  <c r="F16"/>
  <c r="G16"/>
  <c r="H16"/>
  <c r="I16"/>
  <c r="J16"/>
  <c r="K16"/>
  <c r="L16"/>
  <c r="M16"/>
  <c r="N16"/>
  <c r="O16"/>
  <c r="P16"/>
  <c r="Q16"/>
  <c r="R16"/>
  <c r="B17"/>
  <c r="C17"/>
  <c r="D17"/>
  <c r="E17"/>
  <c r="F17"/>
  <c r="G17"/>
  <c r="H17"/>
  <c r="I17"/>
  <c r="J17"/>
  <c r="K17"/>
  <c r="L17"/>
  <c r="M17"/>
  <c r="N17"/>
  <c r="O17"/>
  <c r="P17"/>
  <c r="Q17"/>
  <c r="R17"/>
  <c r="B18"/>
  <c r="C18"/>
  <c r="D18"/>
  <c r="E18"/>
  <c r="F18"/>
  <c r="G18"/>
  <c r="H18"/>
  <c r="I18"/>
  <c r="J18"/>
  <c r="K18"/>
  <c r="L18"/>
  <c r="M18"/>
  <c r="N18"/>
  <c r="O18"/>
  <c r="P18"/>
  <c r="Q18"/>
  <c r="R18"/>
  <c r="B19"/>
  <c r="C19"/>
  <c r="D19"/>
  <c r="E19"/>
  <c r="F19"/>
  <c r="G19"/>
  <c r="H19"/>
  <c r="I19"/>
  <c r="J19"/>
  <c r="K19"/>
  <c r="L19"/>
  <c r="M19"/>
  <c r="N19"/>
  <c r="O19"/>
  <c r="P19"/>
  <c r="Q19"/>
  <c r="R19"/>
  <c r="B20"/>
  <c r="C20"/>
  <c r="D20"/>
  <c r="E20"/>
  <c r="F20"/>
  <c r="G20"/>
  <c r="H20"/>
  <c r="I20"/>
  <c r="J20"/>
  <c r="K20"/>
  <c r="L20"/>
  <c r="M20"/>
  <c r="N20"/>
  <c r="O20"/>
  <c r="P20"/>
  <c r="Q20"/>
  <c r="R20"/>
  <c r="B21"/>
  <c r="C21"/>
  <c r="D21"/>
  <c r="E21"/>
  <c r="F21"/>
  <c r="G21"/>
  <c r="H21"/>
  <c r="I21"/>
  <c r="J21"/>
  <c r="K21"/>
  <c r="L21"/>
  <c r="M21"/>
  <c r="N21"/>
  <c r="O21"/>
  <c r="P21"/>
  <c r="Q21"/>
  <c r="R21"/>
  <c r="B22"/>
  <c r="C22"/>
  <c r="D22"/>
  <c r="E22"/>
  <c r="F22"/>
  <c r="G22"/>
  <c r="H22"/>
  <c r="I22"/>
  <c r="J22"/>
  <c r="K22"/>
  <c r="L22"/>
  <c r="M22"/>
  <c r="N22"/>
  <c r="O22"/>
  <c r="P22"/>
  <c r="Q22"/>
  <c r="R22"/>
  <c r="C15"/>
  <c r="D15"/>
  <c r="E15"/>
  <c r="F15"/>
  <c r="G15"/>
  <c r="H15"/>
  <c r="I15"/>
  <c r="J15"/>
  <c r="K15"/>
  <c r="L15"/>
  <c r="M15"/>
  <c r="N15"/>
  <c r="O15"/>
  <c r="P15"/>
  <c r="Q15"/>
  <c r="R15"/>
  <c r="B15"/>
  <c r="T25" i="19"/>
  <c r="T25" i="20" s="1"/>
  <c r="H17" i="27" l="1"/>
  <c r="E5" i="31"/>
  <c r="T19" i="46"/>
  <c r="T19" i="47"/>
  <c r="V19" i="44"/>
  <c r="V19" i="45"/>
  <c r="V19" i="47" s="1"/>
  <c r="V25" i="19"/>
  <c r="V19" i="46"/>
  <c r="T21"/>
  <c r="T22"/>
  <c r="T16"/>
  <c r="V17" i="18"/>
  <c r="V17" i="47" s="1"/>
  <c r="T21"/>
  <c r="T16"/>
  <c r="V20" i="46"/>
  <c r="V20" i="47"/>
  <c r="V21" i="46"/>
  <c r="V21" i="47"/>
  <c r="V22" i="46"/>
  <c r="V22" i="47"/>
  <c r="V16" i="46"/>
  <c r="V16" i="47"/>
  <c r="V15"/>
  <c r="V15" i="46"/>
  <c r="T17"/>
  <c r="T22" i="47"/>
  <c r="T15" i="46"/>
  <c r="T18"/>
  <c r="T18" i="47"/>
  <c r="V18" i="18"/>
  <c r="T20" i="46"/>
  <c r="T20" i="47"/>
  <c r="T15"/>
  <c r="K6" i="43"/>
  <c r="K7"/>
  <c r="K8"/>
  <c r="K9"/>
  <c r="K10"/>
  <c r="K11"/>
  <c r="K12"/>
  <c r="K13"/>
  <c r="K14"/>
  <c r="K15"/>
  <c r="K16"/>
  <c r="K17"/>
  <c r="K18"/>
  <c r="K19"/>
  <c r="K20"/>
  <c r="K21"/>
  <c r="K22"/>
  <c r="K23"/>
  <c r="K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5"/>
  <c r="B6"/>
  <c r="B26" s="1"/>
  <c r="B7"/>
  <c r="B8"/>
  <c r="B9"/>
  <c r="B10"/>
  <c r="B11"/>
  <c r="B12"/>
  <c r="B13"/>
  <c r="B14"/>
  <c r="B15"/>
  <c r="B16"/>
  <c r="B17"/>
  <c r="B18"/>
  <c r="B19"/>
  <c r="B20"/>
  <c r="B21"/>
  <c r="B22"/>
  <c r="B23"/>
  <c r="S6"/>
  <c r="S7" s="1"/>
  <c r="S8" s="1"/>
  <c r="S9" s="1"/>
  <c r="S10" s="1"/>
  <c r="S11" s="1"/>
  <c r="S12" s="1"/>
  <c r="S13" s="1"/>
  <c r="S14" s="1"/>
  <c r="S15" s="1"/>
  <c r="S16" s="1"/>
  <c r="V17" i="46" l="1"/>
  <c r="V18" i="47"/>
  <c r="V18" i="46"/>
  <c r="F26" i="43"/>
  <c r="K26"/>
  <c r="C26"/>
  <c r="H26"/>
  <c r="AF28" i="36"/>
  <c r="B5" i="42" l="1"/>
  <c r="C5"/>
  <c r="D5"/>
  <c r="E5"/>
  <c r="F5"/>
  <c r="B6"/>
  <c r="C6"/>
  <c r="D6"/>
  <c r="E6"/>
  <c r="F6"/>
  <c r="B7"/>
  <c r="C7"/>
  <c r="D7"/>
  <c r="E7"/>
  <c r="F7"/>
  <c r="B8"/>
  <c r="C8"/>
  <c r="D8"/>
  <c r="E8"/>
  <c r="F8"/>
  <c r="B9"/>
  <c r="C9"/>
  <c r="D9"/>
  <c r="E9"/>
  <c r="F9"/>
  <c r="B10"/>
  <c r="C10"/>
  <c r="D10"/>
  <c r="E10"/>
  <c r="F10"/>
  <c r="B11"/>
  <c r="C11"/>
  <c r="D11"/>
  <c r="E11"/>
  <c r="F11"/>
  <c r="B12"/>
  <c r="C12"/>
  <c r="D12"/>
  <c r="E12"/>
  <c r="F12"/>
  <c r="B13"/>
  <c r="C13"/>
  <c r="D13"/>
  <c r="E13"/>
  <c r="F13"/>
  <c r="B14"/>
  <c r="C14"/>
  <c r="D14"/>
  <c r="E14"/>
  <c r="F14"/>
  <c r="B15"/>
  <c r="C15"/>
  <c r="D15"/>
  <c r="E15"/>
  <c r="F15"/>
  <c r="B16"/>
  <c r="C16"/>
  <c r="D16"/>
  <c r="E16"/>
  <c r="F16"/>
  <c r="C4"/>
  <c r="D4"/>
  <c r="E4"/>
  <c r="F4"/>
  <c r="B4"/>
  <c r="G5" i="41" l="1"/>
  <c r="G6"/>
  <c r="H6" s="1"/>
  <c r="G7"/>
  <c r="F5"/>
  <c r="F6"/>
  <c r="F7"/>
  <c r="G4"/>
  <c r="F4"/>
  <c r="E5" i="38"/>
  <c r="E6"/>
  <c r="E7"/>
  <c r="E4"/>
  <c r="D5"/>
  <c r="D6"/>
  <c r="D7"/>
  <c r="D4"/>
  <c r="H4" i="41" l="1"/>
  <c r="H7"/>
  <c r="H5"/>
  <c r="F5" i="38"/>
  <c r="F6"/>
  <c r="F4"/>
  <c r="F7"/>
  <c r="G30" i="13"/>
  <c r="G31"/>
  <c r="G32"/>
  <c r="F30"/>
  <c r="F31"/>
  <c r="F32"/>
  <c r="E30"/>
  <c r="E31"/>
  <c r="E32"/>
  <c r="D30"/>
  <c r="D31"/>
  <c r="D32"/>
  <c r="C30"/>
  <c r="C31"/>
  <c r="C32"/>
  <c r="G29"/>
  <c r="F29"/>
  <c r="E29"/>
  <c r="D29"/>
  <c r="C29"/>
  <c r="G23"/>
  <c r="G24"/>
  <c r="G25"/>
  <c r="G26"/>
  <c r="G27"/>
  <c r="G28"/>
  <c r="F23"/>
  <c r="F24"/>
  <c r="F25"/>
  <c r="F26"/>
  <c r="F27"/>
  <c r="F28"/>
  <c r="E23"/>
  <c r="E24"/>
  <c r="E25"/>
  <c r="E26"/>
  <c r="E27"/>
  <c r="E28"/>
  <c r="D23"/>
  <c r="D24"/>
  <c r="D25"/>
  <c r="D26"/>
  <c r="D27"/>
  <c r="D28"/>
  <c r="C23"/>
  <c r="C24"/>
  <c r="I24" s="1"/>
  <c r="C25"/>
  <c r="C26"/>
  <c r="C27"/>
  <c r="C28"/>
  <c r="G22"/>
  <c r="F22"/>
  <c r="E22"/>
  <c r="D22"/>
  <c r="C22"/>
  <c r="C21"/>
  <c r="D21"/>
  <c r="G21"/>
  <c r="F21"/>
  <c r="E21"/>
  <c r="I26"/>
  <c r="G20"/>
  <c r="F20"/>
  <c r="E20"/>
  <c r="D20"/>
  <c r="C20"/>
  <c r="B30"/>
  <c r="B31"/>
  <c r="B32"/>
  <c r="B29"/>
  <c r="B23"/>
  <c r="B24"/>
  <c r="B25"/>
  <c r="B26"/>
  <c r="B27"/>
  <c r="B28"/>
  <c r="B22"/>
  <c r="B21"/>
  <c r="B20"/>
  <c r="I27" l="1"/>
  <c r="I30"/>
  <c r="I32"/>
  <c r="I25"/>
  <c r="I23"/>
  <c r="I20"/>
  <c r="I28"/>
  <c r="I31"/>
  <c r="I29"/>
  <c r="I22"/>
  <c r="I21"/>
  <c r="G8"/>
  <c r="G9"/>
  <c r="G10"/>
  <c r="G11"/>
  <c r="G12"/>
  <c r="G13"/>
  <c r="G14"/>
  <c r="G15"/>
  <c r="G7"/>
  <c r="G6"/>
  <c r="F8"/>
  <c r="F9"/>
  <c r="F10"/>
  <c r="F11"/>
  <c r="F12"/>
  <c r="F13"/>
  <c r="F14"/>
  <c r="F15"/>
  <c r="F7"/>
  <c r="F6"/>
  <c r="E8"/>
  <c r="E9"/>
  <c r="E10"/>
  <c r="E11"/>
  <c r="E12"/>
  <c r="E13"/>
  <c r="E14"/>
  <c r="E15"/>
  <c r="E7"/>
  <c r="E6"/>
  <c r="D8"/>
  <c r="D9"/>
  <c r="D10"/>
  <c r="D11"/>
  <c r="D12"/>
  <c r="D13"/>
  <c r="D14"/>
  <c r="D15"/>
  <c r="D7"/>
  <c r="D6"/>
  <c r="C8"/>
  <c r="C9"/>
  <c r="C10"/>
  <c r="C11"/>
  <c r="C12"/>
  <c r="C13"/>
  <c r="C14"/>
  <c r="C15"/>
  <c r="C7"/>
  <c r="C6"/>
  <c r="B8"/>
  <c r="B10"/>
  <c r="B11"/>
  <c r="B12"/>
  <c r="B13"/>
  <c r="B14"/>
  <c r="B15"/>
  <c r="B7"/>
  <c r="B6"/>
  <c r="K4" i="37"/>
  <c r="J4"/>
  <c r="D31" i="16"/>
  <c r="D10" i="36" s="1"/>
  <c r="E31" i="16"/>
  <c r="E12" i="36" s="1"/>
  <c r="F31" i="16"/>
  <c r="F8" i="36" s="1"/>
  <c r="G31" i="16"/>
  <c r="G10" i="36" s="1"/>
  <c r="H31" i="16"/>
  <c r="H7" i="36" s="1"/>
  <c r="I31" i="16"/>
  <c r="I11" i="36" s="1"/>
  <c r="J31" i="16"/>
  <c r="J9" i="36" s="1"/>
  <c r="K31" i="16"/>
  <c r="K8" i="36" s="1"/>
  <c r="L31" i="16"/>
  <c r="L7" i="36" s="1"/>
  <c r="M31" i="16"/>
  <c r="M13" i="36" s="1"/>
  <c r="N31" i="16"/>
  <c r="N13" i="36" s="1"/>
  <c r="O31" i="16"/>
  <c r="O10" i="36" s="1"/>
  <c r="P31" i="16"/>
  <c r="P9" i="36" s="1"/>
  <c r="Q31" i="16"/>
  <c r="Q16" i="36" s="1"/>
  <c r="R31" i="16"/>
  <c r="R9" i="36" s="1"/>
  <c r="S31" i="16"/>
  <c r="S9" i="36" s="1"/>
  <c r="T31" i="16"/>
  <c r="T9" i="36" s="1"/>
  <c r="U31" i="16"/>
  <c r="U12" i="36" s="1"/>
  <c r="V31" i="16"/>
  <c r="V13" i="36" s="1"/>
  <c r="W31" i="16"/>
  <c r="W18" i="36" s="1"/>
  <c r="X31" i="16"/>
  <c r="X13" i="36" s="1"/>
  <c r="Y31" i="16"/>
  <c r="Y8" i="36" s="1"/>
  <c r="Z31" i="16"/>
  <c r="Z9" i="36" s="1"/>
  <c r="AA31" i="16"/>
  <c r="AA18" i="36" s="1"/>
  <c r="AB31" i="16"/>
  <c r="AB16" i="36" s="1"/>
  <c r="AC31" i="16"/>
  <c r="AC20" i="36" s="1"/>
  <c r="AD31" i="16"/>
  <c r="AD13" i="36" s="1"/>
  <c r="AE31" i="16"/>
  <c r="AE10" i="36" s="1"/>
  <c r="AF31" i="16"/>
  <c r="AF20" i="36" s="1"/>
  <c r="AG31" i="16"/>
  <c r="AG20" i="36" s="1"/>
  <c r="AH31" i="16"/>
  <c r="AH9" i="36" s="1"/>
  <c r="AI31" i="16"/>
  <c r="AI17" i="36" s="1"/>
  <c r="AJ31" i="16"/>
  <c r="AJ9" i="36" s="1"/>
  <c r="AK31" i="16"/>
  <c r="AK24" i="36" s="1"/>
  <c r="AL31" i="16"/>
  <c r="AL13" i="36" s="1"/>
  <c r="AM31" i="16"/>
  <c r="AM22" i="36" s="1"/>
  <c r="AN31" i="16"/>
  <c r="AN13" i="36" s="1"/>
  <c r="AO31" i="16"/>
  <c r="AO6" i="36" s="1"/>
  <c r="AP31" i="16"/>
  <c r="AP9" i="36" s="1"/>
  <c r="AQ31" i="16"/>
  <c r="AQ10" i="36" s="1"/>
  <c r="AR31" i="16"/>
  <c r="AR11" i="36" s="1"/>
  <c r="AS31" i="16"/>
  <c r="AT31"/>
  <c r="AT13" i="36" s="1"/>
  <c r="AU31" i="16"/>
  <c r="AU12" i="36" s="1"/>
  <c r="AV31" i="16"/>
  <c r="AV7" i="36" s="1"/>
  <c r="AW31" i="16"/>
  <c r="AW6" i="36" s="1"/>
  <c r="AX31" i="16"/>
  <c r="AX25" i="36" s="1"/>
  <c r="AY31" i="16"/>
  <c r="AY6" i="36" s="1"/>
  <c r="AZ31" i="16"/>
  <c r="AZ7" i="36" s="1"/>
  <c r="BA31" i="16"/>
  <c r="BB31"/>
  <c r="BB13" i="36" s="1"/>
  <c r="BC31" i="16"/>
  <c r="BD31"/>
  <c r="BE31"/>
  <c r="BE6" i="36" s="1"/>
  <c r="BF31" i="16"/>
  <c r="BG31"/>
  <c r="C31"/>
  <c r="C9" i="36" s="1"/>
  <c r="N9" i="35"/>
  <c r="J6"/>
  <c r="F10"/>
  <c r="E13"/>
  <c r="D23" i="7"/>
  <c r="D7" i="35" s="1"/>
  <c r="E23" i="7"/>
  <c r="E7" i="35" s="1"/>
  <c r="F23" i="7"/>
  <c r="F14" i="35" s="1"/>
  <c r="G23" i="7"/>
  <c r="G12" i="35" s="1"/>
  <c r="H23" i="7"/>
  <c r="H17" i="35" s="1"/>
  <c r="I23" i="7"/>
  <c r="J23"/>
  <c r="K23"/>
  <c r="L23"/>
  <c r="M23"/>
  <c r="N23"/>
  <c r="O23"/>
  <c r="P23"/>
  <c r="Q23"/>
  <c r="R23"/>
  <c r="S23"/>
  <c r="S13" i="35" s="1"/>
  <c r="T23" i="7"/>
  <c r="U23"/>
  <c r="V23"/>
  <c r="W23"/>
  <c r="X23"/>
  <c r="Y23"/>
  <c r="Z23"/>
  <c r="Z6" i="35" s="1"/>
  <c r="AA23" i="7"/>
  <c r="AB23"/>
  <c r="AC23"/>
  <c r="AD23"/>
  <c r="AD9" i="35" s="1"/>
  <c r="AE23" i="7"/>
  <c r="AF23"/>
  <c r="AG23"/>
  <c r="AH23"/>
  <c r="AI23"/>
  <c r="AI13" i="35" s="1"/>
  <c r="AJ23" i="7"/>
  <c r="AK23"/>
  <c r="AL23"/>
  <c r="AM23"/>
  <c r="AN23"/>
  <c r="AO23"/>
  <c r="AP23"/>
  <c r="AQ23"/>
  <c r="AR23"/>
  <c r="AS23"/>
  <c r="AT23"/>
  <c r="AU23"/>
  <c r="AV23"/>
  <c r="AW23"/>
  <c r="AX23"/>
  <c r="AY23"/>
  <c r="AY8" i="35" s="1"/>
  <c r="AZ23" i="7"/>
  <c r="BA23"/>
  <c r="BB23"/>
  <c r="BC23"/>
  <c r="BC8" i="35" s="1"/>
  <c r="BD23" i="7"/>
  <c r="BE23"/>
  <c r="BF23"/>
  <c r="BG23"/>
  <c r="BG8" i="35" s="1"/>
  <c r="C23" i="7"/>
  <c r="C9" i="35" s="1"/>
  <c r="A8"/>
  <c r="A9" s="1"/>
  <c r="A10" s="1"/>
  <c r="A11" s="1"/>
  <c r="A12" s="1"/>
  <c r="A13" s="1"/>
  <c r="A14" s="1"/>
  <c r="A15" s="1"/>
  <c r="A16" s="1"/>
  <c r="A17" s="1"/>
  <c r="A6" i="34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H5" i="13"/>
  <c r="G5"/>
  <c r="E5"/>
  <c r="F5"/>
  <c r="D5"/>
  <c r="C5"/>
  <c r="B5"/>
  <c r="L8"/>
  <c r="J13"/>
  <c r="K13"/>
  <c r="J14"/>
  <c r="K14"/>
  <c r="J15"/>
  <c r="K15"/>
  <c r="K10"/>
  <c r="K11"/>
  <c r="K12"/>
  <c r="J10"/>
  <c r="J11"/>
  <c r="J12"/>
  <c r="K9"/>
  <c r="J9"/>
  <c r="K7"/>
  <c r="J7"/>
  <c r="K6"/>
  <c r="J6"/>
  <c r="J16"/>
  <c r="K5"/>
  <c r="J5"/>
  <c r="D6" i="22"/>
  <c r="D6" i="23" s="1"/>
  <c r="BE13" i="35" l="1"/>
  <c r="BE16"/>
  <c r="BE8"/>
  <c r="BA13"/>
  <c r="BA16"/>
  <c r="BA8"/>
  <c r="AW13"/>
  <c r="AW16"/>
  <c r="AW8"/>
  <c r="AS7"/>
  <c r="AS14"/>
  <c r="AS9"/>
  <c r="AS17"/>
  <c r="AS10"/>
  <c r="AS6"/>
  <c r="AS13"/>
  <c r="AO7"/>
  <c r="AO9"/>
  <c r="AO17"/>
  <c r="AO10"/>
  <c r="AO6"/>
  <c r="AO13"/>
  <c r="AO14"/>
  <c r="AK7"/>
  <c r="AK10"/>
  <c r="AK6"/>
  <c r="AK13"/>
  <c r="AK14"/>
  <c r="AK9"/>
  <c r="AK17"/>
  <c r="AG7"/>
  <c r="AG13"/>
  <c r="AG14"/>
  <c r="AG9"/>
  <c r="AG17"/>
  <c r="AC7"/>
  <c r="AC14"/>
  <c r="AC9"/>
  <c r="AC17"/>
  <c r="AC10"/>
  <c r="AC6"/>
  <c r="Y7"/>
  <c r="Y9"/>
  <c r="Y17"/>
  <c r="Y10"/>
  <c r="Y6"/>
  <c r="Y13"/>
  <c r="U7"/>
  <c r="U10"/>
  <c r="U6"/>
  <c r="U13"/>
  <c r="U14"/>
  <c r="Q7"/>
  <c r="Q13"/>
  <c r="Q14"/>
  <c r="Q9"/>
  <c r="Q17"/>
  <c r="M7"/>
  <c r="M14"/>
  <c r="M9"/>
  <c r="M17"/>
  <c r="M10"/>
  <c r="M6"/>
  <c r="I7"/>
  <c r="I9"/>
  <c r="I17"/>
  <c r="I10"/>
  <c r="I6"/>
  <c r="I13"/>
  <c r="C16"/>
  <c r="C8"/>
  <c r="D10"/>
  <c r="E14"/>
  <c r="F6"/>
  <c r="I14"/>
  <c r="M13"/>
  <c r="Q10"/>
  <c r="U9"/>
  <c r="AI14"/>
  <c r="BD8"/>
  <c r="BD17"/>
  <c r="BD9"/>
  <c r="BD12"/>
  <c r="AZ8"/>
  <c r="AZ17"/>
  <c r="AZ9"/>
  <c r="AZ12"/>
  <c r="AV8"/>
  <c r="AV17"/>
  <c r="AV6"/>
  <c r="AV9"/>
  <c r="AV12"/>
  <c r="AR7"/>
  <c r="AR10"/>
  <c r="AR6"/>
  <c r="AR13"/>
  <c r="AR14"/>
  <c r="AR9"/>
  <c r="AR17"/>
  <c r="AN7"/>
  <c r="AN13"/>
  <c r="AN14"/>
  <c r="AN9"/>
  <c r="AN17"/>
  <c r="AN10"/>
  <c r="AN6"/>
  <c r="AJ7"/>
  <c r="AJ14"/>
  <c r="AJ9"/>
  <c r="AJ17"/>
  <c r="AJ10"/>
  <c r="AJ6"/>
  <c r="AF7"/>
  <c r="AF9"/>
  <c r="AF17"/>
  <c r="AF10"/>
  <c r="AF6"/>
  <c r="AF13"/>
  <c r="AB7"/>
  <c r="AB10"/>
  <c r="AB6"/>
  <c r="AB13"/>
  <c r="AB14"/>
  <c r="X7"/>
  <c r="X13"/>
  <c r="X14"/>
  <c r="X9"/>
  <c r="X17"/>
  <c r="T7"/>
  <c r="T14"/>
  <c r="T9"/>
  <c r="T17"/>
  <c r="T10"/>
  <c r="T6"/>
  <c r="P7"/>
  <c r="P9"/>
  <c r="P17"/>
  <c r="P10"/>
  <c r="P6"/>
  <c r="P13"/>
  <c r="L7"/>
  <c r="L10"/>
  <c r="L6"/>
  <c r="L13"/>
  <c r="L14"/>
  <c r="H7"/>
  <c r="H13"/>
  <c r="C15"/>
  <c r="C7"/>
  <c r="D9"/>
  <c r="H14"/>
  <c r="S14"/>
  <c r="X6"/>
  <c r="AB17"/>
  <c r="AF14"/>
  <c r="AJ13"/>
  <c r="K16" i="13"/>
  <c r="AU13" i="35"/>
  <c r="AU14"/>
  <c r="AQ13"/>
  <c r="AQ14"/>
  <c r="AM13"/>
  <c r="AM14"/>
  <c r="AE13"/>
  <c r="AE14"/>
  <c r="AA13"/>
  <c r="AA14"/>
  <c r="W13"/>
  <c r="W14"/>
  <c r="O12"/>
  <c r="O13"/>
  <c r="K13"/>
  <c r="K14"/>
  <c r="C6"/>
  <c r="C12"/>
  <c r="D14"/>
  <c r="D17"/>
  <c r="E10"/>
  <c r="G13"/>
  <c r="H10"/>
  <c r="L17"/>
  <c r="P14"/>
  <c r="T13"/>
  <c r="X10"/>
  <c r="AB9"/>
  <c r="AG6"/>
  <c r="BF9"/>
  <c r="BF12"/>
  <c r="BB9"/>
  <c r="BB12"/>
  <c r="AX9"/>
  <c r="AX12"/>
  <c r="AT14"/>
  <c r="AT6"/>
  <c r="AT10"/>
  <c r="AP14"/>
  <c r="AP10"/>
  <c r="AP6"/>
  <c r="AL14"/>
  <c r="AL10"/>
  <c r="AL6"/>
  <c r="AH14"/>
  <c r="AH10"/>
  <c r="AH6"/>
  <c r="AD13"/>
  <c r="AD6"/>
  <c r="Z14"/>
  <c r="Z10"/>
  <c r="V14"/>
  <c r="V10"/>
  <c r="V6"/>
  <c r="R14"/>
  <c r="R10"/>
  <c r="R6"/>
  <c r="N13"/>
  <c r="N6"/>
  <c r="J14"/>
  <c r="J10"/>
  <c r="D6"/>
  <c r="C11"/>
  <c r="D13"/>
  <c r="E17"/>
  <c r="E9"/>
  <c r="H6"/>
  <c r="H9"/>
  <c r="L9"/>
  <c r="Q6"/>
  <c r="U17"/>
  <c r="Y14"/>
  <c r="AC13"/>
  <c r="AG10"/>
  <c r="C6" i="36"/>
  <c r="C18"/>
  <c r="C10"/>
  <c r="Q6"/>
  <c r="D21"/>
  <c r="D13"/>
  <c r="E22"/>
  <c r="F25"/>
  <c r="F17"/>
  <c r="F9"/>
  <c r="H22"/>
  <c r="H14"/>
  <c r="I25"/>
  <c r="I9"/>
  <c r="J18"/>
  <c r="J10"/>
  <c r="L22"/>
  <c r="L14"/>
  <c r="M23"/>
  <c r="M7"/>
  <c r="N11"/>
  <c r="P21"/>
  <c r="Q20"/>
  <c r="R15"/>
  <c r="T21"/>
  <c r="U16"/>
  <c r="V15"/>
  <c r="X25"/>
  <c r="X9"/>
  <c r="Z23"/>
  <c r="Z7"/>
  <c r="AB12"/>
  <c r="AC8"/>
  <c r="AD11"/>
  <c r="AF16"/>
  <c r="AG16"/>
  <c r="AH7"/>
  <c r="AK16"/>
  <c r="AN17"/>
  <c r="AP7"/>
  <c r="AV15"/>
  <c r="C24"/>
  <c r="C16"/>
  <c r="C8"/>
  <c r="Y6"/>
  <c r="D19"/>
  <c r="D11"/>
  <c r="E20"/>
  <c r="F23"/>
  <c r="F15"/>
  <c r="F7"/>
  <c r="H20"/>
  <c r="H12"/>
  <c r="I19"/>
  <c r="J24"/>
  <c r="J16"/>
  <c r="J8"/>
  <c r="L20"/>
  <c r="L12"/>
  <c r="M21"/>
  <c r="N23"/>
  <c r="N7"/>
  <c r="P17"/>
  <c r="R11"/>
  <c r="T17"/>
  <c r="V11"/>
  <c r="X21"/>
  <c r="Y24"/>
  <c r="Z19"/>
  <c r="AB24"/>
  <c r="AB8"/>
  <c r="AD23"/>
  <c r="AD7"/>
  <c r="AF12"/>
  <c r="AH23"/>
  <c r="AJ21"/>
  <c r="AL19"/>
  <c r="AN9"/>
  <c r="AR19"/>
  <c r="AX17"/>
  <c r="C22"/>
  <c r="C14"/>
  <c r="D6"/>
  <c r="AG6"/>
  <c r="D25"/>
  <c r="D17"/>
  <c r="D9"/>
  <c r="E14"/>
  <c r="F21"/>
  <c r="F13"/>
  <c r="G18"/>
  <c r="H18"/>
  <c r="H10"/>
  <c r="I17"/>
  <c r="J22"/>
  <c r="J14"/>
  <c r="K16"/>
  <c r="L18"/>
  <c r="L10"/>
  <c r="M15"/>
  <c r="N19"/>
  <c r="P13"/>
  <c r="R23"/>
  <c r="R7"/>
  <c r="T13"/>
  <c r="V23"/>
  <c r="V7"/>
  <c r="X17"/>
  <c r="Y12"/>
  <c r="Z15"/>
  <c r="AB20"/>
  <c r="AC24"/>
  <c r="AD19"/>
  <c r="AF24"/>
  <c r="AF8"/>
  <c r="AH19"/>
  <c r="AJ13"/>
  <c r="AL11"/>
  <c r="AP23"/>
  <c r="AT25"/>
  <c r="AZ23"/>
  <c r="C20"/>
  <c r="C12"/>
  <c r="I6"/>
  <c r="D23"/>
  <c r="D15"/>
  <c r="D7"/>
  <c r="F19"/>
  <c r="F11"/>
  <c r="H24"/>
  <c r="H16"/>
  <c r="H8"/>
  <c r="J20"/>
  <c r="J12"/>
  <c r="L24"/>
  <c r="L16"/>
  <c r="L8"/>
  <c r="N15"/>
  <c r="P25"/>
  <c r="R19"/>
  <c r="T25"/>
  <c r="V19"/>
  <c r="Z11"/>
  <c r="AD15"/>
  <c r="AH15"/>
  <c r="AN25"/>
  <c r="AP15"/>
  <c r="AT9"/>
  <c r="L6" i="13"/>
  <c r="T5" i="35"/>
  <c r="AB5"/>
  <c r="AJ5"/>
  <c r="AR5"/>
  <c r="D5"/>
  <c r="L13" i="13"/>
  <c r="H5" i="35"/>
  <c r="P5"/>
  <c r="X5"/>
  <c r="AN5"/>
  <c r="L9" i="13"/>
  <c r="L7"/>
  <c r="L12"/>
  <c r="L16"/>
  <c r="L5" i="35"/>
  <c r="L11" i="13"/>
  <c r="L14"/>
  <c r="I5"/>
  <c r="F17" i="35"/>
  <c r="F9"/>
  <c r="J17"/>
  <c r="J9"/>
  <c r="J5" s="1"/>
  <c r="N16"/>
  <c r="N8"/>
  <c r="R17"/>
  <c r="R9"/>
  <c r="R5" s="1"/>
  <c r="V17"/>
  <c r="V9"/>
  <c r="Z17"/>
  <c r="Z9"/>
  <c r="Z5" s="1"/>
  <c r="AD16"/>
  <c r="AD8"/>
  <c r="AH17"/>
  <c r="AH9"/>
  <c r="AL17"/>
  <c r="AL9"/>
  <c r="AP17"/>
  <c r="AP9"/>
  <c r="AT17"/>
  <c r="AT9"/>
  <c r="AT5" s="1"/>
  <c r="F5"/>
  <c r="AP5"/>
  <c r="L10" i="13"/>
  <c r="BG10" i="35"/>
  <c r="BG14"/>
  <c r="BG6"/>
  <c r="BG7"/>
  <c r="BG11"/>
  <c r="BG15"/>
  <c r="BG9"/>
  <c r="BG17"/>
  <c r="BG12"/>
  <c r="BC10"/>
  <c r="BC14"/>
  <c r="BC6"/>
  <c r="BC7"/>
  <c r="BC11"/>
  <c r="BC15"/>
  <c r="BC9"/>
  <c r="BC17"/>
  <c r="BC12"/>
  <c r="AY10"/>
  <c r="AY14"/>
  <c r="AY6"/>
  <c r="AY7"/>
  <c r="AY11"/>
  <c r="AY15"/>
  <c r="AY9"/>
  <c r="AY17"/>
  <c r="AY12"/>
  <c r="AU7"/>
  <c r="AU11"/>
  <c r="AU15"/>
  <c r="AU8"/>
  <c r="AU12"/>
  <c r="AU16"/>
  <c r="AQ7"/>
  <c r="AQ11"/>
  <c r="AQ15"/>
  <c r="AQ8"/>
  <c r="AQ12"/>
  <c r="AQ16"/>
  <c r="AM7"/>
  <c r="AM11"/>
  <c r="AM15"/>
  <c r="AM8"/>
  <c r="AM12"/>
  <c r="AM16"/>
  <c r="AI7"/>
  <c r="AI11"/>
  <c r="AI15"/>
  <c r="AI8"/>
  <c r="AI12"/>
  <c r="AI16"/>
  <c r="AE7"/>
  <c r="AE11"/>
  <c r="AE15"/>
  <c r="AE8"/>
  <c r="AE12"/>
  <c r="AE16"/>
  <c r="AA7"/>
  <c r="AA11"/>
  <c r="AA15"/>
  <c r="AA8"/>
  <c r="AA12"/>
  <c r="AA16"/>
  <c r="W7"/>
  <c r="W11"/>
  <c r="W15"/>
  <c r="W8"/>
  <c r="W12"/>
  <c r="W16"/>
  <c r="S7"/>
  <c r="S11"/>
  <c r="S15"/>
  <c r="S8"/>
  <c r="S12"/>
  <c r="S16"/>
  <c r="O10"/>
  <c r="O14"/>
  <c r="O6"/>
  <c r="O7"/>
  <c r="O11"/>
  <c r="O15"/>
  <c r="K7"/>
  <c r="K11"/>
  <c r="K15"/>
  <c r="K8"/>
  <c r="K12"/>
  <c r="K16"/>
  <c r="G6"/>
  <c r="G10"/>
  <c r="G14"/>
  <c r="G7"/>
  <c r="G11"/>
  <c r="G15"/>
  <c r="G17"/>
  <c r="G9"/>
  <c r="I5"/>
  <c r="K6"/>
  <c r="K10"/>
  <c r="M5"/>
  <c r="O17"/>
  <c r="O9"/>
  <c r="Q5"/>
  <c r="S6"/>
  <c r="S10"/>
  <c r="U5"/>
  <c r="W6"/>
  <c r="W10"/>
  <c r="Y5"/>
  <c r="AA6"/>
  <c r="AA10"/>
  <c r="AC5"/>
  <c r="AE6"/>
  <c r="AE10"/>
  <c r="E11" i="37"/>
  <c r="AG5" i="35"/>
  <c r="AI6"/>
  <c r="AI10"/>
  <c r="AK5"/>
  <c r="AM6"/>
  <c r="AM10"/>
  <c r="AO5"/>
  <c r="AQ6"/>
  <c r="AQ10"/>
  <c r="AS5"/>
  <c r="AU6"/>
  <c r="AU10"/>
  <c r="AY16"/>
  <c r="BC16"/>
  <c r="BG16"/>
  <c r="AF5"/>
  <c r="AL5"/>
  <c r="L5" i="13"/>
  <c r="L15"/>
  <c r="BF10" i="35"/>
  <c r="BF14"/>
  <c r="BF6"/>
  <c r="BF7"/>
  <c r="BF11"/>
  <c r="BF15"/>
  <c r="BF13"/>
  <c r="BF8"/>
  <c r="BF16"/>
  <c r="BB10"/>
  <c r="BB14"/>
  <c r="BB6"/>
  <c r="BB7"/>
  <c r="BB11"/>
  <c r="BB15"/>
  <c r="BB13"/>
  <c r="BB8"/>
  <c r="BB16"/>
  <c r="AX10"/>
  <c r="AX14"/>
  <c r="AX6"/>
  <c r="AX7"/>
  <c r="AX11"/>
  <c r="AX15"/>
  <c r="AX13"/>
  <c r="AX8"/>
  <c r="AX16"/>
  <c r="AT7"/>
  <c r="AT11"/>
  <c r="AT15"/>
  <c r="AT8"/>
  <c r="AT12"/>
  <c r="AT16"/>
  <c r="AP7"/>
  <c r="AP11"/>
  <c r="AP15"/>
  <c r="AP8"/>
  <c r="AP12"/>
  <c r="AP16"/>
  <c r="AL7"/>
  <c r="AL11"/>
  <c r="AL15"/>
  <c r="AL8"/>
  <c r="AL12"/>
  <c r="AL16"/>
  <c r="AH7"/>
  <c r="AH11"/>
  <c r="AH15"/>
  <c r="AH8"/>
  <c r="AH12"/>
  <c r="AH16"/>
  <c r="AD17"/>
  <c r="AD10"/>
  <c r="AD14"/>
  <c r="D11" i="37" s="1"/>
  <c r="AD7" i="35"/>
  <c r="AD11"/>
  <c r="AD15"/>
  <c r="Z7"/>
  <c r="Z11"/>
  <c r="Z15"/>
  <c r="Z8"/>
  <c r="Z12"/>
  <c r="Z16"/>
  <c r="V7"/>
  <c r="V11"/>
  <c r="V15"/>
  <c r="V8"/>
  <c r="V12"/>
  <c r="V16"/>
  <c r="R7"/>
  <c r="R11"/>
  <c r="R15"/>
  <c r="R8"/>
  <c r="R12"/>
  <c r="R16"/>
  <c r="N17"/>
  <c r="N10"/>
  <c r="N14"/>
  <c r="N7"/>
  <c r="N11"/>
  <c r="N15"/>
  <c r="J7"/>
  <c r="J11"/>
  <c r="J15"/>
  <c r="J8"/>
  <c r="J12"/>
  <c r="J16"/>
  <c r="F7"/>
  <c r="F11"/>
  <c r="F15"/>
  <c r="F8"/>
  <c r="F12"/>
  <c r="F16"/>
  <c r="F13"/>
  <c r="G16"/>
  <c r="G8"/>
  <c r="J13"/>
  <c r="K17"/>
  <c r="K9"/>
  <c r="N12"/>
  <c r="O16"/>
  <c r="O8"/>
  <c r="R13"/>
  <c r="C10" i="37" s="1"/>
  <c r="S17" i="35"/>
  <c r="S9"/>
  <c r="V13"/>
  <c r="W17"/>
  <c r="W9"/>
  <c r="Z13"/>
  <c r="AA17"/>
  <c r="AA9"/>
  <c r="AD12"/>
  <c r="AE17"/>
  <c r="AE9"/>
  <c r="AH13"/>
  <c r="AI17"/>
  <c r="AI9"/>
  <c r="AL13"/>
  <c r="AM17"/>
  <c r="AM9"/>
  <c r="AP13"/>
  <c r="AQ17"/>
  <c r="AQ9"/>
  <c r="AT13"/>
  <c r="AU17"/>
  <c r="AU9"/>
  <c r="AX17"/>
  <c r="AY13"/>
  <c r="BB17"/>
  <c r="BC13"/>
  <c r="BF17"/>
  <c r="BG13"/>
  <c r="BE10"/>
  <c r="BE14"/>
  <c r="BE6"/>
  <c r="BE7"/>
  <c r="BE11"/>
  <c r="BE15"/>
  <c r="BA10"/>
  <c r="BA14"/>
  <c r="BA6"/>
  <c r="BA7"/>
  <c r="BA11"/>
  <c r="BA15"/>
  <c r="AW10"/>
  <c r="AW14"/>
  <c r="AW6"/>
  <c r="AW7"/>
  <c r="AW11"/>
  <c r="AW15"/>
  <c r="E6"/>
  <c r="E5" s="1"/>
  <c r="C14"/>
  <c r="C10"/>
  <c r="B7" i="37" s="1"/>
  <c r="D16" i="35"/>
  <c r="D12"/>
  <c r="D8"/>
  <c r="E16"/>
  <c r="E12"/>
  <c r="E8"/>
  <c r="H16"/>
  <c r="H12"/>
  <c r="H8"/>
  <c r="I16"/>
  <c r="I12"/>
  <c r="I8"/>
  <c r="L16"/>
  <c r="L12"/>
  <c r="L8"/>
  <c r="M16"/>
  <c r="M12"/>
  <c r="M8"/>
  <c r="P16"/>
  <c r="P12"/>
  <c r="P8"/>
  <c r="Q16"/>
  <c r="Q12"/>
  <c r="Q8"/>
  <c r="T16"/>
  <c r="T12"/>
  <c r="T8"/>
  <c r="U16"/>
  <c r="U12"/>
  <c r="U8"/>
  <c r="X16"/>
  <c r="X12"/>
  <c r="X8"/>
  <c r="Y16"/>
  <c r="Y12"/>
  <c r="Y8"/>
  <c r="AB16"/>
  <c r="AB12"/>
  <c r="AB8"/>
  <c r="AC16"/>
  <c r="AC12"/>
  <c r="AC8"/>
  <c r="AF16"/>
  <c r="AF12"/>
  <c r="AF8"/>
  <c r="AG16"/>
  <c r="AG12"/>
  <c r="AG8"/>
  <c r="AJ16"/>
  <c r="AJ12"/>
  <c r="AJ8"/>
  <c r="AK16"/>
  <c r="AK12"/>
  <c r="AK8"/>
  <c r="AN16"/>
  <c r="AN12"/>
  <c r="AN8"/>
  <c r="AO16"/>
  <c r="AO12"/>
  <c r="AO8"/>
  <c r="AR16"/>
  <c r="AR12"/>
  <c r="AR8"/>
  <c r="AS16"/>
  <c r="AS12"/>
  <c r="AS8"/>
  <c r="AV16"/>
  <c r="AW12"/>
  <c r="AZ16"/>
  <c r="BA12"/>
  <c r="BD16"/>
  <c r="BE12"/>
  <c r="S6" i="36"/>
  <c r="AI6"/>
  <c r="G12"/>
  <c r="K14"/>
  <c r="S21"/>
  <c r="AE14"/>
  <c r="BD10" i="35"/>
  <c r="BD14"/>
  <c r="BD6"/>
  <c r="BD7"/>
  <c r="BD11"/>
  <c r="BD15"/>
  <c r="AZ10"/>
  <c r="AZ14"/>
  <c r="AZ6"/>
  <c r="AZ7"/>
  <c r="AZ11"/>
  <c r="AZ15"/>
  <c r="AV10"/>
  <c r="AV14"/>
  <c r="AV5" s="1"/>
  <c r="AV7"/>
  <c r="AV11"/>
  <c r="AV15"/>
  <c r="C17"/>
  <c r="C13"/>
  <c r="B10" i="37" s="1"/>
  <c r="D15" i="35"/>
  <c r="D11"/>
  <c r="E15"/>
  <c r="E11"/>
  <c r="H15"/>
  <c r="H11"/>
  <c r="I15"/>
  <c r="I11"/>
  <c r="L15"/>
  <c r="L11"/>
  <c r="M15"/>
  <c r="M11"/>
  <c r="P15"/>
  <c r="P11"/>
  <c r="Q15"/>
  <c r="Q11"/>
  <c r="T15"/>
  <c r="T11"/>
  <c r="U15"/>
  <c r="U11"/>
  <c r="X15"/>
  <c r="X11"/>
  <c r="Y15"/>
  <c r="Y11"/>
  <c r="AB15"/>
  <c r="AB11"/>
  <c r="AC15"/>
  <c r="AC11"/>
  <c r="AF15"/>
  <c r="AF11"/>
  <c r="AG15"/>
  <c r="AG11"/>
  <c r="AJ15"/>
  <c r="AJ11"/>
  <c r="AK15"/>
  <c r="AK11"/>
  <c r="AN15"/>
  <c r="AN11"/>
  <c r="AO15"/>
  <c r="AO11"/>
  <c r="AR15"/>
  <c r="AR11"/>
  <c r="AS15"/>
  <c r="AS11"/>
  <c r="AV13"/>
  <c r="AW17"/>
  <c r="AW9"/>
  <c r="AZ13"/>
  <c r="BA17"/>
  <c r="BA9"/>
  <c r="BD13"/>
  <c r="BE17"/>
  <c r="BE9"/>
  <c r="K24" i="36"/>
  <c r="BC7"/>
  <c r="BC10"/>
  <c r="BC11"/>
  <c r="BC15"/>
  <c r="BC19"/>
  <c r="BC23"/>
  <c r="BC8"/>
  <c r="BC13"/>
  <c r="BC17"/>
  <c r="BC21"/>
  <c r="BC25"/>
  <c r="BC9"/>
  <c r="BC14"/>
  <c r="BC18"/>
  <c r="BC22"/>
  <c r="BC20"/>
  <c r="BC12"/>
  <c r="BC24"/>
  <c r="BC16"/>
  <c r="BC6"/>
  <c r="AY7"/>
  <c r="AY11"/>
  <c r="AY15"/>
  <c r="AY19"/>
  <c r="AY23"/>
  <c r="AY9"/>
  <c r="AY13"/>
  <c r="AY17"/>
  <c r="AY21"/>
  <c r="AY25"/>
  <c r="AY10"/>
  <c r="AY14"/>
  <c r="AY18"/>
  <c r="AY22"/>
  <c r="AY8"/>
  <c r="AY24"/>
  <c r="AY16"/>
  <c r="AY12"/>
  <c r="AY20"/>
  <c r="AU7"/>
  <c r="AU11"/>
  <c r="AU15"/>
  <c r="AU19"/>
  <c r="AU23"/>
  <c r="AU9"/>
  <c r="AU13"/>
  <c r="AU17"/>
  <c r="AU21"/>
  <c r="AU25"/>
  <c r="AU14"/>
  <c r="AU22"/>
  <c r="AU10"/>
  <c r="AU18"/>
  <c r="AU8"/>
  <c r="AU24"/>
  <c r="AU16"/>
  <c r="AU20"/>
  <c r="AU6"/>
  <c r="AQ7"/>
  <c r="AQ11"/>
  <c r="AQ15"/>
  <c r="AQ19"/>
  <c r="AQ23"/>
  <c r="AQ9"/>
  <c r="AQ13"/>
  <c r="AQ17"/>
  <c r="AQ21"/>
  <c r="AQ25"/>
  <c r="AQ8"/>
  <c r="AQ16"/>
  <c r="AQ24"/>
  <c r="AQ12"/>
  <c r="AQ20"/>
  <c r="AQ14"/>
  <c r="AQ22"/>
  <c r="AQ18"/>
  <c r="AM7"/>
  <c r="AM11"/>
  <c r="AM15"/>
  <c r="AM19"/>
  <c r="AM23"/>
  <c r="AM9"/>
  <c r="AM13"/>
  <c r="AM17"/>
  <c r="AM21"/>
  <c r="AM25"/>
  <c r="AM12"/>
  <c r="AM20"/>
  <c r="AM8"/>
  <c r="AM16"/>
  <c r="AM24"/>
  <c r="AM10"/>
  <c r="AM18"/>
  <c r="AM6"/>
  <c r="AM14"/>
  <c r="AI25"/>
  <c r="AI10"/>
  <c r="AI14"/>
  <c r="AI18"/>
  <c r="AI22"/>
  <c r="AI8"/>
  <c r="AI12"/>
  <c r="AI16"/>
  <c r="AI20"/>
  <c r="AI24"/>
  <c r="AI7"/>
  <c r="AI15"/>
  <c r="AI23"/>
  <c r="AI11"/>
  <c r="AI19"/>
  <c r="AI13"/>
  <c r="AI21"/>
  <c r="AE7"/>
  <c r="AE11"/>
  <c r="AE15"/>
  <c r="AE19"/>
  <c r="AE23"/>
  <c r="AE9"/>
  <c r="AE13"/>
  <c r="AE17"/>
  <c r="AE21"/>
  <c r="AE25"/>
  <c r="AE12"/>
  <c r="AE20"/>
  <c r="AE8"/>
  <c r="AE16"/>
  <c r="AE24"/>
  <c r="AE18"/>
  <c r="AE6"/>
  <c r="AE22"/>
  <c r="AA7"/>
  <c r="AA11"/>
  <c r="AA15"/>
  <c r="AA19"/>
  <c r="AA23"/>
  <c r="AA9"/>
  <c r="AA13"/>
  <c r="AA17"/>
  <c r="AA21"/>
  <c r="AA25"/>
  <c r="AA8"/>
  <c r="AA16"/>
  <c r="AA24"/>
  <c r="AA12"/>
  <c r="AA20"/>
  <c r="AA22"/>
  <c r="AA10"/>
  <c r="W7"/>
  <c r="W11"/>
  <c r="W15"/>
  <c r="W19"/>
  <c r="W23"/>
  <c r="W9"/>
  <c r="W13"/>
  <c r="W17"/>
  <c r="W21"/>
  <c r="W25"/>
  <c r="W12"/>
  <c r="W20"/>
  <c r="W8"/>
  <c r="W16"/>
  <c r="W24"/>
  <c r="W10"/>
  <c r="W6"/>
  <c r="W14"/>
  <c r="S25"/>
  <c r="S10"/>
  <c r="S14"/>
  <c r="S18"/>
  <c r="S22"/>
  <c r="S8"/>
  <c r="S12"/>
  <c r="S16"/>
  <c r="S20"/>
  <c r="S24"/>
  <c r="S7"/>
  <c r="S15"/>
  <c r="S23"/>
  <c r="S11"/>
  <c r="S19"/>
  <c r="S13"/>
  <c r="S17"/>
  <c r="O7"/>
  <c r="O11"/>
  <c r="O15"/>
  <c r="O19"/>
  <c r="O23"/>
  <c r="O9"/>
  <c r="O13"/>
  <c r="O17"/>
  <c r="O21"/>
  <c r="O25"/>
  <c r="O12"/>
  <c r="O20"/>
  <c r="O8"/>
  <c r="O16"/>
  <c r="O24"/>
  <c r="O18"/>
  <c r="O6"/>
  <c r="O22"/>
  <c r="K7"/>
  <c r="K11"/>
  <c r="K15"/>
  <c r="K19"/>
  <c r="K23"/>
  <c r="K9"/>
  <c r="K13"/>
  <c r="K17"/>
  <c r="K21"/>
  <c r="K10"/>
  <c r="K18"/>
  <c r="K12"/>
  <c r="K20"/>
  <c r="G7"/>
  <c r="G11"/>
  <c r="G15"/>
  <c r="G19"/>
  <c r="G23"/>
  <c r="G9"/>
  <c r="G13"/>
  <c r="G17"/>
  <c r="G21"/>
  <c r="G25"/>
  <c r="G14"/>
  <c r="G22"/>
  <c r="G6"/>
  <c r="G8"/>
  <c r="G16"/>
  <c r="G24"/>
  <c r="K6"/>
  <c r="AA6"/>
  <c r="AQ6"/>
  <c r="G20"/>
  <c r="K22"/>
  <c r="K25"/>
  <c r="O14"/>
  <c r="W22"/>
  <c r="AA14"/>
  <c r="AI9"/>
  <c r="BE9"/>
  <c r="BE13"/>
  <c r="BE17"/>
  <c r="BE21"/>
  <c r="BE25"/>
  <c r="BE7"/>
  <c r="BE11"/>
  <c r="BE15"/>
  <c r="BE19"/>
  <c r="BE23"/>
  <c r="BE8"/>
  <c r="BE12"/>
  <c r="BE16"/>
  <c r="BE20"/>
  <c r="BE24"/>
  <c r="BE14"/>
  <c r="BE22"/>
  <c r="BE10"/>
  <c r="BE18"/>
  <c r="BA9"/>
  <c r="BA13"/>
  <c r="BA17"/>
  <c r="BA21"/>
  <c r="BA25"/>
  <c r="BA7"/>
  <c r="BA11"/>
  <c r="BA15"/>
  <c r="BA19"/>
  <c r="BA23"/>
  <c r="BA8"/>
  <c r="BA12"/>
  <c r="BA16"/>
  <c r="BA20"/>
  <c r="BA24"/>
  <c r="BA14"/>
  <c r="BA22"/>
  <c r="BA18"/>
  <c r="AW9"/>
  <c r="AW13"/>
  <c r="AW17"/>
  <c r="AW21"/>
  <c r="AW25"/>
  <c r="AW7"/>
  <c r="AW11"/>
  <c r="AW15"/>
  <c r="AW19"/>
  <c r="AW23"/>
  <c r="AW12"/>
  <c r="AW20"/>
  <c r="AW8"/>
  <c r="AW16"/>
  <c r="AW24"/>
  <c r="AW14"/>
  <c r="AW22"/>
  <c r="AW10"/>
  <c r="AS9"/>
  <c r="AS13"/>
  <c r="AS17"/>
  <c r="AS21"/>
  <c r="AS25"/>
  <c r="AS7"/>
  <c r="AS11"/>
  <c r="AS15"/>
  <c r="AS19"/>
  <c r="AS23"/>
  <c r="AS8"/>
  <c r="AS16"/>
  <c r="AS24"/>
  <c r="AS12"/>
  <c r="AS20"/>
  <c r="AS18"/>
  <c r="AS10"/>
  <c r="AS14"/>
  <c r="AO9"/>
  <c r="AO13"/>
  <c r="AO17"/>
  <c r="AO21"/>
  <c r="AO25"/>
  <c r="AO7"/>
  <c r="AO11"/>
  <c r="AO15"/>
  <c r="AO19"/>
  <c r="AO23"/>
  <c r="AO10"/>
  <c r="AO18"/>
  <c r="AO14"/>
  <c r="AO22"/>
  <c r="AO8"/>
  <c r="AO16"/>
  <c r="AO24"/>
  <c r="AK9"/>
  <c r="AK13"/>
  <c r="AK17"/>
  <c r="AK21"/>
  <c r="AK25"/>
  <c r="AK7"/>
  <c r="AK11"/>
  <c r="AK15"/>
  <c r="AK19"/>
  <c r="AK23"/>
  <c r="AK14"/>
  <c r="AK22"/>
  <c r="AK10"/>
  <c r="AK18"/>
  <c r="AK12"/>
  <c r="AK20"/>
  <c r="AG9"/>
  <c r="AG13"/>
  <c r="AG17"/>
  <c r="AG21"/>
  <c r="AG25"/>
  <c r="AG7"/>
  <c r="AG11"/>
  <c r="AG15"/>
  <c r="AG19"/>
  <c r="AG23"/>
  <c r="AG10"/>
  <c r="AG18"/>
  <c r="AG14"/>
  <c r="AG22"/>
  <c r="AC9"/>
  <c r="AC13"/>
  <c r="AC17"/>
  <c r="AC21"/>
  <c r="AC25"/>
  <c r="AC7"/>
  <c r="AC11"/>
  <c r="AC15"/>
  <c r="AC19"/>
  <c r="AC23"/>
  <c r="AC14"/>
  <c r="AC22"/>
  <c r="AC10"/>
  <c r="AC18"/>
  <c r="Y9"/>
  <c r="Y13"/>
  <c r="Y17"/>
  <c r="Y21"/>
  <c r="Y25"/>
  <c r="Y7"/>
  <c r="Y11"/>
  <c r="Y15"/>
  <c r="Y19"/>
  <c r="Y23"/>
  <c r="Y10"/>
  <c r="Y18"/>
  <c r="Y14"/>
  <c r="Y22"/>
  <c r="U9"/>
  <c r="U13"/>
  <c r="U17"/>
  <c r="U21"/>
  <c r="U25"/>
  <c r="U7"/>
  <c r="U11"/>
  <c r="U15"/>
  <c r="U19"/>
  <c r="U23"/>
  <c r="U14"/>
  <c r="U22"/>
  <c r="U10"/>
  <c r="U18"/>
  <c r="Q9"/>
  <c r="Q13"/>
  <c r="Q17"/>
  <c r="Q21"/>
  <c r="Q25"/>
  <c r="Q7"/>
  <c r="Q11"/>
  <c r="Q15"/>
  <c r="Q19"/>
  <c r="Q23"/>
  <c r="Q10"/>
  <c r="Q18"/>
  <c r="Q14"/>
  <c r="Q22"/>
  <c r="M10"/>
  <c r="M14"/>
  <c r="M18"/>
  <c r="M22"/>
  <c r="M8"/>
  <c r="M12"/>
  <c r="M16"/>
  <c r="M20"/>
  <c r="M24"/>
  <c r="I10"/>
  <c r="I14"/>
  <c r="I18"/>
  <c r="I22"/>
  <c r="I8"/>
  <c r="I12"/>
  <c r="I16"/>
  <c r="I20"/>
  <c r="I24"/>
  <c r="E9"/>
  <c r="E13"/>
  <c r="E17"/>
  <c r="E21"/>
  <c r="E6"/>
  <c r="E25"/>
  <c r="E7"/>
  <c r="E11"/>
  <c r="E15"/>
  <c r="E19"/>
  <c r="E23"/>
  <c r="M6"/>
  <c r="U6"/>
  <c r="AC6"/>
  <c r="AK6"/>
  <c r="AS6"/>
  <c r="BA6"/>
  <c r="E18"/>
  <c r="E10"/>
  <c r="I23"/>
  <c r="I15"/>
  <c r="I7"/>
  <c r="M19"/>
  <c r="M11"/>
  <c r="Q12"/>
  <c r="U24"/>
  <c r="U8"/>
  <c r="Y20"/>
  <c r="AC16"/>
  <c r="AG12"/>
  <c r="AK8"/>
  <c r="AO20"/>
  <c r="AS22"/>
  <c r="BA10"/>
  <c r="E24"/>
  <c r="E16"/>
  <c r="E8"/>
  <c r="I21"/>
  <c r="I13"/>
  <c r="M25"/>
  <c r="M17"/>
  <c r="M9"/>
  <c r="Q24"/>
  <c r="Q8"/>
  <c r="U20"/>
  <c r="Y16"/>
  <c r="AC12"/>
  <c r="AG24"/>
  <c r="AG8"/>
  <c r="AO12"/>
  <c r="AW18"/>
  <c r="AH11"/>
  <c r="AJ25"/>
  <c r="AJ17"/>
  <c r="AL23"/>
  <c r="AL15"/>
  <c r="AL7"/>
  <c r="AN21"/>
  <c r="AP19"/>
  <c r="AP11"/>
  <c r="AR25"/>
  <c r="AT17"/>
  <c r="AV23"/>
  <c r="BD10"/>
  <c r="BD14"/>
  <c r="BD18"/>
  <c r="BD22"/>
  <c r="BD8"/>
  <c r="BD12"/>
  <c r="BD16"/>
  <c r="BD9"/>
  <c r="BD13"/>
  <c r="BD17"/>
  <c r="BD21"/>
  <c r="BD25"/>
  <c r="BD11"/>
  <c r="BD23"/>
  <c r="BD19"/>
  <c r="BD7"/>
  <c r="BD20"/>
  <c r="BD15"/>
  <c r="AZ10"/>
  <c r="AZ14"/>
  <c r="AZ18"/>
  <c r="AZ22"/>
  <c r="AZ8"/>
  <c r="AZ12"/>
  <c r="AZ16"/>
  <c r="AZ20"/>
  <c r="AZ24"/>
  <c r="AZ9"/>
  <c r="AZ13"/>
  <c r="AZ17"/>
  <c r="AZ21"/>
  <c r="AZ25"/>
  <c r="AZ11"/>
  <c r="AZ19"/>
  <c r="AV10"/>
  <c r="AV14"/>
  <c r="AV18"/>
  <c r="AV22"/>
  <c r="AV8"/>
  <c r="AV12"/>
  <c r="AV16"/>
  <c r="AV20"/>
  <c r="AV24"/>
  <c r="AV9"/>
  <c r="AV17"/>
  <c r="AV25"/>
  <c r="AV13"/>
  <c r="AV21"/>
  <c r="AR10"/>
  <c r="AR14"/>
  <c r="AR18"/>
  <c r="AR22"/>
  <c r="AR8"/>
  <c r="AR12"/>
  <c r="AR16"/>
  <c r="AR20"/>
  <c r="AR13"/>
  <c r="AR21"/>
  <c r="AR9"/>
  <c r="AR17"/>
  <c r="AR24"/>
  <c r="AN10"/>
  <c r="AN14"/>
  <c r="AN18"/>
  <c r="AN22"/>
  <c r="AN8"/>
  <c r="AN12"/>
  <c r="AN16"/>
  <c r="AN20"/>
  <c r="AN24"/>
  <c r="AJ10"/>
  <c r="AJ14"/>
  <c r="AJ18"/>
  <c r="AJ22"/>
  <c r="AJ8"/>
  <c r="AJ12"/>
  <c r="AJ16"/>
  <c r="AJ20"/>
  <c r="AJ24"/>
  <c r="AF9"/>
  <c r="AF13"/>
  <c r="AF17"/>
  <c r="AF21"/>
  <c r="AF7"/>
  <c r="AF11"/>
  <c r="AF15"/>
  <c r="AF19"/>
  <c r="AF23"/>
  <c r="AB9"/>
  <c r="AB13"/>
  <c r="AB17"/>
  <c r="AB21"/>
  <c r="AB7"/>
  <c r="AB11"/>
  <c r="AB15"/>
  <c r="AB19"/>
  <c r="AB23"/>
  <c r="X10"/>
  <c r="X14"/>
  <c r="X18"/>
  <c r="X22"/>
  <c r="X8"/>
  <c r="X12"/>
  <c r="X16"/>
  <c r="X20"/>
  <c r="X24"/>
  <c r="T10"/>
  <c r="T14"/>
  <c r="T18"/>
  <c r="T22"/>
  <c r="T8"/>
  <c r="T12"/>
  <c r="T16"/>
  <c r="T20"/>
  <c r="T24"/>
  <c r="P10"/>
  <c r="P14"/>
  <c r="P18"/>
  <c r="P22"/>
  <c r="P8"/>
  <c r="P12"/>
  <c r="P16"/>
  <c r="P20"/>
  <c r="P24"/>
  <c r="C23"/>
  <c r="C19"/>
  <c r="C15"/>
  <c r="C11"/>
  <c r="C5" s="1"/>
  <c r="C7"/>
  <c r="H6"/>
  <c r="L6"/>
  <c r="P6"/>
  <c r="T6"/>
  <c r="X6"/>
  <c r="AB6"/>
  <c r="AF6"/>
  <c r="AJ6"/>
  <c r="AN6"/>
  <c r="AR6"/>
  <c r="AV6"/>
  <c r="AZ6"/>
  <c r="BD6"/>
  <c r="D24"/>
  <c r="D20"/>
  <c r="D16"/>
  <c r="D12"/>
  <c r="D8"/>
  <c r="F22"/>
  <c r="F18"/>
  <c r="F14"/>
  <c r="F10"/>
  <c r="H25"/>
  <c r="H21"/>
  <c r="H17"/>
  <c r="H13"/>
  <c r="H9"/>
  <c r="J23"/>
  <c r="J19"/>
  <c r="J15"/>
  <c r="J11"/>
  <c r="J7"/>
  <c r="L25"/>
  <c r="L21"/>
  <c r="L17"/>
  <c r="L13"/>
  <c r="L9"/>
  <c r="N21"/>
  <c r="P19"/>
  <c r="P11"/>
  <c r="R25"/>
  <c r="R17"/>
  <c r="T23"/>
  <c r="T15"/>
  <c r="T7"/>
  <c r="V21"/>
  <c r="X19"/>
  <c r="X11"/>
  <c r="Z25"/>
  <c r="Z17"/>
  <c r="AB22"/>
  <c r="AB14"/>
  <c r="AB25"/>
  <c r="AD21"/>
  <c r="AF18"/>
  <c r="AF10"/>
  <c r="AH25"/>
  <c r="AH17"/>
  <c r="AJ23"/>
  <c r="AJ15"/>
  <c r="AJ7"/>
  <c r="AL21"/>
  <c r="AN19"/>
  <c r="AN11"/>
  <c r="AP25"/>
  <c r="AP17"/>
  <c r="AR23"/>
  <c r="AR7"/>
  <c r="AV19"/>
  <c r="BF8"/>
  <c r="BF12"/>
  <c r="BF16"/>
  <c r="BF20"/>
  <c r="BF24"/>
  <c r="BF10"/>
  <c r="BF14"/>
  <c r="BF18"/>
  <c r="BF22"/>
  <c r="BF7"/>
  <c r="BF11"/>
  <c r="BF15"/>
  <c r="BF19"/>
  <c r="BF23"/>
  <c r="BF17"/>
  <c r="BF9"/>
  <c r="BF25"/>
  <c r="BF13"/>
  <c r="BF21"/>
  <c r="BB8"/>
  <c r="BB12"/>
  <c r="BB16"/>
  <c r="BB20"/>
  <c r="BB24"/>
  <c r="BB10"/>
  <c r="BB14"/>
  <c r="BB18"/>
  <c r="BB22"/>
  <c r="BB7"/>
  <c r="BB11"/>
  <c r="BB15"/>
  <c r="BB19"/>
  <c r="BB23"/>
  <c r="BB17"/>
  <c r="BB9"/>
  <c r="BB25"/>
  <c r="AX8"/>
  <c r="AX12"/>
  <c r="AX16"/>
  <c r="AX20"/>
  <c r="AX24"/>
  <c r="AX10"/>
  <c r="AX14"/>
  <c r="AX18"/>
  <c r="AX22"/>
  <c r="AX7"/>
  <c r="AX11"/>
  <c r="AX15"/>
  <c r="AX19"/>
  <c r="AX23"/>
  <c r="AX21"/>
  <c r="AX13"/>
  <c r="AT8"/>
  <c r="AT12"/>
  <c r="AT16"/>
  <c r="AT20"/>
  <c r="AT24"/>
  <c r="AT10"/>
  <c r="AT14"/>
  <c r="AT18"/>
  <c r="AT22"/>
  <c r="AT11"/>
  <c r="AT19"/>
  <c r="AT7"/>
  <c r="AT15"/>
  <c r="AT23"/>
  <c r="AP8"/>
  <c r="AP12"/>
  <c r="AP16"/>
  <c r="AP20"/>
  <c r="AP24"/>
  <c r="AP10"/>
  <c r="AP14"/>
  <c r="AP18"/>
  <c r="AP22"/>
  <c r="AL8"/>
  <c r="AL12"/>
  <c r="AL16"/>
  <c r="AL20"/>
  <c r="AL24"/>
  <c r="AL10"/>
  <c r="AL14"/>
  <c r="AL18"/>
  <c r="AL22"/>
  <c r="AH8"/>
  <c r="AH12"/>
  <c r="AH16"/>
  <c r="AH20"/>
  <c r="AH24"/>
  <c r="AH10"/>
  <c r="AH14"/>
  <c r="AH18"/>
  <c r="AH22"/>
  <c r="AD8"/>
  <c r="AD12"/>
  <c r="AD16"/>
  <c r="AD20"/>
  <c r="AD24"/>
  <c r="AD10"/>
  <c r="AD14"/>
  <c r="AD18"/>
  <c r="AD22"/>
  <c r="Z8"/>
  <c r="Z12"/>
  <c r="Z16"/>
  <c r="Z20"/>
  <c r="Z24"/>
  <c r="Z10"/>
  <c r="Z14"/>
  <c r="Z18"/>
  <c r="Z22"/>
  <c r="V8"/>
  <c r="V12"/>
  <c r="V16"/>
  <c r="V20"/>
  <c r="V24"/>
  <c r="V10"/>
  <c r="V14"/>
  <c r="V18"/>
  <c r="V22"/>
  <c r="R8"/>
  <c r="R12"/>
  <c r="R16"/>
  <c r="R20"/>
  <c r="R24"/>
  <c r="R10"/>
  <c r="R14"/>
  <c r="R18"/>
  <c r="R22"/>
  <c r="N8"/>
  <c r="N12"/>
  <c r="N16"/>
  <c r="N20"/>
  <c r="N24"/>
  <c r="N10"/>
  <c r="N14"/>
  <c r="N18"/>
  <c r="N22"/>
  <c r="C25"/>
  <c r="C21"/>
  <c r="C17"/>
  <c r="C13"/>
  <c r="F6"/>
  <c r="J6"/>
  <c r="N6"/>
  <c r="R6"/>
  <c r="V6"/>
  <c r="Z6"/>
  <c r="AD6"/>
  <c r="AH6"/>
  <c r="AL6"/>
  <c r="AP6"/>
  <c r="AT6"/>
  <c r="AX6"/>
  <c r="BB6"/>
  <c r="BF6"/>
  <c r="D22"/>
  <c r="D18"/>
  <c r="D14"/>
  <c r="F24"/>
  <c r="F20"/>
  <c r="F16"/>
  <c r="F12"/>
  <c r="H23"/>
  <c r="H19"/>
  <c r="H15"/>
  <c r="H11"/>
  <c r="J25"/>
  <c r="J21"/>
  <c r="J17"/>
  <c r="J13"/>
  <c r="L23"/>
  <c r="L19"/>
  <c r="L15"/>
  <c r="L11"/>
  <c r="N25"/>
  <c r="N17"/>
  <c r="N9"/>
  <c r="P23"/>
  <c r="P15"/>
  <c r="P7"/>
  <c r="R21"/>
  <c r="R13"/>
  <c r="T19"/>
  <c r="T11"/>
  <c r="V25"/>
  <c r="V17"/>
  <c r="V9"/>
  <c r="X23"/>
  <c r="X15"/>
  <c r="X7"/>
  <c r="Z21"/>
  <c r="Z13"/>
  <c r="AB18"/>
  <c r="AB10"/>
  <c r="AD25"/>
  <c r="AD17"/>
  <c r="AD9"/>
  <c r="AF22"/>
  <c r="AF14"/>
  <c r="AF25"/>
  <c r="AH21"/>
  <c r="AH13"/>
  <c r="AJ19"/>
  <c r="AJ11"/>
  <c r="AL25"/>
  <c r="AL17"/>
  <c r="AL9"/>
  <c r="AN23"/>
  <c r="AN15"/>
  <c r="AN7"/>
  <c r="AP21"/>
  <c r="AP13"/>
  <c r="AR15"/>
  <c r="AT21"/>
  <c r="AV11"/>
  <c r="AX9"/>
  <c r="AZ15"/>
  <c r="BB21"/>
  <c r="BD24"/>
  <c r="I15" i="13"/>
  <c r="I11"/>
  <c r="I14"/>
  <c r="I10"/>
  <c r="I6"/>
  <c r="I13"/>
  <c r="I9"/>
  <c r="I7"/>
  <c r="I12"/>
  <c r="I8"/>
  <c r="M6"/>
  <c r="D5" i="37" l="1"/>
  <c r="C14"/>
  <c r="C7"/>
  <c r="F8" i="6"/>
  <c r="C11" i="37"/>
  <c r="E14"/>
  <c r="E7"/>
  <c r="B8"/>
  <c r="F7"/>
  <c r="B5"/>
  <c r="F9" i="6"/>
  <c r="BA5" i="35"/>
  <c r="H14" i="37"/>
  <c r="BF5" i="35"/>
  <c r="F19" i="6"/>
  <c r="B13" i="37"/>
  <c r="D7"/>
  <c r="C6"/>
  <c r="B6"/>
  <c r="O5" i="35"/>
  <c r="G14" i="37"/>
  <c r="B9"/>
  <c r="H6"/>
  <c r="BD5" i="35"/>
  <c r="AD5"/>
  <c r="B12" i="37"/>
  <c r="H9"/>
  <c r="E10"/>
  <c r="E6"/>
  <c r="G11" i="6"/>
  <c r="G10" i="37"/>
  <c r="H10"/>
  <c r="F13"/>
  <c r="AM5" i="35"/>
  <c r="S5"/>
  <c r="B14" i="37"/>
  <c r="E5"/>
  <c r="AQ5" i="35"/>
  <c r="D6" i="37"/>
  <c r="N5" i="35"/>
  <c r="G9" i="6"/>
  <c r="G8"/>
  <c r="F15"/>
  <c r="G18"/>
  <c r="F12"/>
  <c r="G19"/>
  <c r="G12"/>
  <c r="E8" i="37"/>
  <c r="C8"/>
  <c r="G5"/>
  <c r="H5"/>
  <c r="AZ5" i="35"/>
  <c r="E13" i="37"/>
  <c r="B11"/>
  <c r="J11" s="1"/>
  <c r="G6"/>
  <c r="D13"/>
  <c r="D8"/>
  <c r="AX5" i="35"/>
  <c r="G9" i="37"/>
  <c r="AU5" i="35"/>
  <c r="AA5"/>
  <c r="G5"/>
  <c r="BC5"/>
  <c r="F14" i="37"/>
  <c r="D14"/>
  <c r="F11"/>
  <c r="C5" i="35"/>
  <c r="G14" i="6"/>
  <c r="G7"/>
  <c r="F17"/>
  <c r="F10"/>
  <c r="F11"/>
  <c r="G8" i="37"/>
  <c r="H8"/>
  <c r="H7"/>
  <c r="G7"/>
  <c r="H13"/>
  <c r="G13"/>
  <c r="C13"/>
  <c r="F8"/>
  <c r="F16" i="6"/>
  <c r="E9" i="37"/>
  <c r="D12"/>
  <c r="F9"/>
  <c r="W5" i="35"/>
  <c r="AY5"/>
  <c r="F5" i="37"/>
  <c r="K5" s="1"/>
  <c r="F6"/>
  <c r="G15" i="6"/>
  <c r="F14"/>
  <c r="F7"/>
  <c r="F18"/>
  <c r="G17"/>
  <c r="G10"/>
  <c r="G16"/>
  <c r="E12" i="37"/>
  <c r="C12"/>
  <c r="G12"/>
  <c r="H12"/>
  <c r="H11"/>
  <c r="G11"/>
  <c r="C9"/>
  <c r="AW5" i="35"/>
  <c r="BE5"/>
  <c r="F10" i="37"/>
  <c r="D10"/>
  <c r="D9"/>
  <c r="F12"/>
  <c r="BB5" i="35"/>
  <c r="AH5"/>
  <c r="AI5"/>
  <c r="AE5"/>
  <c r="K5"/>
  <c r="BG5"/>
  <c r="V5"/>
  <c r="C5" i="37"/>
  <c r="J5" l="1"/>
  <c r="L5" s="1"/>
  <c r="K7"/>
  <c r="J7"/>
  <c r="J10"/>
  <c r="K11"/>
  <c r="L11" s="1"/>
  <c r="K14"/>
  <c r="K9"/>
  <c r="J13"/>
  <c r="J9"/>
  <c r="J14"/>
  <c r="J12"/>
  <c r="J8"/>
  <c r="K13"/>
  <c r="K10"/>
  <c r="K12"/>
  <c r="K6"/>
  <c r="K8"/>
  <c r="J6"/>
  <c r="L10" l="1"/>
  <c r="L14"/>
  <c r="L7"/>
  <c r="L8"/>
  <c r="L13"/>
  <c r="L12"/>
  <c r="L9"/>
  <c r="L6"/>
  <c r="T9" i="30"/>
  <c r="T10"/>
  <c r="T11"/>
  <c r="T12"/>
  <c r="T13"/>
  <c r="T14"/>
  <c r="T15"/>
  <c r="T16"/>
  <c r="T17"/>
  <c r="T6"/>
  <c r="T7"/>
  <c r="T18" l="1"/>
  <c r="T19"/>
  <c r="T20"/>
  <c r="T21"/>
  <c r="T22"/>
  <c r="C18"/>
  <c r="D18"/>
  <c r="E18"/>
  <c r="F18"/>
  <c r="G18"/>
  <c r="H18"/>
  <c r="I18"/>
  <c r="J18"/>
  <c r="K18"/>
  <c r="L18"/>
  <c r="M18"/>
  <c r="N18"/>
  <c r="O18"/>
  <c r="P18"/>
  <c r="C19"/>
  <c r="D19"/>
  <c r="E19"/>
  <c r="F19"/>
  <c r="G19"/>
  <c r="H19"/>
  <c r="I19"/>
  <c r="J19"/>
  <c r="K19"/>
  <c r="L19"/>
  <c r="M19"/>
  <c r="N19"/>
  <c r="O19"/>
  <c r="P19"/>
  <c r="C20"/>
  <c r="D20"/>
  <c r="E20"/>
  <c r="F20"/>
  <c r="G20"/>
  <c r="H20"/>
  <c r="I20"/>
  <c r="J20"/>
  <c r="K20"/>
  <c r="L20"/>
  <c r="M20"/>
  <c r="N20"/>
  <c r="O20"/>
  <c r="P20"/>
  <c r="C21"/>
  <c r="D21"/>
  <c r="E21"/>
  <c r="F21"/>
  <c r="G21"/>
  <c r="H21"/>
  <c r="I21"/>
  <c r="J21"/>
  <c r="K21"/>
  <c r="L21"/>
  <c r="M21"/>
  <c r="N21"/>
  <c r="O21"/>
  <c r="P21"/>
  <c r="C22"/>
  <c r="D22"/>
  <c r="E22"/>
  <c r="F22"/>
  <c r="G22"/>
  <c r="H22"/>
  <c r="I22"/>
  <c r="J22"/>
  <c r="K22"/>
  <c r="L22"/>
  <c r="M22"/>
  <c r="N22"/>
  <c r="O22"/>
  <c r="P22"/>
  <c r="B18"/>
  <c r="B19"/>
  <c r="B20"/>
  <c r="B21"/>
  <c r="B22"/>
  <c r="T8"/>
  <c r="C8"/>
  <c r="D8"/>
  <c r="E8"/>
  <c r="F8"/>
  <c r="G8"/>
  <c r="H8"/>
  <c r="I8"/>
  <c r="J8"/>
  <c r="K8"/>
  <c r="L8"/>
  <c r="M8"/>
  <c r="N8"/>
  <c r="O8"/>
  <c r="P8"/>
  <c r="B8"/>
  <c r="T5"/>
  <c r="C5"/>
  <c r="D5"/>
  <c r="E5"/>
  <c r="F5"/>
  <c r="G5"/>
  <c r="H5"/>
  <c r="I5"/>
  <c r="J5"/>
  <c r="K5"/>
  <c r="L5"/>
  <c r="M5"/>
  <c r="N5"/>
  <c r="O5"/>
  <c r="P5"/>
  <c r="B5"/>
  <c r="S22" i="29"/>
  <c r="S21"/>
  <c r="S20"/>
  <c r="S19"/>
  <c r="S18"/>
  <c r="S17"/>
  <c r="S16"/>
  <c r="S15"/>
  <c r="S14"/>
  <c r="S13"/>
  <c r="S12"/>
  <c r="S11"/>
  <c r="S10"/>
  <c r="S9"/>
  <c r="S8"/>
  <c r="S8" i="30" s="1"/>
  <c r="S7" i="29"/>
  <c r="S6"/>
  <c r="S5"/>
  <c r="S6" i="28"/>
  <c r="S7"/>
  <c r="S8"/>
  <c r="S9"/>
  <c r="S10"/>
  <c r="S11"/>
  <c r="S12"/>
  <c r="S13"/>
  <c r="S14"/>
  <c r="S15"/>
  <c r="S16"/>
  <c r="S17"/>
  <c r="S18"/>
  <c r="S18" i="30" s="1"/>
  <c r="S19" i="28"/>
  <c r="S19" i="30" s="1"/>
  <c r="S20" i="28"/>
  <c r="S21"/>
  <c r="S21" i="30" s="1"/>
  <c r="S22" i="28"/>
  <c r="S22" i="30" s="1"/>
  <c r="S5" i="28"/>
  <c r="S20" i="30" l="1"/>
  <c r="S5"/>
  <c r="G14" i="27"/>
  <c r="G11"/>
  <c r="G9"/>
  <c r="G5"/>
  <c r="J5" s="1"/>
  <c r="N6" i="2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D17" i="27" s="1"/>
  <c r="N5" i="26"/>
  <c r="C17" i="27" s="1"/>
  <c r="C25" i="26"/>
  <c r="D6" i="27" s="1"/>
  <c r="B25" i="26"/>
  <c r="D5" i="27" s="1"/>
  <c r="D25" i="26"/>
  <c r="D7" i="27" s="1"/>
  <c r="E25" i="26"/>
  <c r="D8" i="27" s="1"/>
  <c r="F25" i="26"/>
  <c r="D9" i="27" s="1"/>
  <c r="G25" i="26"/>
  <c r="D10" i="27" s="1"/>
  <c r="H25" i="26"/>
  <c r="D11" i="27" s="1"/>
  <c r="I25" i="26"/>
  <c r="D12" i="27" s="1"/>
  <c r="J25" i="26"/>
  <c r="D13" i="27" s="1"/>
  <c r="K25" i="26"/>
  <c r="D14" i="27" s="1"/>
  <c r="L25" i="26"/>
  <c r="D15" i="27" s="1"/>
  <c r="M25" i="26"/>
  <c r="D16" i="27" s="1"/>
  <c r="C6" i="26"/>
  <c r="D6"/>
  <c r="E6"/>
  <c r="F6"/>
  <c r="G6"/>
  <c r="H6"/>
  <c r="I6"/>
  <c r="J6"/>
  <c r="K6"/>
  <c r="L6"/>
  <c r="M6"/>
  <c r="C7"/>
  <c r="D7"/>
  <c r="E7"/>
  <c r="F7"/>
  <c r="G7"/>
  <c r="H7"/>
  <c r="I7"/>
  <c r="J7"/>
  <c r="K7"/>
  <c r="L7"/>
  <c r="M7"/>
  <c r="C8"/>
  <c r="D8"/>
  <c r="E8"/>
  <c r="F8"/>
  <c r="G8"/>
  <c r="H8"/>
  <c r="I8"/>
  <c r="J8"/>
  <c r="K8"/>
  <c r="L8"/>
  <c r="M8"/>
  <c r="C9"/>
  <c r="D9"/>
  <c r="E9"/>
  <c r="F9"/>
  <c r="G9"/>
  <c r="H9"/>
  <c r="I9"/>
  <c r="J9"/>
  <c r="K9"/>
  <c r="L9"/>
  <c r="M9"/>
  <c r="C10"/>
  <c r="D10"/>
  <c r="E10"/>
  <c r="F10"/>
  <c r="G10"/>
  <c r="H10"/>
  <c r="I10"/>
  <c r="J10"/>
  <c r="K10"/>
  <c r="L10"/>
  <c r="M10"/>
  <c r="C11"/>
  <c r="D11"/>
  <c r="E11"/>
  <c r="F11"/>
  <c r="G11"/>
  <c r="H11"/>
  <c r="I11"/>
  <c r="J11"/>
  <c r="K11"/>
  <c r="L11"/>
  <c r="M11"/>
  <c r="C12"/>
  <c r="D12"/>
  <c r="E12"/>
  <c r="F12"/>
  <c r="G12"/>
  <c r="H12"/>
  <c r="I12"/>
  <c r="J12"/>
  <c r="K12"/>
  <c r="L12"/>
  <c r="M12"/>
  <c r="C13"/>
  <c r="D13"/>
  <c r="E13"/>
  <c r="F13"/>
  <c r="G13"/>
  <c r="H13"/>
  <c r="I13"/>
  <c r="J13"/>
  <c r="K13"/>
  <c r="L13"/>
  <c r="M13"/>
  <c r="C14"/>
  <c r="D14"/>
  <c r="E14"/>
  <c r="F14"/>
  <c r="G14"/>
  <c r="H14"/>
  <c r="I14"/>
  <c r="J14"/>
  <c r="K14"/>
  <c r="L14"/>
  <c r="M14"/>
  <c r="C15"/>
  <c r="D15"/>
  <c r="E15"/>
  <c r="F15"/>
  <c r="G15"/>
  <c r="H15"/>
  <c r="I15"/>
  <c r="J15"/>
  <c r="K15"/>
  <c r="L15"/>
  <c r="M15"/>
  <c r="C16"/>
  <c r="D16"/>
  <c r="E16"/>
  <c r="F16"/>
  <c r="G16"/>
  <c r="H16"/>
  <c r="I16"/>
  <c r="J16"/>
  <c r="K16"/>
  <c r="L16"/>
  <c r="M16"/>
  <c r="C17"/>
  <c r="D17"/>
  <c r="E17"/>
  <c r="F17"/>
  <c r="G17"/>
  <c r="H17"/>
  <c r="I17"/>
  <c r="J17"/>
  <c r="K17"/>
  <c r="L17"/>
  <c r="M17"/>
  <c r="C18"/>
  <c r="D18"/>
  <c r="E18"/>
  <c r="F18"/>
  <c r="G18"/>
  <c r="H18"/>
  <c r="I18"/>
  <c r="J18"/>
  <c r="K18"/>
  <c r="L18"/>
  <c r="M18"/>
  <c r="C19"/>
  <c r="D19"/>
  <c r="E19"/>
  <c r="F19"/>
  <c r="G19"/>
  <c r="H19"/>
  <c r="I19"/>
  <c r="J19"/>
  <c r="K19"/>
  <c r="L19"/>
  <c r="M19"/>
  <c r="C20"/>
  <c r="D20"/>
  <c r="E20"/>
  <c r="F20"/>
  <c r="G20"/>
  <c r="H20"/>
  <c r="I20"/>
  <c r="J20"/>
  <c r="K20"/>
  <c r="L20"/>
  <c r="M20"/>
  <c r="C21"/>
  <c r="D21"/>
  <c r="E21"/>
  <c r="F21"/>
  <c r="G21"/>
  <c r="H21"/>
  <c r="I21"/>
  <c r="J21"/>
  <c r="K21"/>
  <c r="L21"/>
  <c r="M21"/>
  <c r="C22"/>
  <c r="D22"/>
  <c r="E22"/>
  <c r="F22"/>
  <c r="G22"/>
  <c r="H22"/>
  <c r="I22"/>
  <c r="J22"/>
  <c r="K22"/>
  <c r="L22"/>
  <c r="M22"/>
  <c r="C23"/>
  <c r="D23"/>
  <c r="E23"/>
  <c r="F23"/>
  <c r="G23"/>
  <c r="H23"/>
  <c r="I23"/>
  <c r="J23"/>
  <c r="K23"/>
  <c r="L23"/>
  <c r="M23"/>
  <c r="C24"/>
  <c r="D24"/>
  <c r="E24"/>
  <c r="F24"/>
  <c r="G24"/>
  <c r="H24"/>
  <c r="I24"/>
  <c r="J24"/>
  <c r="K24"/>
  <c r="L24"/>
  <c r="M2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C5"/>
  <c r="D5"/>
  <c r="E5"/>
  <c r="F5"/>
  <c r="G5"/>
  <c r="H5"/>
  <c r="I5"/>
  <c r="J5"/>
  <c r="K5"/>
  <c r="L5"/>
  <c r="M5"/>
  <c r="P6"/>
  <c r="P7" s="1"/>
  <c r="P8" s="1"/>
  <c r="P9" s="1"/>
  <c r="P10" s="1"/>
  <c r="P11" s="1"/>
  <c r="P12" s="1"/>
  <c r="P13" s="1"/>
  <c r="P14" s="1"/>
  <c r="P15" s="1"/>
  <c r="P16" s="1"/>
  <c r="Q7" i="25"/>
  <c r="Q8" s="1"/>
  <c r="Q9" s="1"/>
  <c r="Q10" s="1"/>
  <c r="Q11" s="1"/>
  <c r="Q12" s="1"/>
  <c r="Q13" s="1"/>
  <c r="Q14" s="1"/>
  <c r="Q15" s="1"/>
  <c r="Q16" s="1"/>
  <c r="Q17" s="1"/>
  <c r="Q6" i="24"/>
  <c r="Q7" s="1"/>
  <c r="Q8" s="1"/>
  <c r="Q9" s="1"/>
  <c r="Q10" s="1"/>
  <c r="Q11" s="1"/>
  <c r="Q12" s="1"/>
  <c r="Q13" s="1"/>
  <c r="Q14" s="1"/>
  <c r="Q15" s="1"/>
  <c r="Q16" s="1"/>
  <c r="B27" i="26" l="1"/>
  <c r="C27"/>
  <c r="C11" i="27"/>
  <c r="E11" s="1"/>
  <c r="H27" i="26"/>
  <c r="C13" i="27"/>
  <c r="E13" s="1"/>
  <c r="J27" i="26"/>
  <c r="C7" i="27"/>
  <c r="E7" s="1"/>
  <c r="D27" i="26"/>
  <c r="C6" i="27"/>
  <c r="F6" s="1"/>
  <c r="C12"/>
  <c r="F12" s="1"/>
  <c r="I27" i="26"/>
  <c r="C14" i="27"/>
  <c r="F14" s="1"/>
  <c r="K27" i="26"/>
  <c r="C8" i="27"/>
  <c r="F8" s="1"/>
  <c r="E27" i="26"/>
  <c r="C5" i="27"/>
  <c r="E5" s="1"/>
  <c r="C15"/>
  <c r="E15" s="1"/>
  <c r="L27" i="26"/>
  <c r="C9" i="27"/>
  <c r="F9" s="1"/>
  <c r="F27" i="26"/>
  <c r="C16" i="27"/>
  <c r="E16" s="1"/>
  <c r="M27" i="26"/>
  <c r="C10" i="27"/>
  <c r="F10" s="1"/>
  <c r="G27" i="26"/>
  <c r="F15" i="27"/>
  <c r="E17"/>
  <c r="F17"/>
  <c r="E14"/>
  <c r="E6"/>
  <c r="E8"/>
  <c r="J14"/>
  <c r="I14"/>
  <c r="I11"/>
  <c r="J11"/>
  <c r="I9"/>
  <c r="J9"/>
  <c r="I5"/>
  <c r="E17" i="23"/>
  <c r="F17"/>
  <c r="E18"/>
  <c r="F18"/>
  <c r="E19"/>
  <c r="F19"/>
  <c r="E20"/>
  <c r="F20"/>
  <c r="E21"/>
  <c r="F21"/>
  <c r="E22"/>
  <c r="F22"/>
  <c r="E23"/>
  <c r="F23"/>
  <c r="F16"/>
  <c r="E16"/>
  <c r="G16"/>
  <c r="C16"/>
  <c r="C17"/>
  <c r="C18"/>
  <c r="C19"/>
  <c r="C20"/>
  <c r="C21"/>
  <c r="C22"/>
  <c r="C23"/>
  <c r="B16"/>
  <c r="B17"/>
  <c r="B18"/>
  <c r="B19"/>
  <c r="B20"/>
  <c r="B21"/>
  <c r="B22"/>
  <c r="B23"/>
  <c r="D7" i="22"/>
  <c r="D7" i="23" s="1"/>
  <c r="D8" i="22"/>
  <c r="D8" i="23" s="1"/>
  <c r="D9" i="22"/>
  <c r="D9" i="23" s="1"/>
  <c r="D10" i="22"/>
  <c r="D10" i="23" s="1"/>
  <c r="D11" i="22"/>
  <c r="D11" i="23" s="1"/>
  <c r="D12" i="22"/>
  <c r="D12" i="23" s="1"/>
  <c r="D13" i="22"/>
  <c r="D13" i="23" s="1"/>
  <c r="D14" i="22"/>
  <c r="D14" i="23" s="1"/>
  <c r="D15" i="22"/>
  <c r="D15" i="23" s="1"/>
  <c r="D16" i="22"/>
  <c r="D16" i="23" s="1"/>
  <c r="D17" i="22"/>
  <c r="D17" i="23" s="1"/>
  <c r="D18" i="22"/>
  <c r="D18" i="23" s="1"/>
  <c r="D19" i="22"/>
  <c r="D19" i="23" s="1"/>
  <c r="D20" i="22"/>
  <c r="D20" i="23" s="1"/>
  <c r="D21" i="22"/>
  <c r="D21" i="23" s="1"/>
  <c r="D22" i="22"/>
  <c r="D22" i="23" s="1"/>
  <c r="D23" i="22"/>
  <c r="D23" i="23" s="1"/>
  <c r="T6" i="19"/>
  <c r="T6" i="20" s="1"/>
  <c r="T7" i="19"/>
  <c r="T7" i="20" s="1"/>
  <c r="T8" i="19"/>
  <c r="T8" i="20" s="1"/>
  <c r="T9" i="19"/>
  <c r="T9" i="20" s="1"/>
  <c r="T10" i="19"/>
  <c r="T10" i="20" s="1"/>
  <c r="T11" i="19"/>
  <c r="T11" i="20" s="1"/>
  <c r="T12" i="19"/>
  <c r="T12" i="20" s="1"/>
  <c r="T13" i="19"/>
  <c r="T13" i="20" s="1"/>
  <c r="T14" i="19"/>
  <c r="T14" i="20" s="1"/>
  <c r="T15" i="19"/>
  <c r="T16"/>
  <c r="T17"/>
  <c r="T18"/>
  <c r="T19"/>
  <c r="T20"/>
  <c r="T21"/>
  <c r="T22"/>
  <c r="T23"/>
  <c r="T24"/>
  <c r="T5"/>
  <c r="T5" i="20" s="1"/>
  <c r="E6" i="43"/>
  <c r="G6"/>
  <c r="I6"/>
  <c r="L6"/>
  <c r="D6"/>
  <c r="J6"/>
  <c r="M6"/>
  <c r="E7"/>
  <c r="G7"/>
  <c r="I7"/>
  <c r="L7"/>
  <c r="D7"/>
  <c r="J7"/>
  <c r="M7"/>
  <c r="E8"/>
  <c r="G8"/>
  <c r="I8"/>
  <c r="L8"/>
  <c r="D8"/>
  <c r="J8"/>
  <c r="M8"/>
  <c r="E9"/>
  <c r="G9"/>
  <c r="I9"/>
  <c r="L9"/>
  <c r="D9"/>
  <c r="J9"/>
  <c r="M9"/>
  <c r="E10"/>
  <c r="G10"/>
  <c r="I10"/>
  <c r="L10"/>
  <c r="D10"/>
  <c r="J10"/>
  <c r="M10"/>
  <c r="E11"/>
  <c r="G11"/>
  <c r="I11"/>
  <c r="L11"/>
  <c r="D11"/>
  <c r="J11"/>
  <c r="M11"/>
  <c r="E12"/>
  <c r="G12"/>
  <c r="I12"/>
  <c r="L12"/>
  <c r="D12"/>
  <c r="J12"/>
  <c r="M12"/>
  <c r="E13"/>
  <c r="G13"/>
  <c r="I13"/>
  <c r="L13"/>
  <c r="D13"/>
  <c r="J13"/>
  <c r="M13"/>
  <c r="E14"/>
  <c r="G14"/>
  <c r="I14"/>
  <c r="L14"/>
  <c r="D14"/>
  <c r="J14"/>
  <c r="M14"/>
  <c r="B15" i="20"/>
  <c r="C15"/>
  <c r="D15"/>
  <c r="E15"/>
  <c r="E15" i="43" s="1"/>
  <c r="F15" i="20"/>
  <c r="G15"/>
  <c r="H15"/>
  <c r="G15" i="43" s="1"/>
  <c r="I15" i="20"/>
  <c r="J15"/>
  <c r="K15"/>
  <c r="L15"/>
  <c r="I15" i="43" s="1"/>
  <c r="M15" i="20"/>
  <c r="L15" i="43" s="1"/>
  <c r="N15" i="20"/>
  <c r="D15" i="43" s="1"/>
  <c r="O15" i="20"/>
  <c r="P15"/>
  <c r="Q15"/>
  <c r="J15" i="43" s="1"/>
  <c r="R15" i="20"/>
  <c r="M15" i="43" s="1"/>
  <c r="B16" i="20"/>
  <c r="C16"/>
  <c r="D16"/>
  <c r="E16"/>
  <c r="E16" i="43" s="1"/>
  <c r="F16" i="20"/>
  <c r="G16"/>
  <c r="H16"/>
  <c r="G16" i="43" s="1"/>
  <c r="I16" i="20"/>
  <c r="J16"/>
  <c r="K16"/>
  <c r="L16"/>
  <c r="I16" i="43" s="1"/>
  <c r="M16" i="20"/>
  <c r="L16" i="43" s="1"/>
  <c r="N16" i="20"/>
  <c r="D16" i="43" s="1"/>
  <c r="O16" i="20"/>
  <c r="P16"/>
  <c r="Q16"/>
  <c r="J16" i="43" s="1"/>
  <c r="R16" i="20"/>
  <c r="M16" i="43" s="1"/>
  <c r="B17" i="20"/>
  <c r="C17"/>
  <c r="D17"/>
  <c r="E17"/>
  <c r="E17" i="43" s="1"/>
  <c r="F17" i="20"/>
  <c r="G17"/>
  <c r="H17"/>
  <c r="G17" i="43" s="1"/>
  <c r="I17" i="20"/>
  <c r="J17"/>
  <c r="K17"/>
  <c r="L17"/>
  <c r="I17" i="43" s="1"/>
  <c r="M17" i="20"/>
  <c r="L17" i="43" s="1"/>
  <c r="N17" i="20"/>
  <c r="D17" i="43" s="1"/>
  <c r="O17" i="20"/>
  <c r="P17"/>
  <c r="Q17"/>
  <c r="J17" i="43" s="1"/>
  <c r="R17" i="20"/>
  <c r="M17" i="43" s="1"/>
  <c r="B18" i="20"/>
  <c r="C18"/>
  <c r="D18"/>
  <c r="E18"/>
  <c r="E18" i="43" s="1"/>
  <c r="F18" i="20"/>
  <c r="G18"/>
  <c r="H18"/>
  <c r="G18" i="43" s="1"/>
  <c r="I18" i="20"/>
  <c r="J18"/>
  <c r="K18"/>
  <c r="L18"/>
  <c r="I18" i="43" s="1"/>
  <c r="M18" i="20"/>
  <c r="L18" i="43" s="1"/>
  <c r="N18" i="20"/>
  <c r="D18" i="43" s="1"/>
  <c r="O18" i="20"/>
  <c r="P18"/>
  <c r="Q18"/>
  <c r="J18" i="43" s="1"/>
  <c r="R18" i="20"/>
  <c r="M18" i="43" s="1"/>
  <c r="B19" i="20"/>
  <c r="C19"/>
  <c r="D19"/>
  <c r="E19"/>
  <c r="E19" i="43" s="1"/>
  <c r="F19" i="20"/>
  <c r="G19"/>
  <c r="H19"/>
  <c r="G19" i="43" s="1"/>
  <c r="I19" i="20"/>
  <c r="J19"/>
  <c r="K19"/>
  <c r="L19"/>
  <c r="I19" i="43" s="1"/>
  <c r="M19" i="20"/>
  <c r="L19" i="43" s="1"/>
  <c r="N19" i="20"/>
  <c r="D19" i="43" s="1"/>
  <c r="O19" i="20"/>
  <c r="P19"/>
  <c r="Q19"/>
  <c r="J19" i="43" s="1"/>
  <c r="R19" i="20"/>
  <c r="M19" i="43" s="1"/>
  <c r="B20" i="20"/>
  <c r="C20"/>
  <c r="D20"/>
  <c r="E20"/>
  <c r="E20" i="43" s="1"/>
  <c r="F20" i="20"/>
  <c r="G20"/>
  <c r="H20"/>
  <c r="G20" i="43" s="1"/>
  <c r="I20" i="20"/>
  <c r="J20"/>
  <c r="K20"/>
  <c r="L20"/>
  <c r="I20" i="43" s="1"/>
  <c r="M20" i="20"/>
  <c r="L20" i="43" s="1"/>
  <c r="N20" i="20"/>
  <c r="D20" i="43" s="1"/>
  <c r="O20" i="20"/>
  <c r="P20"/>
  <c r="Q20"/>
  <c r="J20" i="43" s="1"/>
  <c r="R20" i="20"/>
  <c r="M20" i="43" s="1"/>
  <c r="B21" i="20"/>
  <c r="C21"/>
  <c r="D21"/>
  <c r="E21"/>
  <c r="E21" i="43" s="1"/>
  <c r="F21" i="20"/>
  <c r="G21"/>
  <c r="H21"/>
  <c r="G21" i="43" s="1"/>
  <c r="I21" i="20"/>
  <c r="J21"/>
  <c r="K21"/>
  <c r="L21"/>
  <c r="I21" i="43" s="1"/>
  <c r="M21" i="20"/>
  <c r="L21" i="43" s="1"/>
  <c r="N21" i="20"/>
  <c r="D21" i="43" s="1"/>
  <c r="O21" i="20"/>
  <c r="P21"/>
  <c r="Q21"/>
  <c r="J21" i="43" s="1"/>
  <c r="R21" i="20"/>
  <c r="M21" i="43" s="1"/>
  <c r="B22" i="20"/>
  <c r="C22"/>
  <c r="D22"/>
  <c r="E22"/>
  <c r="E22" i="43" s="1"/>
  <c r="F22" i="20"/>
  <c r="G22"/>
  <c r="H22"/>
  <c r="G22" i="43" s="1"/>
  <c r="I22" i="20"/>
  <c r="J22"/>
  <c r="K22"/>
  <c r="L22"/>
  <c r="I22" i="43" s="1"/>
  <c r="M22" i="20"/>
  <c r="L22" i="43" s="1"/>
  <c r="N22" i="20"/>
  <c r="D22" i="43" s="1"/>
  <c r="O22" i="20"/>
  <c r="P22"/>
  <c r="Q22"/>
  <c r="J22" i="43" s="1"/>
  <c r="R22" i="20"/>
  <c r="M22" i="43" s="1"/>
  <c r="E23"/>
  <c r="G23"/>
  <c r="I23"/>
  <c r="L23"/>
  <c r="D23"/>
  <c r="J23"/>
  <c r="M23"/>
  <c r="E24"/>
  <c r="G24"/>
  <c r="I24"/>
  <c r="L24"/>
  <c r="D24"/>
  <c r="J24"/>
  <c r="M24"/>
  <c r="H6" i="27"/>
  <c r="E5" i="43"/>
  <c r="G5"/>
  <c r="I5"/>
  <c r="L5"/>
  <c r="D5"/>
  <c r="J5"/>
  <c r="M5"/>
  <c r="A8" i="12"/>
  <c r="A9" s="1"/>
  <c r="A10" s="1"/>
  <c r="A11" s="1"/>
  <c r="A12" s="1"/>
  <c r="A13" s="1"/>
  <c r="A14" s="1"/>
  <c r="A15" s="1"/>
  <c r="A16" s="1"/>
  <c r="A17" s="1"/>
  <c r="A18" s="1"/>
  <c r="A19" s="1"/>
  <c r="A20" s="1"/>
  <c r="A8" i="7"/>
  <c r="A9" s="1"/>
  <c r="A10" s="1"/>
  <c r="A11" s="1"/>
  <c r="A12" s="1"/>
  <c r="A13" s="1"/>
  <c r="A14" s="1"/>
  <c r="A15" s="1"/>
  <c r="A16" s="1"/>
  <c r="A17" s="1"/>
  <c r="A18" s="1"/>
  <c r="A19" s="1"/>
  <c r="A20" s="1"/>
  <c r="D6" i="15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5"/>
  <c r="E6" i="4"/>
  <c r="E7"/>
  <c r="E8"/>
  <c r="E9"/>
  <c r="E10"/>
  <c r="E11"/>
  <c r="E12"/>
  <c r="E13"/>
  <c r="E14"/>
  <c r="E15"/>
  <c r="E16"/>
  <c r="E17"/>
  <c r="E18"/>
  <c r="E19"/>
  <c r="E20"/>
  <c r="E21"/>
  <c r="E22"/>
  <c r="K22" s="1"/>
  <c r="E23"/>
  <c r="E24"/>
  <c r="E25"/>
  <c r="E26"/>
  <c r="E27"/>
  <c r="E28"/>
  <c r="E29"/>
  <c r="E30"/>
  <c r="E31"/>
  <c r="E32"/>
  <c r="E33"/>
  <c r="E34"/>
  <c r="E35"/>
  <c r="N35" s="1"/>
  <c r="E36"/>
  <c r="E37"/>
  <c r="E38"/>
  <c r="E39"/>
  <c r="E40"/>
  <c r="E41"/>
  <c r="E42"/>
  <c r="E43"/>
  <c r="E44"/>
  <c r="E45"/>
  <c r="E46"/>
  <c r="L46" s="1"/>
  <c r="E47"/>
  <c r="K47" s="1"/>
  <c r="E48"/>
  <c r="E49"/>
  <c r="E50"/>
  <c r="B23" i="5" s="1"/>
  <c r="E51" i="4"/>
  <c r="E52"/>
  <c r="E53"/>
  <c r="E54"/>
  <c r="K54" s="1"/>
  <c r="E55"/>
  <c r="E56"/>
  <c r="E57"/>
  <c r="E58"/>
  <c r="K58" s="1"/>
  <c r="E59"/>
  <c r="E60"/>
  <c r="E61"/>
  <c r="E5"/>
  <c r="L5" s="1"/>
  <c r="I35" i="3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H6" i="2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5"/>
  <c r="T24" i="20" l="1"/>
  <c r="V24" i="19"/>
  <c r="V20"/>
  <c r="T20" i="20"/>
  <c r="V16" i="19"/>
  <c r="T16" i="20"/>
  <c r="V23" i="19"/>
  <c r="T23" i="20"/>
  <c r="V19" i="19"/>
  <c r="T19" i="20"/>
  <c r="T15"/>
  <c r="V15" i="19"/>
  <c r="B31" i="5"/>
  <c r="V22" i="19"/>
  <c r="T22" i="20"/>
  <c r="V18" i="19"/>
  <c r="T18" i="20"/>
  <c r="E10" i="27"/>
  <c r="C14" i="31"/>
  <c r="G17" i="27"/>
  <c r="D5" i="31"/>
  <c r="V21" i="19"/>
  <c r="T21" i="20"/>
  <c r="V17" i="19"/>
  <c r="T17" i="20"/>
  <c r="B5" i="31" s="1"/>
  <c r="E9" i="27"/>
  <c r="F7"/>
  <c r="H13"/>
  <c r="J25" i="43"/>
  <c r="J26" s="1"/>
  <c r="H8" i="27"/>
  <c r="E25" i="43"/>
  <c r="E26" s="1"/>
  <c r="F16" i="27"/>
  <c r="H16"/>
  <c r="M25" i="43"/>
  <c r="M26" s="1"/>
  <c r="H12" i="27"/>
  <c r="I25" i="43"/>
  <c r="I26" s="1"/>
  <c r="F5" i="27"/>
  <c r="H15"/>
  <c r="L25" i="43"/>
  <c r="L26" s="1"/>
  <c r="E12" i="27"/>
  <c r="F11"/>
  <c r="F13"/>
  <c r="H7"/>
  <c r="D25" i="43"/>
  <c r="D26" s="1"/>
  <c r="G25"/>
  <c r="G26" s="1"/>
  <c r="M57" i="4"/>
  <c r="K37"/>
  <c r="M37"/>
  <c r="G31" i="5"/>
  <c r="K21" i="4"/>
  <c r="M53"/>
  <c r="G23" i="5"/>
  <c r="O47" i="4"/>
  <c r="O31"/>
  <c r="O15"/>
  <c r="K53"/>
  <c r="K33"/>
  <c r="K17"/>
  <c r="L30"/>
  <c r="M47"/>
  <c r="B15" i="5"/>
  <c r="J15" s="1"/>
  <c r="B27"/>
  <c r="I27" s="1"/>
  <c r="B19"/>
  <c r="J19" s="1"/>
  <c r="B11"/>
  <c r="I11" s="1"/>
  <c r="O22" i="4"/>
  <c r="K10"/>
  <c r="O6"/>
  <c r="K49"/>
  <c r="K26"/>
  <c r="K15"/>
  <c r="L14"/>
  <c r="M41"/>
  <c r="B5" i="5"/>
  <c r="I5" s="1"/>
  <c r="B7"/>
  <c r="I7" s="1"/>
  <c r="O55" i="4"/>
  <c r="M55"/>
  <c r="K55"/>
  <c r="N55"/>
  <c r="O51"/>
  <c r="M51"/>
  <c r="L51"/>
  <c r="K51"/>
  <c r="O39"/>
  <c r="M39"/>
  <c r="K39"/>
  <c r="N39"/>
  <c r="O23"/>
  <c r="K23"/>
  <c r="O19"/>
  <c r="L19"/>
  <c r="K19"/>
  <c r="O11"/>
  <c r="L11"/>
  <c r="K11"/>
  <c r="L23"/>
  <c r="B28" i="5"/>
  <c r="B20"/>
  <c r="I20" s="1"/>
  <c r="B12"/>
  <c r="I12" s="1"/>
  <c r="C19" i="31"/>
  <c r="B19"/>
  <c r="C11"/>
  <c r="B11"/>
  <c r="N58" i="4"/>
  <c r="O58"/>
  <c r="L58"/>
  <c r="N50"/>
  <c r="O50"/>
  <c r="L50"/>
  <c r="K50"/>
  <c r="N42"/>
  <c r="O42"/>
  <c r="L42"/>
  <c r="N34"/>
  <c r="O34"/>
  <c r="L34"/>
  <c r="K34"/>
  <c r="O14"/>
  <c r="K14"/>
  <c r="K31"/>
  <c r="L38"/>
  <c r="L6"/>
  <c r="C22" i="31"/>
  <c r="B22"/>
  <c r="G16" i="27"/>
  <c r="C18" i="31"/>
  <c r="B18"/>
  <c r="G7" i="27"/>
  <c r="B14" i="31"/>
  <c r="C10"/>
  <c r="B10"/>
  <c r="O59" i="4"/>
  <c r="N59"/>
  <c r="L59"/>
  <c r="O43"/>
  <c r="N43"/>
  <c r="L43"/>
  <c r="O35"/>
  <c r="M35"/>
  <c r="L35"/>
  <c r="K35"/>
  <c r="O27"/>
  <c r="L27"/>
  <c r="O7"/>
  <c r="K7"/>
  <c r="K43"/>
  <c r="L55"/>
  <c r="L39"/>
  <c r="L7"/>
  <c r="M43"/>
  <c r="C6" i="31"/>
  <c r="B6"/>
  <c r="C15"/>
  <c r="B15"/>
  <c r="C7"/>
  <c r="B7"/>
  <c r="O5" i="4"/>
  <c r="K5"/>
  <c r="N54"/>
  <c r="O54"/>
  <c r="N46"/>
  <c r="O46"/>
  <c r="K46"/>
  <c r="N38"/>
  <c r="O38"/>
  <c r="O30"/>
  <c r="K30"/>
  <c r="O26"/>
  <c r="L26"/>
  <c r="O18"/>
  <c r="L18"/>
  <c r="K18"/>
  <c r="O10"/>
  <c r="L10"/>
  <c r="K42"/>
  <c r="L54"/>
  <c r="L22"/>
  <c r="N51"/>
  <c r="K59"/>
  <c r="K38"/>
  <c r="K27"/>
  <c r="K6"/>
  <c r="L47"/>
  <c r="L31"/>
  <c r="L15"/>
  <c r="M59"/>
  <c r="N47"/>
  <c r="B32" i="5"/>
  <c r="G32" s="1"/>
  <c r="B24"/>
  <c r="G24" s="1"/>
  <c r="B16"/>
  <c r="G16" s="1"/>
  <c r="B8"/>
  <c r="L61" i="4"/>
  <c r="O61"/>
  <c r="L57"/>
  <c r="O57"/>
  <c r="L53"/>
  <c r="O53"/>
  <c r="L49"/>
  <c r="O49"/>
  <c r="L45"/>
  <c r="O45"/>
  <c r="L41"/>
  <c r="O41"/>
  <c r="L37"/>
  <c r="O37"/>
  <c r="L33"/>
  <c r="O33"/>
  <c r="L29"/>
  <c r="O29"/>
  <c r="L25"/>
  <c r="O25"/>
  <c r="L21"/>
  <c r="O21"/>
  <c r="L17"/>
  <c r="O17"/>
  <c r="L13"/>
  <c r="O13"/>
  <c r="L9"/>
  <c r="O9"/>
  <c r="K57"/>
  <c r="K41"/>
  <c r="K25"/>
  <c r="K9"/>
  <c r="M61"/>
  <c r="M45"/>
  <c r="B34" i="5"/>
  <c r="G34" s="1"/>
  <c r="B30"/>
  <c r="B26"/>
  <c r="B22"/>
  <c r="I22" s="1"/>
  <c r="B18"/>
  <c r="B14"/>
  <c r="I14" s="1"/>
  <c r="B10"/>
  <c r="I10" s="1"/>
  <c r="B6"/>
  <c r="H6" s="1"/>
  <c r="B21" i="31"/>
  <c r="C21"/>
  <c r="G13" i="27"/>
  <c r="C17" i="31"/>
  <c r="B17"/>
  <c r="C13"/>
  <c r="B13"/>
  <c r="C9"/>
  <c r="B9"/>
  <c r="G8" i="27"/>
  <c r="N60" i="4"/>
  <c r="O60"/>
  <c r="N56"/>
  <c r="O56"/>
  <c r="N52"/>
  <c r="O52"/>
  <c r="N48"/>
  <c r="O48"/>
  <c r="N44"/>
  <c r="O44"/>
  <c r="N40"/>
  <c r="O40"/>
  <c r="N36"/>
  <c r="O36"/>
  <c r="M32"/>
  <c r="O32"/>
  <c r="K28"/>
  <c r="O28"/>
  <c r="K24"/>
  <c r="O24"/>
  <c r="K20"/>
  <c r="O20"/>
  <c r="K16"/>
  <c r="O16"/>
  <c r="K12"/>
  <c r="O12"/>
  <c r="K8"/>
  <c r="O8"/>
  <c r="K61"/>
  <c r="K45"/>
  <c r="K29"/>
  <c r="K13"/>
  <c r="M49"/>
  <c r="B33" i="5"/>
  <c r="H33" s="1"/>
  <c r="B29"/>
  <c r="G29" s="1"/>
  <c r="B25"/>
  <c r="G25" s="1"/>
  <c r="B21"/>
  <c r="H21" s="1"/>
  <c r="B17"/>
  <c r="G17" s="1"/>
  <c r="B13"/>
  <c r="H13" s="1"/>
  <c r="B9"/>
  <c r="G9" s="1"/>
  <c r="C20" i="31"/>
  <c r="B20"/>
  <c r="C16"/>
  <c r="B16"/>
  <c r="G12" i="27"/>
  <c r="C12" i="31"/>
  <c r="B12"/>
  <c r="G10" i="27"/>
  <c r="C8" i="31"/>
  <c r="B8"/>
  <c r="G6" i="27"/>
  <c r="J6" s="1"/>
  <c r="H30" i="5"/>
  <c r="G14"/>
  <c r="I6"/>
  <c r="G30"/>
  <c r="G6"/>
  <c r="I30"/>
  <c r="I8"/>
  <c r="J23"/>
  <c r="J31"/>
  <c r="H8"/>
  <c r="H20"/>
  <c r="I23"/>
  <c r="I31"/>
  <c r="H11"/>
  <c r="H23"/>
  <c r="H31"/>
  <c r="M33" i="4"/>
  <c r="N33"/>
  <c r="M34"/>
  <c r="N61"/>
  <c r="N57"/>
  <c r="N53"/>
  <c r="N49"/>
  <c r="N45"/>
  <c r="N41"/>
  <c r="N37"/>
  <c r="L60"/>
  <c r="L56"/>
  <c r="L52"/>
  <c r="L48"/>
  <c r="L44"/>
  <c r="L40"/>
  <c r="L36"/>
  <c r="L32"/>
  <c r="L28"/>
  <c r="L24"/>
  <c r="L20"/>
  <c r="L16"/>
  <c r="L12"/>
  <c r="L8"/>
  <c r="N32"/>
  <c r="M60"/>
  <c r="M58"/>
  <c r="M56"/>
  <c r="M54"/>
  <c r="M52"/>
  <c r="M50"/>
  <c r="M48"/>
  <c r="M46"/>
  <c r="M44"/>
  <c r="M42"/>
  <c r="M40"/>
  <c r="M38"/>
  <c r="M36"/>
  <c r="K60"/>
  <c r="K56"/>
  <c r="K52"/>
  <c r="K48"/>
  <c r="K44"/>
  <c r="K40"/>
  <c r="K36"/>
  <c r="K32"/>
  <c r="H18" i="6" l="1"/>
  <c r="H15" i="5"/>
  <c r="G21"/>
  <c r="G5"/>
  <c r="I21"/>
  <c r="C5" i="31"/>
  <c r="I15" i="5"/>
  <c r="H5"/>
  <c r="N26" i="43"/>
  <c r="J7" i="5"/>
  <c r="G20"/>
  <c r="G33"/>
  <c r="H12"/>
  <c r="J11"/>
  <c r="H14"/>
  <c r="H7"/>
  <c r="I14" i="6"/>
  <c r="I18"/>
  <c r="J27" i="5"/>
  <c r="I17"/>
  <c r="H27"/>
  <c r="G12"/>
  <c r="G13"/>
  <c r="H22"/>
  <c r="H19"/>
  <c r="I19"/>
  <c r="H19" i="6"/>
  <c r="E19"/>
  <c r="J10" i="27"/>
  <c r="I7"/>
  <c r="J7"/>
  <c r="J8"/>
  <c r="I16"/>
  <c r="J13"/>
  <c r="J15"/>
  <c r="I15" s="1"/>
  <c r="I13"/>
  <c r="I33" i="5"/>
  <c r="I16"/>
  <c r="H16"/>
  <c r="J16" i="27"/>
  <c r="I10"/>
  <c r="D17" i="6"/>
  <c r="J33" i="5"/>
  <c r="J26"/>
  <c r="J8"/>
  <c r="I17" i="6"/>
  <c r="G8" i="5"/>
  <c r="I26"/>
  <c r="H26"/>
  <c r="H12" i="6"/>
  <c r="I16"/>
  <c r="J13" i="5"/>
  <c r="J29"/>
  <c r="H16" i="6"/>
  <c r="J6" i="5"/>
  <c r="J22"/>
  <c r="J32"/>
  <c r="I19" i="6"/>
  <c r="H17"/>
  <c r="J28" i="5"/>
  <c r="G7"/>
  <c r="J5"/>
  <c r="G19"/>
  <c r="J17"/>
  <c r="J10"/>
  <c r="D18" i="6"/>
  <c r="G26" i="5"/>
  <c r="G10"/>
  <c r="H10"/>
  <c r="I6" i="27"/>
  <c r="J21" i="5"/>
  <c r="E18" i="6"/>
  <c r="J14" i="5"/>
  <c r="J30"/>
  <c r="J16"/>
  <c r="H14" i="6"/>
  <c r="H15"/>
  <c r="J12" i="5"/>
  <c r="G15"/>
  <c r="D12" i="6"/>
  <c r="D19"/>
  <c r="H17" i="5"/>
  <c r="J9"/>
  <c r="J25"/>
  <c r="J18"/>
  <c r="J34"/>
  <c r="I8" i="27"/>
  <c r="J24" i="5"/>
  <c r="H9" i="6"/>
  <c r="E17"/>
  <c r="J20" i="5"/>
  <c r="I15" i="6"/>
  <c r="G11" i="5"/>
  <c r="G27"/>
  <c r="E11" i="6"/>
  <c r="J12" i="27"/>
  <c r="I12"/>
  <c r="I9" i="6"/>
  <c r="I28" i="5"/>
  <c r="I9"/>
  <c r="H18"/>
  <c r="F5" i="31"/>
  <c r="I17" i="27"/>
  <c r="I10" i="6"/>
  <c r="E12"/>
  <c r="G28" i="5"/>
  <c r="H28"/>
  <c r="I25"/>
  <c r="I29"/>
  <c r="I18"/>
  <c r="H29"/>
  <c r="G18"/>
  <c r="H11" i="6"/>
  <c r="I11"/>
  <c r="I12"/>
  <c r="I8"/>
  <c r="I7"/>
  <c r="H10"/>
  <c r="D10"/>
  <c r="H24" i="5"/>
  <c r="H34"/>
  <c r="D11" i="6"/>
  <c r="H8"/>
  <c r="H32" i="5"/>
  <c r="I24"/>
  <c r="I34"/>
  <c r="H25"/>
  <c r="H9"/>
  <c r="G22"/>
  <c r="I13"/>
  <c r="I32"/>
  <c r="E10" i="6"/>
  <c r="J17" i="27" l="1"/>
</calcChain>
</file>

<file path=xl/sharedStrings.xml><?xml version="1.0" encoding="utf-8"?>
<sst xmlns="http://schemas.openxmlformats.org/spreadsheetml/2006/main" count="2319" uniqueCount="482">
  <si>
    <t>Corporate Profit Shares, Canada vs. United States</t>
  </si>
  <si>
    <t>List of Tables</t>
  </si>
  <si>
    <t>Table 1: Quarterly Survey of Financial Statements Corporate Profit Share, Canada, 1988-2017</t>
  </si>
  <si>
    <t>Year</t>
  </si>
  <si>
    <t>A</t>
  </si>
  <si>
    <t>B</t>
  </si>
  <si>
    <t>C</t>
  </si>
  <si>
    <t>D</t>
  </si>
  <si>
    <t>Release: February 22, 2018</t>
  </si>
  <si>
    <t>E=C-D</t>
  </si>
  <si>
    <t>Income-based GDP at market prices,  millions of CAD$</t>
  </si>
  <si>
    <t xml:space="preserve"> Operating profit or loss, millions of CAD$</t>
  </si>
  <si>
    <t>Profit before income tax, millions of  CAD$</t>
  </si>
  <si>
    <t>Profit after tax, millions of  CAD$</t>
  </si>
  <si>
    <t xml:space="preserve"> Income Tax, millions of  CAD$</t>
  </si>
  <si>
    <t>Profit Share before income tax, %</t>
  </si>
  <si>
    <t>Profit Share after income tax, %</t>
  </si>
  <si>
    <t>F=C/A*100</t>
  </si>
  <si>
    <t>G=E/A*100</t>
  </si>
  <si>
    <t>Source: Statistics Canada: [A] CANSIM Table 380-0063, seasonnally adjusted at annual rates; [B-E]: CANSIM Table 380-0078</t>
  </si>
  <si>
    <t>Interest and dividends received from non-residents, millions of  CAD$</t>
  </si>
  <si>
    <t>Corporation profits after taxes, millions of  CAD$</t>
  </si>
  <si>
    <t>Corporation profit before taxes (gross domestic product basis), millions of  CAD$</t>
  </si>
  <si>
    <t>E</t>
  </si>
  <si>
    <t>F=(B+C+D)-E</t>
  </si>
  <si>
    <t>G=B/A*100</t>
  </si>
  <si>
    <t>H=E/A*100</t>
  </si>
  <si>
    <t>Taxes less subsidies on products and imports, millions of  CAD$</t>
  </si>
  <si>
    <t>Taxes less subsidies on production, millions of  CAD$</t>
  </si>
  <si>
    <t>D=A-B-C</t>
  </si>
  <si>
    <t>Profit before income tax (financial data), millions of  CAD$</t>
  </si>
  <si>
    <t>Profit after tax (financial data), millions of  CAD$</t>
  </si>
  <si>
    <t>Profit Share before income tax (gross domestic product basis),  %</t>
  </si>
  <si>
    <t>Profit Share before income tax (financial data),  %</t>
  </si>
  <si>
    <t>Profit Share after income tax (financial data), %</t>
  </si>
  <si>
    <t>F</t>
  </si>
  <si>
    <t>G</t>
  </si>
  <si>
    <t>H</t>
  </si>
  <si>
    <t xml:space="preserve">Source: Statistics Canada: [A-D] CANSIM Table 380-0063, seasonnally adjusted at annual rates; [E-F]: CANSIM Table 380-0078; [G-H]: CANSIM Table 187-8001; </t>
  </si>
  <si>
    <t>Table 4:  Corporate Profit Share at factor prices, Canada, 1961-2017</t>
  </si>
  <si>
    <t>Business cycle</t>
  </si>
  <si>
    <t>1961-1973</t>
  </si>
  <si>
    <t>1974-1981</t>
  </si>
  <si>
    <t>1982-1989</t>
  </si>
  <si>
    <t>1990-2000</t>
  </si>
  <si>
    <t>2001-2008</t>
  </si>
  <si>
    <t>2009-2016</t>
  </si>
  <si>
    <t>Decadal period</t>
  </si>
  <si>
    <t>1961-1970</t>
  </si>
  <si>
    <t>1971-1980</t>
  </si>
  <si>
    <t>1981-1990</t>
  </si>
  <si>
    <t>1991-2000</t>
  </si>
  <si>
    <t>2001-2010</t>
  </si>
  <si>
    <t>2011-2017</t>
  </si>
  <si>
    <t xml:space="preserve">Table 5:  Corporate Profit Share at factor prices, Canada, 1988-2017 </t>
  </si>
  <si>
    <t>-</t>
  </si>
  <si>
    <t>Line</t>
  </si>
  <si>
    <t/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</si>
  <si>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</si>
  <si>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</si>
  <si>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</si>
  <si>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</si>
  <si>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</si>
  <si>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</si>
  <si>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</si>
  <si>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</si>
  <si>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</si>
  <si>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</si>
  <si>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</si>
  <si>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</si>
  <si>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</si>
  <si>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</si>
  <si>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</si>
  <si>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</si>
  <si>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</si>
  <si>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</si>
  <si>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</si>
  <si>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</si>
  <si>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</si>
  <si>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</si>
  <si>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</si>
  <si>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</si>
  <si>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</si>
  <si>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</si>
  <si>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</si>
  <si>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</si>
  <si>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</si>
  <si>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</si>
  <si>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</si>
  <si>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</si>
  <si>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</si>
  <si>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</si>
  <si>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</si>
  <si>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</si>
  <si>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</si>
  <si>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</si>
  <si>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</si>
  <si>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</si>
  <si>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</si>
  <si>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</si>
  <si>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</si>
  <si>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</si>
  <si>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</si>
  <si>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</si>
  <si>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</si>
  <si>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</si>
  <si>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</si>
  <si>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</si>
  <si>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</si>
  <si>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</si>
  <si>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</si>
  <si>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</si>
  <si>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</si>
  <si>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</si>
  <si>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</si>
  <si>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1</t>
  </si>
  <si>
    <t>Gross domestic income</t>
  </si>
  <si>
    <t>2</t>
  </si>
  <si>
    <t>Compensation of employees, paid</t>
  </si>
  <si>
    <t>3</t>
  </si>
  <si>
    <t xml:space="preserve">    Wages and salaries</t>
  </si>
  <si>
    <t>6</t>
  </si>
  <si>
    <t xml:space="preserve">    Employers' social contributions</t>
  </si>
  <si>
    <t>Indirect taxes less subsidies</t>
  </si>
  <si>
    <t>7</t>
  </si>
  <si>
    <t xml:space="preserve">   Taxes less subsidies on production</t>
  </si>
  <si>
    <t>8</t>
  </si>
  <si>
    <t xml:space="preserve">   Taxes less subsidies on products and imports</t>
  </si>
  <si>
    <t>9</t>
  </si>
  <si>
    <t>10</t>
  </si>
  <si>
    <t xml:space="preserve"> Net operating surplus: Corporations</t>
  </si>
  <si>
    <t>11</t>
  </si>
  <si>
    <t xml:space="preserve">        Corporate profits before taxes</t>
  </si>
  <si>
    <t>12</t>
  </si>
  <si>
    <t>13</t>
  </si>
  <si>
    <t xml:space="preserve"> Net mixed income</t>
  </si>
  <si>
    <t>21</t>
  </si>
  <si>
    <t>Consumption of fixed capital</t>
  </si>
  <si>
    <t>22</t>
  </si>
  <si>
    <t xml:space="preserve">    Corporations</t>
  </si>
  <si>
    <t xml:space="preserve">    General governments and non-profit institutions serving households</t>
  </si>
  <si>
    <t>23</t>
  </si>
  <si>
    <t xml:space="preserve">    Unincorporated businesses</t>
  </si>
  <si>
    <t>Addendum:</t>
  </si>
  <si>
    <t>24</t>
  </si>
  <si>
    <t xml:space="preserve">    Statistical discrepancy</t>
  </si>
  <si>
    <t>Table 2: National Accounts Corporate Profit Share, gross domestic product basis, Canada, 1961-2017</t>
  </si>
  <si>
    <t>Corporation profits before taxes, on an original-cost-basis, millions of CAD$</t>
  </si>
  <si>
    <t>C=B/A*100</t>
  </si>
  <si>
    <t>Corporate income tax, millions of  CAD$</t>
  </si>
  <si>
    <r>
      <t xml:space="preserve">Source: Statistics Canada: [A] CANSIM Table 380-0063, seasonnally adjusted at annual rates; </t>
    </r>
    <r>
      <rPr>
        <b/>
        <sz val="10"/>
        <rFont val="Times New Roman"/>
        <family val="1"/>
      </rPr>
      <t>[B]: CANSIM Table 380-0086</t>
    </r>
  </si>
  <si>
    <t>F=B/A*100</t>
  </si>
  <si>
    <t>G=C/A*100</t>
  </si>
  <si>
    <t>H=G/D*100</t>
  </si>
  <si>
    <t>H=D/A*100</t>
  </si>
  <si>
    <t>4</t>
  </si>
  <si>
    <t>5</t>
  </si>
  <si>
    <t xml:space="preserve">    General governments and non-profit
 institutions serving households</t>
  </si>
  <si>
    <t>Source: Statistics Canada: [1-9 &amp;12-17] CANSIM Table 380-0063, seasonnally adjusted at annual rates; [10 &amp; 11]: CANSIM Table 380-0078</t>
  </si>
  <si>
    <t>Indirect Taxes less subsidies</t>
  </si>
  <si>
    <t xml:space="preserve">  Taxes less subsidies on production</t>
  </si>
  <si>
    <t xml:space="preserve">  Taxes less subsidies on products and imports</t>
  </si>
  <si>
    <t>Source: Table 6: Statistics Canada: [1-9 &amp;12-17] CANSIM Table 380-0063, seasonnally adjusted at annual rates; [10 &amp; 11]: CANSIM Table 380-0078</t>
  </si>
  <si>
    <t>Net indirect taxes</t>
  </si>
  <si>
    <t>Canada</t>
  </si>
  <si>
    <t>United States</t>
  </si>
  <si>
    <t xml:space="preserve">    Private enterprises</t>
  </si>
  <si>
    <t xml:space="preserve">        Net interest and miscellaneous payments, domestic industries</t>
  </si>
  <si>
    <t xml:space="preserve">        Business current transfer payments (net)</t>
  </si>
  <si>
    <t xml:space="preserve">        Proprietors' income with inventory valuation and capital consumption adjustments</t>
  </si>
  <si>
    <t xml:space="preserve">        Rental income of persons with capital consumption adjustment</t>
  </si>
  <si>
    <t xml:space="preserve">        Corporate profits with inventory valuation and capital consumption adjustments, domestic industries</t>
  </si>
  <si>
    <t xml:space="preserve">    Current surplus of government enterprises1</t>
  </si>
  <si>
    <t xml:space="preserve">    Private</t>
  </si>
  <si>
    <t xml:space="preserve">    Government</t>
  </si>
  <si>
    <t>Source: Tables 8 and 11</t>
  </si>
  <si>
    <t>Table 3: National Accounts Corporate Profit Share, on an original cost basis, excluding government business enterprises, Canada, 1961-2017</t>
  </si>
  <si>
    <t xml:space="preserve">Table 6:  Corporate Profit Share at factor prices, Canada, periods </t>
  </si>
  <si>
    <t>Table 7:  Factor incomes, millions of CAD$,  Canada, 1961-2017</t>
  </si>
  <si>
    <t>Table 10:  Factor incomes, billions of USD$, United States, 1961-2017</t>
  </si>
  <si>
    <t>---</t>
  </si>
  <si>
    <t xml:space="preserve">            To persons</t>
  </si>
  <si>
    <t xml:space="preserve">            To the rest of the world</t>
  </si>
  <si>
    <t xml:space="preserve">    Supplements to wages and salaries</t>
  </si>
  <si>
    <t>Taxes on production and imports</t>
  </si>
  <si>
    <t>Less: Subsidies1</t>
  </si>
  <si>
    <t>14</t>
  </si>
  <si>
    <t>15</t>
  </si>
  <si>
    <t>16</t>
  </si>
  <si>
    <t xml:space="preserve">            Taxes on corporate income</t>
  </si>
  <si>
    <t>17</t>
  </si>
  <si>
    <t xml:space="preserve">            Profits after tax with inventory valuation and capital consumption adjustments</t>
  </si>
  <si>
    <t>18</t>
  </si>
  <si>
    <t xml:space="preserve">                Net dividends</t>
  </si>
  <si>
    <t>19</t>
  </si>
  <si>
    <t xml:space="preserve">                Undistributed corporate profits with inventory valuation and capital consumption adjustments</t>
  </si>
  <si>
    <t>20</t>
  </si>
  <si>
    <t xml:space="preserve">Last revised on : February 28, 2018 </t>
  </si>
  <si>
    <t>Source: Bureau of Economic Analysis Table 1.11</t>
  </si>
  <si>
    <t>Table 11:  Factor Shares, billions of USD$, United States, 1961-2017</t>
  </si>
  <si>
    <t>Source: Table 10</t>
  </si>
  <si>
    <t>Table 12: Sectoral GDP, by North American Industry Classification System, Canada, 1997-2017</t>
  </si>
  <si>
    <t>Agriculture, forestry, fishing and hunting [11]</t>
  </si>
  <si>
    <t>Mining, quarrying, and oil and gas extraction [21]</t>
  </si>
  <si>
    <t>Utilities [22]</t>
  </si>
  <si>
    <t>Manufacturing [31-33]</t>
  </si>
  <si>
    <t>Wholesale trade [41]</t>
  </si>
  <si>
    <t>Retail trade [44-45]</t>
  </si>
  <si>
    <t>Transportation and warehousing [48-49]</t>
  </si>
  <si>
    <t>Information and cultural industries [51]</t>
  </si>
  <si>
    <t>Finance and insurance [52]</t>
  </si>
  <si>
    <t>Real estate and rental and leasing [53]</t>
  </si>
  <si>
    <t>Professional, scientific and technical services [54]</t>
  </si>
  <si>
    <t>Accommodation and food services [72]</t>
  </si>
  <si>
    <t>Construction [23]</t>
  </si>
  <si>
    <t>Administrative and support, waste management and remediation services [56]</t>
  </si>
  <si>
    <t>Arts, entertainment and recreation [71]</t>
  </si>
  <si>
    <t xml:space="preserve">Educational Services + Health Care &amp; Social Assistance </t>
  </si>
  <si>
    <t>Other Services (except public administration)</t>
  </si>
  <si>
    <t>Public administration</t>
  </si>
  <si>
    <t xml:space="preserve">Management of companies and enterprises* </t>
  </si>
  <si>
    <t>Profit before income tax, millions of CAD$</t>
  </si>
  <si>
    <t>Table 13: Sectoral profit before income tax, by North American Industry Classification System, Canada, 1997-2017</t>
  </si>
  <si>
    <t>NA</t>
  </si>
  <si>
    <t>Table 14: Sectoral profit shares before income tax, by North American Industry Classification System, Canada, 1997-2017</t>
  </si>
  <si>
    <t>Profit shares before income tax</t>
  </si>
  <si>
    <t>Source: Profit estimates:  Statistics Canada: CANSIM Table 187-8001; GDP estimates: Statistics Canada: CANSIM Table 379-0031</t>
  </si>
  <si>
    <t>All industries [T001]</t>
  </si>
  <si>
    <t>Table 15: Finance and Insurance [52] GDP, by North American Industry Classification System, Canada, 1997-2017</t>
  </si>
  <si>
    <t>Finance and Insurance</t>
  </si>
  <si>
    <t>Depository credit intermediation and monetary authorities [52B] </t>
  </si>
  <si>
    <t>Non-depository credit intermediation and activities related to credit intermediation [522A]</t>
  </si>
  <si>
    <t>Insurance carriers and related activities [524]</t>
  </si>
  <si>
    <t>Non-depositary credit intermediation [5222]</t>
  </si>
  <si>
    <t>Activities related to credit intermediation [5223]</t>
  </si>
  <si>
    <t>Table 16: Finance and Insurance [52] profit before income tax, by North American Industry Classification System, Canada, 1997-2017</t>
  </si>
  <si>
    <t>Depository credit intermediation [5221] </t>
  </si>
  <si>
    <t>Securities, commodity contracts, and other financial investments and related activities [523]</t>
  </si>
  <si>
    <t>C = D + E</t>
  </si>
  <si>
    <t>A=B + C+ F + G</t>
  </si>
  <si>
    <t>Table 17: Finance and Insurance subsectoral profit shares before income tax, by North American Industry Classification System, Canada, 1997-2017</t>
  </si>
  <si>
    <t xml:space="preserve">C </t>
  </si>
  <si>
    <t>D= E + F</t>
  </si>
  <si>
    <t>Dividends and interest on consumer credit and government debt from residents, millions of  CAD$</t>
  </si>
  <si>
    <t>Table 18: Total employees, by North American Industry Classification System, Canada, 1997-2017</t>
  </si>
  <si>
    <r>
      <t xml:space="preserve">Source: Statistics Canada. </t>
    </r>
    <r>
      <rPr>
        <i/>
        <sz val="11"/>
        <color theme="1"/>
        <rFont val="Calibri"/>
        <family val="2"/>
        <scheme val="minor"/>
      </rPr>
      <t>Table  282-0078 -  Labour Force Survey estimates (LFS), employees by union coverage, North American Industry Classification System (NAICS), sex and age group, annual (persons</t>
    </r>
    <r>
      <rPr>
        <sz val="11"/>
        <color theme="1"/>
        <rFont val="Calibri"/>
        <family val="2"/>
        <scheme val="minor"/>
      </rPr>
      <t>),  CANSIM (database)</t>
    </r>
  </si>
  <si>
    <t>Finance, insurance, real estate, rental and leasing [52-53]</t>
  </si>
  <si>
    <t>Total employees, covered and not covered by union, thousands</t>
  </si>
  <si>
    <t>Wholesale and retail trade[41, 44-45]</t>
  </si>
  <si>
    <t xml:space="preserve">Agriculture, forestry, fishing,  hunting, mining, quarrying, and oil and gas extraction </t>
  </si>
  <si>
    <t>Information, culture and recreation [51,  71]</t>
  </si>
  <si>
    <t>Table 19: Total employees with union coverage, by North American Industry Classification System, Canada, 1997-2017</t>
  </si>
  <si>
    <r>
      <t xml:space="preserve">Source: Statistics Canada. </t>
    </r>
    <r>
      <rPr>
        <i/>
        <sz val="11"/>
        <color theme="1"/>
        <rFont val="Calibri"/>
        <family val="2"/>
        <scheme val="minor"/>
      </rPr>
      <t>Table  282-0078 -  Labour Force Survey estimates (LFS), employees by union coverage, North American Industry Classification System (NAICS), both sexes, 15 years and over, annual (persons</t>
    </r>
    <r>
      <rPr>
        <sz val="11"/>
        <color theme="1"/>
        <rFont val="Calibri"/>
        <family val="2"/>
        <scheme val="minor"/>
      </rPr>
      <t>),  CANSIM (database)</t>
    </r>
  </si>
  <si>
    <t>Total employees, covered by union, thousands</t>
  </si>
  <si>
    <t>Union coverage, %</t>
  </si>
  <si>
    <t>Union Coverage</t>
  </si>
  <si>
    <t>Profit Share</t>
  </si>
  <si>
    <t>Sectors</t>
  </si>
  <si>
    <t>% Change</t>
  </si>
  <si>
    <t>Absolute 
Change</t>
  </si>
  <si>
    <t>Utilities</t>
  </si>
  <si>
    <t>Construction</t>
  </si>
  <si>
    <t>Manufacturing</t>
  </si>
  <si>
    <t>Wholesale and retail trade</t>
  </si>
  <si>
    <t>Transportation and warehousing</t>
  </si>
  <si>
    <t>Finance, insurance, real estate, rental and leasing</t>
  </si>
  <si>
    <t>Professional, scientific and technical services</t>
  </si>
  <si>
    <t>Information, culture and recreation</t>
  </si>
  <si>
    <t>Accommodation and food services</t>
  </si>
  <si>
    <t>Total</t>
  </si>
  <si>
    <t>Table 21: Union coverage and profit share changes, by North American Industry Classification System, Canada, 1997-2017</t>
  </si>
  <si>
    <t>Table 20: Union coverage, by North American Industry Classification System, Canada, 1997-2017</t>
  </si>
  <si>
    <t>Total Industries</t>
  </si>
  <si>
    <t xml:space="preserve">Table 5:  Corporate Profit Share at factor cost, Canada, 1988-2017 </t>
  </si>
  <si>
    <t xml:space="preserve">Agriculture, forestry, fishing, mining, quarrying, oil and gas </t>
  </si>
  <si>
    <t xml:space="preserve">Educational services, health care &amp; social assistance </t>
  </si>
  <si>
    <t>Gross value added, basic prices, millions of CAD$</t>
  </si>
  <si>
    <t xml:space="preserve">Total sum  </t>
  </si>
  <si>
    <t xml:space="preserve">Actual total </t>
  </si>
  <si>
    <t>Source: 1997 and 2000 - input-output tables published by Statistics Canada (Catalogue 15F0041X) ;  2010-2014 - CANSIM Table 381-0033</t>
  </si>
  <si>
    <t>Gross operating surplus, basic prices, millions of CAD$</t>
  </si>
  <si>
    <t>Ratio of gross operating surplus to gross value added, basic prices, millions of CAD$</t>
  </si>
  <si>
    <t>I</t>
  </si>
  <si>
    <t>J=E/D*100</t>
  </si>
  <si>
    <t>K=F/D*100</t>
  </si>
  <si>
    <t>M=G/D*100</t>
  </si>
  <si>
    <t>N=G/D*100</t>
  </si>
  <si>
    <t>Profit Share before income tax, on an original cost basis, excluding govt enterprises,  %</t>
  </si>
  <si>
    <t>Corporation profits before taxes, on an original-cost-basis, excluding govt enterprises millions of CAD$</t>
  </si>
  <si>
    <t>O=I/D*100</t>
  </si>
  <si>
    <t>Average profit share (%)</t>
  </si>
  <si>
    <t>Standard Deviation</t>
  </si>
  <si>
    <t>∆ Profit Share</t>
  </si>
  <si>
    <t>(% points)</t>
  </si>
  <si>
    <t>Agriculture</t>
  </si>
  <si>
    <t>Mining, quarrying and oil and gas extraction</t>
  </si>
  <si>
    <t>Wholesale  trade</t>
  </si>
  <si>
    <t>Retail trade</t>
  </si>
  <si>
    <t>Transportation and ware housing</t>
  </si>
  <si>
    <t>Information and cultural industries</t>
  </si>
  <si>
    <t>Finance and insurance</t>
  </si>
  <si>
    <t>Real estate and rental and leasing</t>
  </si>
  <si>
    <t>Professional, scientific, and technical services</t>
  </si>
  <si>
    <t>Administrative and support</t>
  </si>
  <si>
    <t>Arts and entertainment</t>
  </si>
  <si>
    <t>Educational, health care and social assistance services</t>
  </si>
  <si>
    <t>1997 (%)</t>
  </si>
  <si>
    <t>Total economy</t>
  </si>
  <si>
    <t>Other services</t>
  </si>
  <si>
    <t>Table 14A: Profit Shares before tax, by sector, based on QSFS</t>
  </si>
  <si>
    <t>Change</t>
  </si>
  <si>
    <t>Total profit, millions of CAD$, 1997</t>
  </si>
  <si>
    <t>Total profit, millions of CAD$, 2017</t>
  </si>
  <si>
    <t>Share of total profit, 1997</t>
  </si>
  <si>
    <t>Share of total profit, 2017</t>
  </si>
  <si>
    <t>Finance and Insurance [52]</t>
  </si>
  <si>
    <t>Table 16A: Subgroup Shares of Finance and Insurance [52] profit before income tax, by North American Industry Classification System, Canada, 1997-2017</t>
  </si>
  <si>
    <t>1961-2000</t>
  </si>
  <si>
    <t>2001-2016</t>
  </si>
  <si>
    <t>capital share</t>
  </si>
  <si>
    <t>1961-1969</t>
  </si>
  <si>
    <t>1970-1979</t>
  </si>
  <si>
    <t>1980-1989</t>
  </si>
  <si>
    <t>1990-1999</t>
  </si>
  <si>
    <t>2000-2009</t>
  </si>
  <si>
    <t>2010-2016</t>
  </si>
  <si>
    <t>2010-2017</t>
  </si>
  <si>
    <t>Corporation profits before taxes (gross domestic product basis)</t>
  </si>
  <si>
    <t xml:space="preserve">     Plus: dividends and interest on consumer credit and government debt from  residents</t>
  </si>
  <si>
    <t xml:space="preserve">     Plus: interest and dividends received from non-residents</t>
  </si>
  <si>
    <t xml:space="preserve">     Less: taxes on income (corporate income tax)</t>
  </si>
  <si>
    <t>Equals: corporation profits after taxes</t>
  </si>
  <si>
    <t>Table 2.1: Decomposition of before-tax and after-tax corporation profit, Canada, annual (million dollars)</t>
  </si>
  <si>
    <t>Plus: dividends and interest on consumer credit and government debt from  residents</t>
  </si>
  <si>
    <t>Plus: interest and dividends received from non-residents</t>
  </si>
  <si>
    <t>Less: taxes on income (corporate income tax)</t>
  </si>
  <si>
    <t>E = A+B+C-D</t>
  </si>
  <si>
    <t>1980-1981</t>
  </si>
  <si>
    <t>Profit Share before income tax (NA),  %</t>
  </si>
  <si>
    <t>Profit Share after income tax (NA), %</t>
  </si>
  <si>
    <t>Table 7:  Factor incomes , millions of CAD$,  Canada, 1961-2017</t>
  </si>
  <si>
    <t>Gross domestic income (at factor cost)</t>
  </si>
  <si>
    <t>Table 8:  Factor Incomes Shares at factor cost, Canada, 1961-2017</t>
  </si>
  <si>
    <t>25</t>
  </si>
  <si>
    <t>Gross domestic income (factor cost)</t>
  </si>
  <si>
    <t>Table 11:  Factor Shares at market prices, billions of USD$, United States, 1961-2017</t>
  </si>
  <si>
    <t>Profit Share before income tax (NIPA),  %</t>
  </si>
  <si>
    <t>Profit Share after income tax (NIPA), %</t>
  </si>
  <si>
    <t xml:space="preserve">Table 6:  Corporate Profit Share at factor prices, Canada and the United States, periods </t>
  </si>
  <si>
    <t>Table 9:  Factor Shares at market prices, Canada and the United States, periods</t>
  </si>
  <si>
    <t>Table 9.1:  Factor Shares at factor prices, Canada and the United States, periods</t>
  </si>
  <si>
    <t>Other periods</t>
  </si>
  <si>
    <t>1961-1999</t>
  </si>
  <si>
    <t>2000-2017</t>
  </si>
  <si>
    <t>∆(2010-2016)-(1970-1979)</t>
  </si>
  <si>
    <t>Securities, commodity contracts, and other financial investments and related activities [523]*</t>
  </si>
  <si>
    <t>GDP, millions of CAD$, 1997</t>
  </si>
  <si>
    <t>GDP, millions of CAD$, 2017</t>
  </si>
  <si>
    <t>Total Finance and Insurance [52]</t>
  </si>
  <si>
    <t>Profit share 
(%)
2017</t>
  </si>
  <si>
    <t>Table 17A: Subgroup Shares of Finance and Insurance [52] , by North American Industry Classification System, Canada, 1997&amp;2017</t>
  </si>
  <si>
    <t>Profit share (%)
1997</t>
  </si>
  <si>
    <t>1995-2010</t>
  </si>
  <si>
    <t>1995-2000</t>
  </si>
  <si>
    <t>2000-2010</t>
  </si>
  <si>
    <t>2000-2008</t>
  </si>
  <si>
    <t>2008-2010</t>
  </si>
  <si>
    <t>Denmark</t>
  </si>
  <si>
    <t>Netherlands</t>
  </si>
  <si>
    <t>Korea</t>
  </si>
  <si>
    <t>Belgium</t>
  </si>
  <si>
    <t>Slovenia</t>
  </si>
  <si>
    <t>Norway</t>
  </si>
  <si>
    <t>Sweden</t>
  </si>
  <si>
    <t>Austria</t>
  </si>
  <si>
    <t>Hungary</t>
  </si>
  <si>
    <t>Italy</t>
  </si>
  <si>
    <t>Germany</t>
  </si>
  <si>
    <t>Finland</t>
  </si>
  <si>
    <t>Czech Republic</t>
  </si>
  <si>
    <t>Country</t>
  </si>
  <si>
    <t>Source: STAN Database for Structural Analysis: 'GOPS Gross operating surplus and mixed income' /'VALU Value added, current prices'</t>
  </si>
  <si>
    <t>Gross domestic income (at market prices)</t>
  </si>
  <si>
    <t>Average</t>
  </si>
  <si>
    <t>Table 22: Union coverage and profit share changes, by North American Industry Classification System, Canada, 1997-2017</t>
  </si>
  <si>
    <t>Table 21: Profit Shares for 12 Sectors Merged, by North  American Industry Classification System, Canada, 1997-2017</t>
  </si>
  <si>
    <t>Table 23: Gross operating surplus, Supply and Use Tables, 1997, 2000, 2010-2014</t>
  </si>
  <si>
    <t>Table 24: Gross value added, Supply and Use Tables, 1997, 2000, 2010-2014</t>
  </si>
  <si>
    <t>Table 25: Ratio of gross operating surplus to gross value added, 1997, 2000, 2010-2014</t>
  </si>
  <si>
    <t>Table 26: Change in Ratio of Gross Operating Surplus and Gross Value Added, Selected OECD Countries, 1995-2010</t>
  </si>
  <si>
    <t>T26: Change between beginning and ending period years of Ratio of Gross Operating Surplus and  Value Added, current prices</t>
  </si>
  <si>
    <t>Profit Share, %</t>
  </si>
  <si>
    <t>AVERAGE</t>
  </si>
  <si>
    <t>Table 12: Sectoral GDP, by North American Industry Classification System, Canada, 1997-2017, current CAD$</t>
  </si>
  <si>
    <t xml:space="preserve"> Gross domestic product at basic prices, millions of current CAD$</t>
  </si>
  <si>
    <t>Source: Statistics Canada: CANSIM Table 187-0001</t>
  </si>
  <si>
    <t>Source: Profit estimates:  Statistics Canada: CANSIM Table 187-0001; GDP estimates: Statistics Canada: CANSIM Table 379-0029</t>
  </si>
  <si>
    <t xml:space="preserve">Profit Share </t>
  </si>
  <si>
    <t>Source: Cansim Table 187-0001, 379-0029</t>
  </si>
  <si>
    <t>Operating profits before income tax, millions of CAD$</t>
  </si>
  <si>
    <t>Net profit, millions of CAD$</t>
  </si>
  <si>
    <t>Operating Profit shares before income tax</t>
  </si>
  <si>
    <t>All industries</t>
  </si>
  <si>
    <t>Net Profit shares</t>
  </si>
  <si>
    <t>Source: Statistics Canada: CANSIM Table 379-0029</t>
  </si>
  <si>
    <t>Table 15: Finance and Insurance [52] GDP, by North American Industry Classification System, Canada, 1997-2017, current millions of CAD$</t>
  </si>
  <si>
    <t>Financial investment services, funds and other financial vehicles [52A=523+526]</t>
  </si>
  <si>
    <t>A=C+D+G+H</t>
  </si>
  <si>
    <t>Table 16: Finance and Insurance [52] profit before income tax, by North American Industry Classification System, Canada, 1997-2017 (x1,000,000 current CAD$)</t>
  </si>
  <si>
    <t>Operating Profit, millions of CAD$</t>
  </si>
  <si>
    <t>Net Profit, millions of CAD$</t>
  </si>
  <si>
    <t>Table 13.1: Sectoral operating profits, by North American Industry Classification System, Canada, 1997-2017</t>
  </si>
  <si>
    <t>Table 13.1: Sectoral operating profit before income tax, by North American Industry Classification System, Canada, 1997-2017</t>
  </si>
  <si>
    <t>Table 13.2: Sectoral net profit after income tax, by North American Industry Classification System, Canada, 1997-2017</t>
  </si>
  <si>
    <t>Table 16.1: Finance and Insurance [52] operating profit before income tax, by North American Industry Classification System, Canada, 1997-2017</t>
  </si>
  <si>
    <t>Table 16.2: Finance and Insurance [52] net profit before income tax, by North American Industry Classification System, Canada, 1997-2017</t>
  </si>
  <si>
    <t>Table 17.1: Finance and Insurance subsectoral operating profit shares before income tax, by North American Industry Classification System, Canada, 1997-2017</t>
  </si>
  <si>
    <t>Table 11.1:  Factor Shares at factor cost, billions of USD$, United States, 1961-2017</t>
  </si>
  <si>
    <t>Table 13.2: Sectoral net profit, by North American Industry Classification System, Canada, 1997-2017</t>
  </si>
  <si>
    <t>Table 14.1: Sectoral operating profit shares before income tax, by North American Industry Classification System, Canada, 1997-2017</t>
  </si>
  <si>
    <t>Table 16.1: Finance and Insurance [52] operating profit, by North American Industry Classification System, Canada, 1997-2017 (x1,000,000 current CAD$)</t>
  </si>
  <si>
    <t>Table 16.2: Finance and Insurance [52] net profit, by North American Industry Classification System, Canada, 1997-2017 (x1,000,000 current CAD$)</t>
  </si>
  <si>
    <t>Table 17.2: Finance and Insurance subsectoral net profit shares, by North American Industry Classification System, Canada, 1997-2017</t>
  </si>
  <si>
    <t xml:space="preserve">Net Profit shares </t>
  </si>
  <si>
    <t>Table 14.2: Sectoral net profit shares , by North American Industry Classification System, Canada, 1997-2017</t>
  </si>
  <si>
    <t xml:space="preserve">NA </t>
  </si>
  <si>
    <t>All industries except mining</t>
  </si>
  <si>
    <t>Table 14.2: Sectoral net profit shares, by North American Industry Classification System, Canada, 1997-2017</t>
  </si>
  <si>
    <t>All industries except mining (QSFS)</t>
  </si>
  <si>
    <t>Table 13.A: Adjustments to transform Operating Profits into Profit before income tax , by North American Industry Classification System, Canada, 1997-2017</t>
  </si>
  <si>
    <t>Interest and dividend revenue (+)</t>
  </si>
  <si>
    <t>Gains or losses (+)</t>
  </si>
  <si>
    <t>Interest expense on borrowing  (-)</t>
  </si>
  <si>
    <t>Adjustments from Operating Profits to Profits before Income Tax, millions of CAD$</t>
  </si>
  <si>
    <t>Table 13.B: Total Adjustments to transform Operating Profits into Profit before income tax,  by North American Industry Classification System, Canada, 1997-2017</t>
  </si>
  <si>
    <t>Table 13.B: Total Adjustments to transform Operating Profits into Profit before income tax , by North American Industry Classification System, Canada, 1997-2017</t>
  </si>
  <si>
    <t>Total Adjustments to transform Operating Profits into Profit before income tax, millions of CAD$</t>
  </si>
  <si>
    <t>Source: Statistics Canada: [A] CANSIM Table 380-0063, seasonnally adjusted at annual rates; [B-E]: CANSIM Table 187-0001</t>
  </si>
  <si>
    <t xml:space="preserve">Source: Statistics Canada: [A-D] CANSIM Table 380-0063, seasonnally adjusted at annual rates; [E-F]: CANSIM Table 380-0078; [G-H]: CANSIM Table 187-0001; </t>
  </si>
  <si>
    <t>Income-based GDP at factor cost,  millions of CAD$</t>
  </si>
  <si>
    <t>Table 4:  Corporate Profit Share at factor cost, Canada, 1961-2017</t>
  </si>
  <si>
    <t>Table 9.1:  Factor Shares at factor cost, Canada and the United States, decadal periods</t>
  </si>
  <si>
    <t>1997-2014</t>
  </si>
  <si>
    <t>Table 15A: Subgroup Shares of Finance and Insurance [52] gross domestic product, by North American Industry Classification System, Canada, 1997-2017</t>
  </si>
  <si>
    <t>NA, excluding government enterprises business</t>
  </si>
  <si>
    <t>Factor incomes, millions of CAD$, Canada</t>
  </si>
  <si>
    <t>2017(%)</t>
  </si>
  <si>
    <t xml:space="preserve">Source: Statistics Canada:  GDP at basic prices: CANSIM  379-0029 (2007-2015); CSLS estimates: 2016-2017 </t>
  </si>
  <si>
    <t>Share of total GDP, 1997</t>
  </si>
  <si>
    <t>Share of total GDP 2017</t>
  </si>
  <si>
    <t>Gross domestic product at basic prices, current millions of CAD$</t>
  </si>
  <si>
    <t>Source:  CANSIM Table 380-0029 (2007-2015) and CSLS estimates: 2016-2017; Gross domestic product (GDP) at basic prices, by North American Industry Classification System (NAICS), annual(dollars x 1,000,000)(1,3)(seasonally adjusted at annual rates; current dollars)</t>
  </si>
  <si>
    <t>18,819*</t>
  </si>
  <si>
    <t xml:space="preserve">Difference before tax </t>
  </si>
  <si>
    <t>Difference after tax</t>
  </si>
  <si>
    <r>
      <t xml:space="preserve">Source: Statistics Canada. </t>
    </r>
    <r>
      <rPr>
        <i/>
        <sz val="11"/>
        <color theme="1"/>
        <rFont val="Calibri"/>
        <family val="2"/>
        <scheme val="minor"/>
      </rPr>
      <t>Table  282-0078 -  Labour Force Survey estimates (LFS), employees by union coverage, North American Industry Classification System (NAICS), both sexes, 15 years and over, annual (persons</t>
    </r>
    <r>
      <rPr>
        <sz val="11"/>
        <color theme="1"/>
        <rFont val="Calibri"/>
        <family val="2"/>
        <scheme val="minor"/>
      </rPr>
      <t>),  CANSIM (database)
 Profit estimates:  Statistics Canada: CANSIM Table 187-0001; GDP estimates: Statistics Canada: CANSIM Table 379-0029</t>
    </r>
  </si>
  <si>
    <t>1=2+5</t>
  </si>
  <si>
    <t>2=3+4</t>
  </si>
  <si>
    <t xml:space="preserve">Dividends received from residents </t>
  </si>
  <si>
    <t>Source: Statistics Canada: [A] CANSIM Table 380-0063, seasonnally adjusted at annual rates; [B-E]: CANSIM Table 380-0076-8</t>
  </si>
  <si>
    <t>PS 2 before income tax</t>
  </si>
  <si>
    <t>PS after income tax</t>
  </si>
  <si>
    <t>B+C-E</t>
  </si>
  <si>
    <t>Minus income tax</t>
  </si>
  <si>
    <t>Interest on consumer credit and government debt</t>
  </si>
  <si>
    <r>
      <t xml:space="preserve">Corporation profits before taxes +  </t>
    </r>
    <r>
      <rPr>
        <b/>
        <u/>
        <sz val="11"/>
        <color theme="1"/>
        <rFont val="Times New Roman"/>
        <family val="1"/>
      </rPr>
      <t xml:space="preserve">interest </t>
    </r>
    <r>
      <rPr>
        <b/>
        <sz val="11"/>
        <color theme="1"/>
        <rFont val="Times New Roman"/>
        <family val="1"/>
      </rPr>
      <t>on consumer credit and governt debt</t>
    </r>
  </si>
  <si>
    <t>Table 4.1:  Corporate Profit Share at factor cost (NIPA Comparable), Canada, 1961-2017</t>
  </si>
  <si>
    <t>Inventory Valuation adjustment</t>
  </si>
  <si>
    <t>Canadian Corporate profits before tax (NIPA comparable)</t>
  </si>
  <si>
    <t>Canadian Corporate profits after tax (NIPA comparable), millions of  CAD$</t>
  </si>
  <si>
    <t>F=B+C-D+E</t>
  </si>
  <si>
    <t>H=F-G</t>
  </si>
  <si>
    <t>I=F/A*100</t>
  </si>
  <si>
    <t>J=H/A*100</t>
  </si>
  <si>
    <t>Source: Table 4.1 &amp; T11.1</t>
  </si>
  <si>
    <t>Table 8:  Factor Incomes Shares at market prices (NIPA comparable, Canada, 1961-2017</t>
  </si>
  <si>
    <t>Table 8.2:  Factor Incomes Shares at market prices, Canada, 1961-2017</t>
  </si>
  <si>
    <t xml:space="preserve">           Net interest paid, net other payments and inventory valuation adjustment </t>
  </si>
  <si>
    <t>Total Entrepreneurial Income</t>
  </si>
  <si>
    <t xml:space="preserve">        Net interest paid, net other payments and inventory valuation adjustment </t>
  </si>
  <si>
    <t xml:space="preserve">            Net interest paid, net other payments and inventory valuation adjustment </t>
  </si>
  <si>
    <t>Table 8:  Factor Incomes Shares (NIPA Comparable), Canada, 1961-2017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</si>
</sst>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"/>
    <numFmt numFmtId="165" formatCode="#,##0.0"/>
    <numFmt numFmtId="166" formatCode="#,###,"/>
    <numFmt numFmtId="167" formatCode="#,###.000,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b/>
      <sz val="10"/>
      <color indexed="9"/>
      <name val="Arial"/>
      <family val="2"/>
    </font>
    <font>
      <i/>
      <sz val="10"/>
      <name val="Arial"/>
      <family val="2"/>
    </font>
    <font>
      <b/>
      <i/>
      <sz val="1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i/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sz val="11"/>
      <name val="Calibri"/>
      <family val="2"/>
      <scheme val="minor"/>
    </font>
    <font>
      <sz val="10"/>
      <color rgb="FF222222"/>
      <name val="Times New Roman"/>
      <family val="1"/>
    </font>
    <font>
      <b/>
      <u/>
      <sz val="11"/>
      <color theme="1"/>
      <name val="Times New Roman"/>
      <family val="1"/>
    </font>
    <font>
      <b/>
      <sz val="10"/>
      <color rgb="FF00000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56"/>
        <bgColor indexed="2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23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BE5F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D4D4D4"/>
      </left>
      <right style="medium">
        <color rgb="FFD4D4D4"/>
      </right>
      <top/>
      <bottom style="medium">
        <color rgb="FFD4D4D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0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</cellStyleXfs>
  <cellXfs count="754">
    <xf numFmtId="0" fontId="0" fillId="0" borderId="0" xfId="0"/>
    <xf numFmtId="0" fontId="19" fillId="0" borderId="0" xfId="0" applyFont="1"/>
    <xf numFmtId="0" fontId="18" fillId="0" borderId="0" xfId="0" applyFont="1"/>
    <xf numFmtId="0" fontId="20" fillId="0" borderId="0" xfId="0" applyFont="1"/>
    <xf numFmtId="3" fontId="18" fillId="0" borderId="18" xfId="0" applyNumberFormat="1" applyFont="1" applyBorder="1" applyAlignment="1">
      <alignment horizontal="center"/>
    </xf>
    <xf numFmtId="3" fontId="18" fillId="0" borderId="19" xfId="0" applyNumberFormat="1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2" fontId="18" fillId="34" borderId="10" xfId="0" applyNumberFormat="1" applyFont="1" applyFill="1" applyBorder="1" applyAlignment="1">
      <alignment horizontal="center"/>
    </xf>
    <xf numFmtId="0" fontId="22" fillId="0" borderId="16" xfId="43" applyFont="1" applyFill="1" applyBorder="1" applyAlignment="1">
      <alignment horizontal="center" vertical="top" wrapText="1"/>
    </xf>
    <xf numFmtId="0" fontId="18" fillId="0" borderId="14" xfId="0" applyFont="1" applyBorder="1" applyAlignment="1">
      <alignment horizontal="center"/>
    </xf>
    <xf numFmtId="0" fontId="0" fillId="0" borderId="0" xfId="0"/>
    <xf numFmtId="3" fontId="18" fillId="0" borderId="12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2" fontId="18" fillId="0" borderId="18" xfId="0" applyNumberFormat="1" applyFont="1" applyBorder="1" applyAlignment="1">
      <alignment horizontal="center"/>
    </xf>
    <xf numFmtId="3" fontId="18" fillId="0" borderId="13" xfId="0" applyNumberFormat="1" applyFont="1" applyBorder="1" applyAlignment="1">
      <alignment horizontal="center"/>
    </xf>
    <xf numFmtId="3" fontId="18" fillId="0" borderId="10" xfId="0" applyNumberFormat="1" applyFont="1" applyBorder="1" applyAlignment="1">
      <alignment horizontal="center"/>
    </xf>
    <xf numFmtId="3" fontId="18" fillId="0" borderId="11" xfId="0" applyNumberFormat="1" applyFont="1" applyBorder="1" applyAlignment="1">
      <alignment horizontal="center"/>
    </xf>
    <xf numFmtId="3" fontId="18" fillId="34" borderId="0" xfId="0" applyNumberFormat="1" applyFont="1" applyFill="1" applyBorder="1" applyAlignment="1">
      <alignment horizontal="center"/>
    </xf>
    <xf numFmtId="0" fontId="20" fillId="0" borderId="16" xfId="0" applyFont="1" applyBorder="1" applyAlignment="1">
      <alignment horizontal="center" vertical="center"/>
    </xf>
    <xf numFmtId="3" fontId="18" fillId="0" borderId="15" xfId="0" applyNumberFormat="1" applyFont="1" applyBorder="1" applyAlignment="1">
      <alignment horizontal="center"/>
    </xf>
    <xf numFmtId="0" fontId="18" fillId="34" borderId="17" xfId="0" applyFont="1" applyFill="1" applyBorder="1" applyAlignment="1">
      <alignment horizontal="center"/>
    </xf>
    <xf numFmtId="0" fontId="18" fillId="0" borderId="16" xfId="0" applyFont="1" applyBorder="1"/>
    <xf numFmtId="2" fontId="18" fillId="0" borderId="15" xfId="0" applyNumberFormat="1" applyFont="1" applyBorder="1" applyAlignment="1">
      <alignment horizontal="center"/>
    </xf>
    <xf numFmtId="0" fontId="22" fillId="0" borderId="0" xfId="52" applyFont="1" applyBorder="1" applyAlignment="1">
      <alignment vertical="top" wrapText="1"/>
    </xf>
    <xf numFmtId="0" fontId="20" fillId="0" borderId="19" xfId="0" applyFont="1" applyFill="1" applyBorder="1" applyAlignment="1">
      <alignment horizontal="center" vertical="center" wrapText="1"/>
    </xf>
    <xf numFmtId="0" fontId="20" fillId="34" borderId="16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0" fillId="0" borderId="0" xfId="0"/>
    <xf numFmtId="1" fontId="22" fillId="0" borderId="16" xfId="43" applyNumberFormat="1" applyFont="1" applyFill="1" applyBorder="1" applyAlignment="1">
      <alignment horizontal="center" vertical="top" wrapText="1"/>
    </xf>
    <xf numFmtId="164" fontId="22" fillId="0" borderId="16" xfId="43" applyNumberFormat="1" applyFont="1" applyFill="1" applyBorder="1" applyAlignment="1">
      <alignment horizontal="center" vertical="top" wrapText="1"/>
    </xf>
    <xf numFmtId="3" fontId="0" fillId="0" borderId="16" xfId="0" applyNumberFormat="1" applyBorder="1" applyAlignment="1">
      <alignment horizontal="center"/>
    </xf>
    <xf numFmtId="2" fontId="18" fillId="34" borderId="16" xfId="0" applyNumberFormat="1" applyFont="1" applyFill="1" applyBorder="1" applyAlignment="1">
      <alignment horizontal="center"/>
    </xf>
    <xf numFmtId="2" fontId="18" fillId="0" borderId="16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6" fillId="0" borderId="0" xfId="0" applyFont="1" applyAlignment="1">
      <alignment horizontal="center"/>
    </xf>
    <xf numFmtId="3" fontId="0" fillId="34" borderId="16" xfId="0" applyNumberFormat="1" applyFill="1" applyBorder="1" applyAlignment="1">
      <alignment horizontal="center"/>
    </xf>
    <xf numFmtId="0" fontId="18" fillId="0" borderId="16" xfId="0" applyFont="1" applyBorder="1" applyAlignment="1">
      <alignment horizontal="center"/>
    </xf>
    <xf numFmtId="164" fontId="22" fillId="0" borderId="17" xfId="43" applyNumberFormat="1" applyFont="1" applyFill="1" applyBorder="1" applyAlignment="1">
      <alignment horizontal="center" vertical="top" wrapText="1"/>
    </xf>
    <xf numFmtId="3" fontId="31" fillId="0" borderId="11" xfId="0" applyNumberFormat="1" applyFont="1" applyBorder="1" applyAlignment="1">
      <alignment horizontal="center"/>
    </xf>
    <xf numFmtId="1" fontId="22" fillId="0" borderId="19" xfId="43" applyNumberFormat="1" applyFont="1" applyFill="1" applyBorder="1" applyAlignment="1">
      <alignment horizontal="center" vertical="top" wrapText="1"/>
    </xf>
    <xf numFmtId="0" fontId="18" fillId="0" borderId="0" xfId="0" applyFont="1" applyBorder="1" applyAlignment="1">
      <alignment horizontal="center"/>
    </xf>
    <xf numFmtId="3" fontId="31" fillId="35" borderId="11" xfId="0" applyNumberFormat="1" applyFont="1" applyFill="1" applyBorder="1" applyAlignment="1">
      <alignment horizontal="center" vertical="top"/>
    </xf>
    <xf numFmtId="3" fontId="31" fillId="35" borderId="14" xfId="0" applyNumberFormat="1" applyFont="1" applyFill="1" applyBorder="1" applyAlignment="1">
      <alignment horizontal="center" vertical="top"/>
    </xf>
    <xf numFmtId="3" fontId="18" fillId="0" borderId="0" xfId="0" applyNumberFormat="1" applyFont="1" applyAlignment="1">
      <alignment horizontal="center"/>
    </xf>
    <xf numFmtId="0" fontId="0" fillId="0" borderId="0" xfId="0"/>
    <xf numFmtId="2" fontId="0" fillId="0" borderId="0" xfId="0" applyNumberFormat="1" applyAlignment="1">
      <alignment horizontal="center"/>
    </xf>
    <xf numFmtId="0" fontId="0" fillId="37" borderId="0" xfId="0" applyFill="1"/>
    <xf numFmtId="2" fontId="0" fillId="33" borderId="0" xfId="0" applyNumberFormat="1" applyFill="1" applyAlignment="1">
      <alignment horizontal="center"/>
    </xf>
    <xf numFmtId="0" fontId="0" fillId="33" borderId="0" xfId="0" applyFill="1"/>
    <xf numFmtId="2" fontId="0" fillId="37" borderId="0" xfId="0" applyNumberFormat="1" applyFill="1" applyAlignment="1">
      <alignment horizontal="center"/>
    </xf>
    <xf numFmtId="0" fontId="0" fillId="0" borderId="10" xfId="0" applyBorder="1"/>
    <xf numFmtId="0" fontId="20" fillId="0" borderId="0" xfId="0" applyFont="1" applyAlignment="1">
      <alignment horizontal="center"/>
    </xf>
    <xf numFmtId="3" fontId="18" fillId="0" borderId="21" xfId="0" applyNumberFormat="1" applyFont="1" applyBorder="1" applyAlignment="1">
      <alignment horizontal="center"/>
    </xf>
    <xf numFmtId="3" fontId="18" fillId="0" borderId="17" xfId="0" applyNumberFormat="1" applyFont="1" applyBorder="1" applyAlignment="1">
      <alignment horizontal="center"/>
    </xf>
    <xf numFmtId="3" fontId="18" fillId="0" borderId="16" xfId="0" applyNumberFormat="1" applyFont="1" applyBorder="1" applyAlignment="1">
      <alignment horizontal="center"/>
    </xf>
    <xf numFmtId="3" fontId="18" fillId="34" borderId="16" xfId="0" applyNumberFormat="1" applyFon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32" fillId="0" borderId="0" xfId="0" applyFont="1"/>
    <xf numFmtId="0" fontId="33" fillId="0" borderId="0" xfId="0" applyFont="1"/>
    <xf numFmtId="0" fontId="33" fillId="0" borderId="24" xfId="0" applyFont="1" applyBorder="1"/>
    <xf numFmtId="0" fontId="33" fillId="0" borderId="25" xfId="0" applyFont="1" applyBorder="1"/>
    <xf numFmtId="0" fontId="32" fillId="0" borderId="16" xfId="0" applyFont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/>
    </xf>
    <xf numFmtId="3" fontId="18" fillId="33" borderId="21" xfId="0" applyNumberFormat="1" applyFont="1" applyFill="1" applyBorder="1" applyAlignment="1">
      <alignment horizontal="center"/>
    </xf>
    <xf numFmtId="0" fontId="18" fillId="33" borderId="22" xfId="0" applyFont="1" applyFill="1" applyBorder="1" applyAlignment="1">
      <alignment horizontal="center"/>
    </xf>
    <xf numFmtId="3" fontId="18" fillId="33" borderId="17" xfId="0" applyNumberFormat="1" applyFont="1" applyFill="1" applyBorder="1" applyAlignment="1">
      <alignment horizontal="center"/>
    </xf>
    <xf numFmtId="3" fontId="18" fillId="33" borderId="16" xfId="0" applyNumberFormat="1" applyFont="1" applyFill="1" applyBorder="1" applyAlignment="1">
      <alignment horizontal="center"/>
    </xf>
    <xf numFmtId="2" fontId="18" fillId="33" borderId="16" xfId="0" applyNumberFormat="1" applyFont="1" applyFill="1" applyBorder="1" applyAlignment="1">
      <alignment horizontal="center"/>
    </xf>
    <xf numFmtId="0" fontId="0" fillId="33" borderId="23" xfId="0" applyFill="1" applyBorder="1"/>
    <xf numFmtId="0" fontId="18" fillId="33" borderId="11" xfId="0" applyFont="1" applyFill="1" applyBorder="1" applyAlignment="1">
      <alignment horizontal="center"/>
    </xf>
    <xf numFmtId="0" fontId="0" fillId="33" borderId="10" xfId="0" applyFill="1" applyBorder="1"/>
    <xf numFmtId="0" fontId="18" fillId="33" borderId="16" xfId="0" applyFont="1" applyFill="1" applyBorder="1" applyAlignment="1">
      <alignment horizontal="center"/>
    </xf>
    <xf numFmtId="0" fontId="20" fillId="37" borderId="0" xfId="0" applyFont="1" applyFill="1" applyAlignment="1">
      <alignment horizontal="center"/>
    </xf>
    <xf numFmtId="3" fontId="18" fillId="37" borderId="21" xfId="0" applyNumberFormat="1" applyFont="1" applyFill="1" applyBorder="1" applyAlignment="1">
      <alignment horizontal="center"/>
    </xf>
    <xf numFmtId="0" fontId="18" fillId="37" borderId="11" xfId="0" applyFont="1" applyFill="1" applyBorder="1" applyAlignment="1">
      <alignment horizontal="center"/>
    </xf>
    <xf numFmtId="3" fontId="18" fillId="37" borderId="17" xfId="0" applyNumberFormat="1" applyFont="1" applyFill="1" applyBorder="1" applyAlignment="1">
      <alignment horizontal="center"/>
    </xf>
    <xf numFmtId="3" fontId="18" fillId="37" borderId="16" xfId="0" applyNumberFormat="1" applyFont="1" applyFill="1" applyBorder="1" applyAlignment="1">
      <alignment horizontal="center"/>
    </xf>
    <xf numFmtId="2" fontId="18" fillId="37" borderId="16" xfId="0" applyNumberFormat="1" applyFont="1" applyFill="1" applyBorder="1" applyAlignment="1">
      <alignment horizontal="center"/>
    </xf>
    <xf numFmtId="0" fontId="0" fillId="37" borderId="10" xfId="0" applyFill="1" applyBorder="1"/>
    <xf numFmtId="3" fontId="18" fillId="33" borderId="0" xfId="0" applyNumberFormat="1" applyFont="1" applyFill="1" applyAlignment="1">
      <alignment horizontal="center"/>
    </xf>
    <xf numFmtId="2" fontId="0" fillId="33" borderId="10" xfId="0" applyNumberFormat="1" applyFill="1" applyBorder="1" applyAlignment="1">
      <alignment horizontal="center"/>
    </xf>
    <xf numFmtId="3" fontId="18" fillId="37" borderId="0" xfId="0" applyNumberFormat="1" applyFont="1" applyFill="1" applyAlignment="1">
      <alignment horizontal="center"/>
    </xf>
    <xf numFmtId="2" fontId="0" fillId="37" borderId="10" xfId="0" applyNumberFormat="1" applyFill="1" applyBorder="1" applyAlignment="1">
      <alignment horizontal="center"/>
    </xf>
    <xf numFmtId="3" fontId="31" fillId="33" borderId="11" xfId="0" applyNumberFormat="1" applyFont="1" applyFill="1" applyBorder="1" applyAlignment="1">
      <alignment horizontal="center" vertical="top"/>
    </xf>
    <xf numFmtId="0" fontId="0" fillId="0" borderId="0" xfId="0"/>
    <xf numFmtId="0" fontId="21" fillId="0" borderId="0" xfId="43"/>
    <xf numFmtId="0" fontId="25" fillId="40" borderId="20" xfId="43" applyFont="1" applyFill="1" applyBorder="1" applyAlignment="1">
      <alignment horizontal="center"/>
    </xf>
    <xf numFmtId="0" fontId="24" fillId="0" borderId="0" xfId="43" applyFont="1"/>
    <xf numFmtId="0" fontId="21" fillId="0" borderId="0" xfId="43" applyFont="1"/>
    <xf numFmtId="0" fontId="21" fillId="33" borderId="0" xfId="43" applyFont="1" applyFill="1"/>
    <xf numFmtId="0" fontId="28" fillId="0" borderId="0" xfId="44" applyFont="1" applyAlignment="1"/>
    <xf numFmtId="3" fontId="1" fillId="0" borderId="0" xfId="44" applyNumberFormat="1" applyFont="1"/>
    <xf numFmtId="3" fontId="16" fillId="0" borderId="0" xfId="44" applyNumberFormat="1" applyFont="1"/>
    <xf numFmtId="0" fontId="28" fillId="0" borderId="0" xfId="44" applyFont="1" applyAlignment="1">
      <alignment wrapText="1"/>
    </xf>
    <xf numFmtId="3" fontId="24" fillId="0" borderId="0" xfId="43" applyNumberFormat="1" applyFont="1"/>
    <xf numFmtId="0" fontId="1" fillId="33" borderId="0" xfId="44" applyFont="1" applyFill="1"/>
    <xf numFmtId="3" fontId="21" fillId="0" borderId="0" xfId="43" applyNumberFormat="1"/>
    <xf numFmtId="0" fontId="1" fillId="0" borderId="0" xfId="44" applyFont="1"/>
    <xf numFmtId="3" fontId="18" fillId="0" borderId="0" xfId="0" applyNumberFormat="1" applyFont="1"/>
    <xf numFmtId="0" fontId="34" fillId="0" borderId="16" xfId="0" applyFont="1" applyBorder="1" applyAlignment="1">
      <alignment horizontal="center"/>
    </xf>
    <xf numFmtId="2" fontId="18" fillId="34" borderId="13" xfId="0" applyNumberFormat="1" applyFont="1" applyFill="1" applyBorder="1" applyAlignment="1">
      <alignment horizontal="center"/>
    </xf>
    <xf numFmtId="0" fontId="21" fillId="0" borderId="0" xfId="43" applyAlignment="1">
      <alignment horizontal="center"/>
    </xf>
    <xf numFmtId="0" fontId="21" fillId="0" borderId="0" xfId="43" applyFont="1" applyAlignment="1">
      <alignment horizontal="left" wrapText="1"/>
    </xf>
    <xf numFmtId="0" fontId="29" fillId="42" borderId="16" xfId="43" applyFont="1" applyFill="1" applyBorder="1" applyAlignment="1">
      <alignment horizontal="left"/>
    </xf>
    <xf numFmtId="0" fontId="21" fillId="0" borderId="0" xfId="43"/>
    <xf numFmtId="0" fontId="25" fillId="40" borderId="20" xfId="43" applyFont="1" applyFill="1" applyBorder="1" applyAlignment="1">
      <alignment horizontal="center"/>
    </xf>
    <xf numFmtId="0" fontId="24" fillId="0" borderId="0" xfId="43" applyFont="1"/>
    <xf numFmtId="0" fontId="21" fillId="0" borderId="0" xfId="43" applyFont="1"/>
    <xf numFmtId="0" fontId="21" fillId="33" borderId="0" xfId="43" applyFont="1" applyFill="1"/>
    <xf numFmtId="0" fontId="28" fillId="0" borderId="0" xfId="44" applyFont="1" applyAlignment="1"/>
    <xf numFmtId="3" fontId="1" fillId="0" borderId="0" xfId="44" applyNumberFormat="1"/>
    <xf numFmtId="2" fontId="16" fillId="0" borderId="0" xfId="44" applyNumberFormat="1" applyFont="1"/>
    <xf numFmtId="2" fontId="1" fillId="0" borderId="0" xfId="44" applyNumberFormat="1"/>
    <xf numFmtId="2" fontId="1" fillId="33" borderId="0" xfId="44" applyNumberFormat="1" applyFont="1" applyFill="1"/>
    <xf numFmtId="0" fontId="21" fillId="0" borderId="0" xfId="43" applyFont="1" applyFill="1"/>
    <xf numFmtId="0" fontId="21" fillId="0" borderId="0" xfId="43" applyFill="1"/>
    <xf numFmtId="0" fontId="21" fillId="0" borderId="0" xfId="43" applyFont="1"/>
    <xf numFmtId="0" fontId="21" fillId="33" borderId="0" xfId="43" applyFont="1" applyFill="1"/>
    <xf numFmtId="0" fontId="24" fillId="39" borderId="0" xfId="43" applyFont="1" applyFill="1"/>
    <xf numFmtId="0" fontId="24" fillId="39" borderId="0" xfId="43" applyFont="1" applyFill="1" applyAlignment="1">
      <alignment horizontal="center"/>
    </xf>
    <xf numFmtId="0" fontId="29" fillId="38" borderId="0" xfId="43" applyFont="1" applyFill="1"/>
    <xf numFmtId="164" fontId="29" fillId="38" borderId="0" xfId="43" applyNumberFormat="1" applyFont="1" applyFill="1" applyAlignment="1">
      <alignment horizontal="center"/>
    </xf>
    <xf numFmtId="164" fontId="24" fillId="38" borderId="0" xfId="43" applyNumberFormat="1" applyFont="1" applyFill="1" applyAlignment="1">
      <alignment horizontal="center"/>
    </xf>
    <xf numFmtId="0" fontId="29" fillId="42" borderId="16" xfId="43" applyFont="1" applyFill="1" applyBorder="1" applyAlignment="1">
      <alignment horizontal="center"/>
    </xf>
    <xf numFmtId="0" fontId="24" fillId="42" borderId="16" xfId="43" applyFont="1" applyFill="1" applyBorder="1" applyAlignment="1">
      <alignment horizontal="left"/>
    </xf>
    <xf numFmtId="0" fontId="21" fillId="0" borderId="0" xfId="43"/>
    <xf numFmtId="164" fontId="21" fillId="0" borderId="0" xfId="43" applyNumberFormat="1" applyFont="1" applyAlignment="1">
      <alignment horizontal="center"/>
    </xf>
    <xf numFmtId="0" fontId="24" fillId="38" borderId="0" xfId="43" applyFont="1" applyFill="1"/>
    <xf numFmtId="0" fontId="24" fillId="39" borderId="0" xfId="43" applyFont="1" applyFill="1"/>
    <xf numFmtId="0" fontId="24" fillId="39" borderId="0" xfId="43" applyFont="1" applyFill="1" applyAlignment="1">
      <alignment horizontal="center"/>
    </xf>
    <xf numFmtId="164" fontId="24" fillId="0" borderId="0" xfId="43" applyNumberFormat="1" applyFont="1" applyAlignment="1">
      <alignment horizontal="center"/>
    </xf>
    <xf numFmtId="0" fontId="0" fillId="0" borderId="0" xfId="0"/>
    <xf numFmtId="0" fontId="21" fillId="0" borderId="0" xfId="43"/>
    <xf numFmtId="0" fontId="25" fillId="40" borderId="20" xfId="43" applyFont="1" applyFill="1" applyBorder="1" applyAlignment="1">
      <alignment horizontal="center"/>
    </xf>
    <xf numFmtId="0" fontId="24" fillId="0" borderId="0" xfId="43" applyFont="1"/>
    <xf numFmtId="0" fontId="21" fillId="33" borderId="0" xfId="43" applyFill="1"/>
    <xf numFmtId="0" fontId="21" fillId="41" borderId="0" xfId="43" applyFill="1"/>
    <xf numFmtId="0" fontId="21" fillId="0" borderId="0" xfId="43"/>
    <xf numFmtId="0" fontId="24" fillId="0" borderId="0" xfId="43" applyFont="1"/>
    <xf numFmtId="0" fontId="21" fillId="36" borderId="0" xfId="43" applyFont="1" applyFill="1"/>
    <xf numFmtId="0" fontId="21" fillId="36" borderId="0" xfId="43" applyFill="1"/>
    <xf numFmtId="0" fontId="24" fillId="33" borderId="0" xfId="43" applyFont="1" applyFill="1"/>
    <xf numFmtId="0" fontId="0" fillId="0" borderId="0" xfId="0"/>
    <xf numFmtId="0" fontId="0" fillId="0" borderId="0" xfId="0"/>
    <xf numFmtId="0" fontId="16" fillId="0" borderId="0" xfId="0" applyFont="1"/>
    <xf numFmtId="0" fontId="20" fillId="0" borderId="27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8" xfId="0" applyFont="1" applyBorder="1"/>
    <xf numFmtId="0" fontId="18" fillId="0" borderId="18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20" fillId="0" borderId="16" xfId="0" applyFont="1" applyBorder="1"/>
    <xf numFmtId="0" fontId="34" fillId="0" borderId="0" xfId="0" applyFont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4" fontId="18" fillId="0" borderId="0" xfId="0" applyNumberFormat="1" applyFont="1" applyBorder="1" applyAlignment="1">
      <alignment horizontal="center"/>
    </xf>
    <xf numFmtId="4" fontId="18" fillId="0" borderId="23" xfId="0" applyNumberFormat="1" applyFont="1" applyBorder="1" applyAlignment="1">
      <alignment horizontal="center"/>
    </xf>
    <xf numFmtId="4" fontId="18" fillId="0" borderId="11" xfId="0" applyNumberFormat="1" applyFont="1" applyBorder="1" applyAlignment="1">
      <alignment horizontal="center"/>
    </xf>
    <xf numFmtId="4" fontId="18" fillId="0" borderId="26" xfId="0" applyNumberFormat="1" applyFont="1" applyBorder="1" applyAlignment="1">
      <alignment horizontal="center"/>
    </xf>
    <xf numFmtId="4" fontId="18" fillId="0" borderId="22" xfId="0" applyNumberFormat="1" applyFont="1" applyBorder="1" applyAlignment="1">
      <alignment horizontal="center"/>
    </xf>
    <xf numFmtId="0" fontId="0" fillId="0" borderId="0" xfId="0"/>
    <xf numFmtId="0" fontId="16" fillId="0" borderId="0" xfId="0" applyFont="1"/>
    <xf numFmtId="3" fontId="0" fillId="0" borderId="0" xfId="0" applyNumberFormat="1"/>
    <xf numFmtId="2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2" fontId="0" fillId="0" borderId="0" xfId="0" applyNumberFormat="1"/>
    <xf numFmtId="4" fontId="18" fillId="0" borderId="10" xfId="0" applyNumberFormat="1" applyFont="1" applyBorder="1" applyAlignment="1">
      <alignment horizontal="center"/>
    </xf>
    <xf numFmtId="4" fontId="18" fillId="0" borderId="14" xfId="0" applyNumberFormat="1" applyFont="1" applyBorder="1" applyAlignment="1">
      <alignment horizontal="center"/>
    </xf>
    <xf numFmtId="4" fontId="18" fillId="0" borderId="12" xfId="0" applyNumberFormat="1" applyFont="1" applyBorder="1" applyAlignment="1">
      <alignment horizontal="center"/>
    </xf>
    <xf numFmtId="4" fontId="18" fillId="0" borderId="13" xfId="0" applyNumberFormat="1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3" fontId="18" fillId="0" borderId="26" xfId="0" applyNumberFormat="1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3" fontId="18" fillId="0" borderId="23" xfId="0" applyNumberFormat="1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34" fillId="0" borderId="0" xfId="0" applyFont="1" applyFill="1" applyBorder="1" applyAlignment="1">
      <alignment horizontal="center" vertical="center" wrapText="1"/>
    </xf>
    <xf numFmtId="3" fontId="18" fillId="0" borderId="22" xfId="0" applyNumberFormat="1" applyFont="1" applyBorder="1" applyAlignment="1">
      <alignment horizontal="center"/>
    </xf>
    <xf numFmtId="0" fontId="0" fillId="0" borderId="0" xfId="0"/>
    <xf numFmtId="0" fontId="20" fillId="34" borderId="18" xfId="0" applyFont="1" applyFill="1" applyBorder="1"/>
    <xf numFmtId="0" fontId="0" fillId="0" borderId="0" xfId="0"/>
    <xf numFmtId="0" fontId="20" fillId="34" borderId="19" xfId="0" applyFont="1" applyFill="1" applyBorder="1" applyAlignment="1">
      <alignment horizontal="center" vertical="center" wrapText="1"/>
    </xf>
    <xf numFmtId="0" fontId="20" fillId="36" borderId="16" xfId="0" applyFont="1" applyFill="1" applyBorder="1" applyAlignment="1">
      <alignment horizontal="center" vertical="center" wrapText="1"/>
    </xf>
    <xf numFmtId="0" fontId="20" fillId="43" borderId="16" xfId="0" applyFont="1" applyFill="1" applyBorder="1" applyAlignment="1">
      <alignment horizontal="center" vertical="center" wrapText="1"/>
    </xf>
    <xf numFmtId="4" fontId="18" fillId="0" borderId="19" xfId="0" applyNumberFormat="1" applyFont="1" applyBorder="1" applyAlignment="1">
      <alignment horizontal="center"/>
    </xf>
    <xf numFmtId="4" fontId="18" fillId="0" borderId="18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3" fontId="0" fillId="0" borderId="0" xfId="0" applyNumberFormat="1"/>
    <xf numFmtId="0" fontId="18" fillId="0" borderId="22" xfId="0" applyFont="1" applyBorder="1" applyAlignment="1">
      <alignment horizontal="center"/>
    </xf>
    <xf numFmtId="0" fontId="0" fillId="0" borderId="0" xfId="0"/>
    <xf numFmtId="164" fontId="18" fillId="0" borderId="16" xfId="0" applyNumberFormat="1" applyFont="1" applyBorder="1" applyAlignment="1">
      <alignment horizontal="center"/>
    </xf>
    <xf numFmtId="164" fontId="30" fillId="35" borderId="16" xfId="0" applyNumberFormat="1" applyFont="1" applyFill="1" applyBorder="1" applyAlignment="1">
      <alignment horizontal="center" vertical="top"/>
    </xf>
    <xf numFmtId="164" fontId="18" fillId="0" borderId="16" xfId="0" applyNumberFormat="1" applyFont="1" applyBorder="1"/>
    <xf numFmtId="0" fontId="20" fillId="0" borderId="26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0" fillId="0" borderId="0" xfId="0"/>
    <xf numFmtId="0" fontId="31" fillId="35" borderId="16" xfId="0" applyFont="1" applyFill="1" applyBorder="1" applyAlignment="1">
      <alignment horizontal="center" vertical="top"/>
    </xf>
    <xf numFmtId="0" fontId="0" fillId="0" borderId="0" xfId="0"/>
    <xf numFmtId="0" fontId="20" fillId="0" borderId="0" xfId="0" applyFont="1"/>
    <xf numFmtId="0" fontId="18" fillId="0" borderId="0" xfId="0" applyFont="1"/>
    <xf numFmtId="0" fontId="0" fillId="0" borderId="0" xfId="0" applyAlignment="1">
      <alignment horizontal="center"/>
    </xf>
    <xf numFmtId="0" fontId="18" fillId="0" borderId="16" xfId="0" applyFont="1" applyBorder="1"/>
    <xf numFmtId="0" fontId="20" fillId="0" borderId="0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8" fillId="0" borderId="19" xfId="0" applyFont="1" applyBorder="1"/>
    <xf numFmtId="0" fontId="18" fillId="0" borderId="18" xfId="0" applyFont="1" applyBorder="1"/>
    <xf numFmtId="0" fontId="18" fillId="0" borderId="15" xfId="0" applyFont="1" applyBorder="1"/>
    <xf numFmtId="0" fontId="18" fillId="0" borderId="13" xfId="0" applyFont="1" applyBorder="1"/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/>
    </xf>
    <xf numFmtId="164" fontId="30" fillId="35" borderId="21" xfId="0" applyNumberFormat="1" applyFont="1" applyFill="1" applyBorder="1" applyAlignment="1">
      <alignment horizontal="center" vertical="top"/>
    </xf>
    <xf numFmtId="165" fontId="30" fillId="35" borderId="16" xfId="0" applyNumberFormat="1" applyFont="1" applyFill="1" applyBorder="1" applyAlignment="1">
      <alignment horizontal="center" vertical="top"/>
    </xf>
    <xf numFmtId="0" fontId="0" fillId="0" borderId="0" xfId="0"/>
    <xf numFmtId="4" fontId="30" fillId="35" borderId="16" xfId="0" applyNumberFormat="1" applyFont="1" applyFill="1" applyBorder="1" applyAlignment="1">
      <alignment horizontal="center" vertical="top"/>
    </xf>
    <xf numFmtId="0" fontId="18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/>
    </xf>
    <xf numFmtId="0" fontId="16" fillId="38" borderId="0" xfId="0" applyFont="1" applyFill="1" applyAlignment="1">
      <alignment horizontal="center"/>
    </xf>
    <xf numFmtId="3" fontId="0" fillId="38" borderId="16" xfId="0" applyNumberFormat="1" applyFill="1" applyBorder="1" applyAlignment="1">
      <alignment horizontal="center"/>
    </xf>
    <xf numFmtId="2" fontId="18" fillId="38" borderId="16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6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66" fontId="0" fillId="0" borderId="0" xfId="0" applyNumberFormat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66" fontId="0" fillId="0" borderId="0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/>
    <xf numFmtId="166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/>
    <xf numFmtId="0" fontId="16" fillId="0" borderId="0" xfId="0" applyFont="1"/>
    <xf numFmtId="0" fontId="0" fillId="0" borderId="0" xfId="0" applyBorder="1" applyAlignment="1">
      <alignment horizontal="center"/>
    </xf>
    <xf numFmtId="166" fontId="37" fillId="35" borderId="28" xfId="0" applyNumberFormat="1" applyFont="1" applyFill="1" applyBorder="1" applyAlignment="1">
      <alignment horizontal="center" vertical="top"/>
    </xf>
    <xf numFmtId="3" fontId="0" fillId="0" borderId="0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18" fillId="34" borderId="0" xfId="0" applyFont="1" applyFill="1" applyBorder="1" applyAlignment="1">
      <alignment horizontal="center"/>
    </xf>
    <xf numFmtId="0" fontId="18" fillId="0" borderId="23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/>
    <xf numFmtId="166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/>
    <xf numFmtId="0" fontId="16" fillId="0" borderId="0" xfId="0" applyFont="1"/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6" fontId="37" fillId="35" borderId="28" xfId="0" applyNumberFormat="1" applyFont="1" applyFill="1" applyBorder="1" applyAlignment="1">
      <alignment horizontal="center" vertical="top"/>
    </xf>
    <xf numFmtId="165" fontId="0" fillId="0" borderId="26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12" xfId="0" applyNumberFormat="1" applyBorder="1" applyAlignment="1">
      <alignment horizontal="center"/>
    </xf>
    <xf numFmtId="0" fontId="0" fillId="44" borderId="0" xfId="0" applyFill="1"/>
    <xf numFmtId="0" fontId="0" fillId="0" borderId="0" xfId="0" applyAlignment="1">
      <alignment horizontal="center"/>
    </xf>
    <xf numFmtId="0" fontId="21" fillId="0" borderId="0" xfId="43"/>
    <xf numFmtId="0" fontId="0" fillId="0" borderId="0" xfId="0" applyAlignment="1">
      <alignment horizontal="center"/>
    </xf>
    <xf numFmtId="0" fontId="21" fillId="0" borderId="0" xfId="43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1" fillId="0" borderId="0" xfId="43"/>
    <xf numFmtId="0" fontId="0" fillId="0" borderId="0" xfId="0" applyAlignment="1">
      <alignment horizontal="center"/>
    </xf>
    <xf numFmtId="0" fontId="21" fillId="44" borderId="0" xfId="43" applyFill="1"/>
    <xf numFmtId="0" fontId="21" fillId="0" borderId="0" xfId="43" applyFill="1"/>
    <xf numFmtId="0" fontId="0" fillId="0" borderId="0" xfId="0" applyAlignment="1">
      <alignment horizontal="center"/>
    </xf>
    <xf numFmtId="0" fontId="21" fillId="44" borderId="0" xfId="43" applyFill="1"/>
    <xf numFmtId="0" fontId="0" fillId="0" borderId="0" xfId="0" applyAlignment="1">
      <alignment horizontal="center"/>
    </xf>
    <xf numFmtId="0" fontId="21" fillId="0" borderId="0" xfId="43"/>
    <xf numFmtId="0" fontId="0" fillId="0" borderId="0" xfId="0" applyAlignment="1">
      <alignment horizontal="center"/>
    </xf>
    <xf numFmtId="0" fontId="21" fillId="0" borderId="0" xfId="43"/>
    <xf numFmtId="0" fontId="21" fillId="0" borderId="0" xfId="43" applyFill="1"/>
    <xf numFmtId="0" fontId="0" fillId="0" borderId="0" xfId="0" applyAlignment="1">
      <alignment horizontal="center"/>
    </xf>
    <xf numFmtId="0" fontId="21" fillId="0" borderId="0" xfId="43" applyFill="1"/>
    <xf numFmtId="0" fontId="0" fillId="0" borderId="0" xfId="0" applyAlignment="1">
      <alignment horizontal="center"/>
    </xf>
    <xf numFmtId="3" fontId="21" fillId="45" borderId="0" xfId="43" applyNumberFormat="1" applyFill="1"/>
    <xf numFmtId="3" fontId="0" fillId="0" borderId="0" xfId="0" applyNumberFormat="1" applyAlignment="1">
      <alignment horizontal="center"/>
    </xf>
    <xf numFmtId="164" fontId="0" fillId="0" borderId="0" xfId="0" applyNumberFormat="1"/>
    <xf numFmtId="0" fontId="16" fillId="0" borderId="0" xfId="0" applyFont="1" applyAlignment="1">
      <alignment horizontal="center" vertical="center" wrapText="1"/>
    </xf>
    <xf numFmtId="0" fontId="16" fillId="0" borderId="16" xfId="0" applyFont="1" applyBorder="1"/>
    <xf numFmtId="0" fontId="16" fillId="33" borderId="16" xfId="0" applyFont="1" applyFill="1" applyBorder="1"/>
    <xf numFmtId="0" fontId="16" fillId="0" borderId="16" xfId="0" applyFont="1" applyBorder="1" applyAlignment="1">
      <alignment wrapText="1"/>
    </xf>
    <xf numFmtId="4" fontId="0" fillId="0" borderId="0" xfId="0" applyNumberFormat="1"/>
    <xf numFmtId="0" fontId="0" fillId="0" borderId="0" xfId="0" applyAlignment="1">
      <alignment wrapText="1"/>
    </xf>
    <xf numFmtId="0" fontId="20" fillId="0" borderId="16" xfId="0" applyFont="1" applyBorder="1" applyAlignment="1">
      <alignment wrapText="1"/>
    </xf>
    <xf numFmtId="164" fontId="0" fillId="0" borderId="16" xfId="0" applyNumberFormat="1" applyBorder="1" applyAlignment="1"/>
    <xf numFmtId="0" fontId="0" fillId="0" borderId="0" xfId="0"/>
    <xf numFmtId="164" fontId="18" fillId="0" borderId="16" xfId="0" applyNumberFormat="1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 wrapText="1"/>
    </xf>
    <xf numFmtId="3" fontId="18" fillId="0" borderId="16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3" fontId="18" fillId="0" borderId="16" xfId="0" applyNumberFormat="1" applyFont="1" applyBorder="1" applyAlignment="1">
      <alignment horizontal="center"/>
    </xf>
    <xf numFmtId="0" fontId="20" fillId="34" borderId="16" xfId="0" applyFont="1" applyFill="1" applyBorder="1" applyAlignment="1">
      <alignment horizontal="center" vertical="center" wrapText="1"/>
    </xf>
    <xf numFmtId="0" fontId="38" fillId="0" borderId="29" xfId="0" applyFont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5" fillId="46" borderId="20" xfId="43" applyFont="1" applyFill="1" applyBorder="1" applyAlignment="1">
      <alignment horizontal="center"/>
    </xf>
    <xf numFmtId="0" fontId="21" fillId="47" borderId="0" xfId="43" applyFill="1"/>
    <xf numFmtId="3" fontId="1" fillId="47" borderId="0" xfId="44" applyNumberFormat="1" applyFill="1"/>
    <xf numFmtId="2" fontId="16" fillId="47" borderId="0" xfId="44" applyNumberFormat="1" applyFont="1" applyFill="1"/>
    <xf numFmtId="2" fontId="1" fillId="47" borderId="0" xfId="44" applyNumberFormat="1" applyFill="1"/>
    <xf numFmtId="2" fontId="1" fillId="47" borderId="0" xfId="44" applyNumberFormat="1" applyFont="1" applyFill="1"/>
    <xf numFmtId="0" fontId="29" fillId="42" borderId="11" xfId="43" applyFont="1" applyFill="1" applyBorder="1" applyAlignment="1">
      <alignment horizontal="center"/>
    </xf>
    <xf numFmtId="0" fontId="27" fillId="0" borderId="0" xfId="43" applyFont="1" applyAlignment="1">
      <alignment wrapText="1"/>
    </xf>
    <xf numFmtId="0" fontId="21" fillId="0" borderId="0" xfId="43"/>
    <xf numFmtId="0" fontId="25" fillId="40" borderId="20" xfId="43" applyFont="1" applyFill="1" applyBorder="1" applyAlignment="1">
      <alignment horizontal="center"/>
    </xf>
    <xf numFmtId="0" fontId="21" fillId="0" borderId="0" xfId="43" applyFont="1" applyFill="1" applyBorder="1"/>
    <xf numFmtId="0" fontId="29" fillId="42" borderId="0" xfId="43" applyFont="1" applyFill="1" applyBorder="1" applyAlignment="1">
      <alignment horizontal="center"/>
    </xf>
    <xf numFmtId="0" fontId="29" fillId="42" borderId="18" xfId="43" applyFont="1" applyFill="1" applyBorder="1" applyAlignment="1">
      <alignment horizontal="center"/>
    </xf>
    <xf numFmtId="0" fontId="39" fillId="48" borderId="0" xfId="0" applyFont="1" applyFill="1"/>
    <xf numFmtId="0" fontId="40" fillId="0" borderId="0" xfId="0" applyFont="1"/>
    <xf numFmtId="0" fontId="16" fillId="0" borderId="16" xfId="0" applyFont="1" applyBorder="1" applyAlignment="1">
      <alignment horizontal="center" vertical="center"/>
    </xf>
    <xf numFmtId="0" fontId="39" fillId="48" borderId="16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0" fillId="0" borderId="16" xfId="0" applyBorder="1"/>
    <xf numFmtId="0" fontId="33" fillId="0" borderId="16" xfId="0" applyFont="1" applyBorder="1"/>
    <xf numFmtId="164" fontId="0" fillId="0" borderId="21" xfId="0" applyNumberFormat="1" applyBorder="1"/>
    <xf numFmtId="164" fontId="0" fillId="0" borderId="17" xfId="0" applyNumberFormat="1" applyBorder="1"/>
    <xf numFmtId="164" fontId="0" fillId="0" borderId="27" xfId="0" applyNumberFormat="1" applyBorder="1"/>
    <xf numFmtId="0" fontId="33" fillId="0" borderId="16" xfId="0" applyFont="1" applyBorder="1" applyAlignment="1">
      <alignment horizontal="left"/>
    </xf>
    <xf numFmtId="0" fontId="32" fillId="0" borderId="18" xfId="0" applyFont="1" applyBorder="1" applyAlignment="1">
      <alignment horizontal="center" vertical="center"/>
    </xf>
    <xf numFmtId="0" fontId="32" fillId="0" borderId="18" xfId="0" applyFont="1" applyBorder="1"/>
    <xf numFmtId="0" fontId="32" fillId="0" borderId="16" xfId="0" applyFont="1" applyBorder="1" applyAlignment="1">
      <alignment horizontal="left" vertical="center"/>
    </xf>
    <xf numFmtId="2" fontId="0" fillId="33" borderId="13" xfId="0" applyNumberFormat="1" applyFill="1" applyBorder="1" applyAlignment="1">
      <alignment horizontal="center"/>
    </xf>
    <xf numFmtId="0" fontId="21" fillId="0" borderId="0" xfId="43" applyAlignment="1"/>
    <xf numFmtId="2" fontId="21" fillId="0" borderId="0" xfId="43" applyNumberFormat="1" applyAlignment="1"/>
    <xf numFmtId="3" fontId="16" fillId="0" borderId="0" xfId="44" applyNumberFormat="1" applyFont="1" applyAlignment="1">
      <alignment horizontal="center"/>
    </xf>
    <xf numFmtId="2" fontId="1" fillId="0" borderId="0" xfId="44" applyNumberFormat="1" applyFont="1" applyAlignment="1">
      <alignment horizontal="center"/>
    </xf>
    <xf numFmtId="2" fontId="16" fillId="0" borderId="0" xfId="44" applyNumberFormat="1" applyFont="1" applyAlignment="1">
      <alignment horizontal="center"/>
    </xf>
    <xf numFmtId="0" fontId="24" fillId="0" borderId="0" xfId="43" applyFont="1" applyFill="1"/>
    <xf numFmtId="164" fontId="24" fillId="0" borderId="0" xfId="43" applyNumberFormat="1" applyFont="1" applyFill="1"/>
    <xf numFmtId="164" fontId="24" fillId="0" borderId="0" xfId="43" applyNumberFormat="1" applyFont="1"/>
    <xf numFmtId="164" fontId="24" fillId="43" borderId="0" xfId="43" applyNumberFormat="1" applyFont="1" applyFill="1"/>
    <xf numFmtId="164" fontId="0" fillId="0" borderId="16" xfId="0" applyNumberFormat="1" applyBorder="1"/>
    <xf numFmtId="164" fontId="0" fillId="43" borderId="0" xfId="0" applyNumberFormat="1" applyFill="1"/>
    <xf numFmtId="0" fontId="16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0" fillId="38" borderId="0" xfId="0" applyFill="1"/>
    <xf numFmtId="0" fontId="41" fillId="42" borderId="11" xfId="43" applyFont="1" applyFill="1" applyBorder="1" applyAlignment="1">
      <alignment horizontal="center" wrapText="1"/>
    </xf>
    <xf numFmtId="164" fontId="21" fillId="33" borderId="0" xfId="43" applyNumberFormat="1" applyFont="1" applyFill="1" applyAlignment="1">
      <alignment horizontal="center"/>
    </xf>
    <xf numFmtId="164" fontId="0" fillId="33" borderId="0" xfId="0" applyNumberFormat="1" applyFill="1"/>
    <xf numFmtId="164" fontId="28" fillId="34" borderId="0" xfId="43" applyNumberFormat="1" applyFont="1" applyFill="1" applyAlignment="1">
      <alignment horizontal="center"/>
    </xf>
    <xf numFmtId="164" fontId="28" fillId="33" borderId="0" xfId="43" applyNumberFormat="1" applyFont="1" applyFill="1" applyAlignment="1">
      <alignment horizontal="center"/>
    </xf>
    <xf numFmtId="0" fontId="28" fillId="42" borderId="16" xfId="43" applyFont="1" applyFill="1" applyBorder="1" applyAlignment="1">
      <alignment horizontal="center"/>
    </xf>
    <xf numFmtId="0" fontId="20" fillId="0" borderId="16" xfId="0" applyFont="1" applyBorder="1" applyAlignment="1">
      <alignment horizontal="left" wrapText="1"/>
    </xf>
    <xf numFmtId="0" fontId="20" fillId="34" borderId="16" xfId="0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26" xfId="0" applyFont="1" applyBorder="1" applyAlignment="1">
      <alignment vertical="center" wrapText="1"/>
    </xf>
    <xf numFmtId="3" fontId="18" fillId="0" borderId="26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left" vertical="center"/>
    </xf>
    <xf numFmtId="3" fontId="31" fillId="0" borderId="0" xfId="0" applyNumberFormat="1" applyFont="1"/>
    <xf numFmtId="0" fontId="29" fillId="42" borderId="16" xfId="43" applyFont="1" applyFill="1" applyBorder="1" applyAlignment="1">
      <alignment horizontal="center" wrapText="1"/>
    </xf>
    <xf numFmtId="0" fontId="24" fillId="39" borderId="16" xfId="43" applyFont="1" applyFill="1" applyBorder="1"/>
    <xf numFmtId="0" fontId="24" fillId="39" borderId="16" xfId="43" applyFont="1" applyFill="1" applyBorder="1" applyAlignment="1">
      <alignment horizontal="center"/>
    </xf>
    <xf numFmtId="0" fontId="29" fillId="38" borderId="16" xfId="43" applyFont="1" applyFill="1" applyBorder="1"/>
    <xf numFmtId="164" fontId="29" fillId="38" borderId="16" xfId="43" applyNumberFormat="1" applyFont="1" applyFill="1" applyBorder="1" applyAlignment="1">
      <alignment horizontal="center"/>
    </xf>
    <xf numFmtId="2" fontId="16" fillId="0" borderId="16" xfId="0" applyNumberFormat="1" applyFont="1" applyBorder="1" applyAlignment="1">
      <alignment horizontal="center"/>
    </xf>
    <xf numFmtId="0" fontId="21" fillId="0" borderId="16" xfId="43" applyFont="1" applyBorder="1"/>
    <xf numFmtId="164" fontId="28" fillId="38" borderId="16" xfId="43" applyNumberFormat="1" applyFont="1" applyFill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21" fillId="33" borderId="16" xfId="43" applyFont="1" applyFill="1" applyBorder="1"/>
    <xf numFmtId="0" fontId="24" fillId="38" borderId="16" xfId="43" applyFont="1" applyFill="1" applyBorder="1"/>
    <xf numFmtId="0" fontId="21" fillId="0" borderId="16" xfId="43" applyFont="1" applyBorder="1" applyAlignment="1">
      <alignment wrapText="1"/>
    </xf>
    <xf numFmtId="0" fontId="44" fillId="50" borderId="0" xfId="0" applyFont="1" applyFill="1" applyAlignment="1">
      <alignment horizontal="right" vertical="center" wrapText="1"/>
    </xf>
    <xf numFmtId="0" fontId="44" fillId="35" borderId="0" xfId="0" applyFont="1" applyFill="1" applyAlignment="1">
      <alignment horizontal="right" vertical="center" wrapText="1"/>
    </xf>
    <xf numFmtId="0" fontId="0" fillId="0" borderId="0" xfId="0" quotePrefix="1"/>
    <xf numFmtId="0" fontId="43" fillId="35" borderId="16" xfId="0" applyFont="1" applyFill="1" applyBorder="1" applyAlignment="1">
      <alignment horizontal="right" vertical="center" wrapText="1"/>
    </xf>
    <xf numFmtId="0" fontId="43" fillId="50" borderId="16" xfId="0" applyFont="1" applyFill="1" applyBorder="1" applyAlignment="1">
      <alignment horizontal="right" vertical="center" wrapText="1"/>
    </xf>
    <xf numFmtId="0" fontId="44" fillId="50" borderId="16" xfId="0" applyFont="1" applyFill="1" applyBorder="1" applyAlignment="1">
      <alignment horizontal="right" vertical="center" wrapText="1"/>
    </xf>
    <xf numFmtId="2" fontId="18" fillId="51" borderId="16" xfId="0" applyNumberFormat="1" applyFont="1" applyFill="1" applyBorder="1" applyAlignment="1">
      <alignment horizontal="center"/>
    </xf>
    <xf numFmtId="164" fontId="18" fillId="0" borderId="0" xfId="0" applyNumberFormat="1" applyFont="1" applyBorder="1" applyAlignment="1">
      <alignment horizontal="center"/>
    </xf>
    <xf numFmtId="0" fontId="18" fillId="0" borderId="0" xfId="0" applyFont="1" applyAlignment="1"/>
    <xf numFmtId="0" fontId="0" fillId="0" borderId="0" xfId="0" applyAlignment="1"/>
    <xf numFmtId="2" fontId="0" fillId="0" borderId="16" xfId="0" applyNumberFormat="1" applyBorder="1"/>
    <xf numFmtId="4" fontId="18" fillId="52" borderId="11" xfId="0" applyNumberFormat="1" applyFont="1" applyFill="1" applyBorder="1" applyAlignment="1">
      <alignment horizontal="center"/>
    </xf>
    <xf numFmtId="4" fontId="18" fillId="52" borderId="0" xfId="0" applyNumberFormat="1" applyFont="1" applyFill="1" applyBorder="1" applyAlignment="1">
      <alignment horizontal="center"/>
    </xf>
    <xf numFmtId="0" fontId="18" fillId="52" borderId="11" xfId="0" applyFont="1" applyFill="1" applyBorder="1" applyAlignment="1">
      <alignment horizontal="center"/>
    </xf>
    <xf numFmtId="4" fontId="18" fillId="52" borderId="18" xfId="0" applyNumberFormat="1" applyFont="1" applyFill="1" applyBorder="1" applyAlignment="1">
      <alignment horizontal="center"/>
    </xf>
    <xf numFmtId="0" fontId="0" fillId="0" borderId="0" xfId="0" applyFill="1" applyBorder="1"/>
    <xf numFmtId="4" fontId="18" fillId="0" borderId="12" xfId="0" applyNumberFormat="1" applyFont="1" applyBorder="1" applyAlignment="1">
      <alignment horizontal="center" shrinkToFit="1"/>
    </xf>
    <xf numFmtId="0" fontId="0" fillId="0" borderId="15" xfId="0" applyBorder="1" applyAlignment="1">
      <alignment horizontal="center"/>
    </xf>
    <xf numFmtId="3" fontId="0" fillId="0" borderId="0" xfId="0" applyNumberFormat="1" applyBorder="1"/>
    <xf numFmtId="4" fontId="18" fillId="0" borderId="11" xfId="0" applyNumberFormat="1" applyFont="1" applyFill="1" applyBorder="1" applyAlignment="1">
      <alignment horizontal="center"/>
    </xf>
    <xf numFmtId="4" fontId="18" fillId="0" borderId="0" xfId="0" applyNumberFormat="1" applyFont="1" applyFill="1" applyBorder="1" applyAlignment="1">
      <alignment horizontal="center" shrinkToFit="1"/>
    </xf>
    <xf numFmtId="4" fontId="18" fillId="0" borderId="26" xfId="0" applyNumberFormat="1" applyFont="1" applyBorder="1" applyAlignment="1">
      <alignment horizontal="center" shrinkToFit="1"/>
    </xf>
    <xf numFmtId="3" fontId="0" fillId="0" borderId="15" xfId="0" applyNumberFormat="1" applyBorder="1" applyAlignment="1">
      <alignment horizontal="center"/>
    </xf>
    <xf numFmtId="16" fontId="16" fillId="0" borderId="16" xfId="0" applyNumberFormat="1" applyFont="1" applyBorder="1" applyAlignment="1"/>
    <xf numFmtId="4" fontId="18" fillId="0" borderId="10" xfId="0" applyNumberFormat="1" applyFont="1" applyFill="1" applyBorder="1" applyAlignment="1">
      <alignment horizontal="center"/>
    </xf>
    <xf numFmtId="3" fontId="42" fillId="0" borderId="0" xfId="0" applyNumberFormat="1" applyFont="1" applyFill="1" applyBorder="1" applyAlignment="1">
      <alignment horizontal="right" vertical="center"/>
    </xf>
    <xf numFmtId="0" fontId="20" fillId="53" borderId="18" xfId="0" applyFont="1" applyFill="1" applyBorder="1" applyAlignment="1">
      <alignment horizontal="center"/>
    </xf>
    <xf numFmtId="0" fontId="0" fillId="0" borderId="0" xfId="0" applyFill="1"/>
    <xf numFmtId="4" fontId="18" fillId="0" borderId="0" xfId="0" applyNumberFormat="1" applyFont="1" applyBorder="1" applyAlignment="1">
      <alignment horizontal="center" shrinkToFit="1"/>
    </xf>
    <xf numFmtId="4" fontId="18" fillId="0" borderId="23" xfId="0" applyNumberFormat="1" applyFont="1" applyBorder="1" applyAlignment="1">
      <alignment horizontal="center" shrinkToFit="1"/>
    </xf>
    <xf numFmtId="3" fontId="0" fillId="0" borderId="0" xfId="0" applyNumberFormat="1" applyFill="1" applyAlignment="1">
      <alignment horizontal="center"/>
    </xf>
    <xf numFmtId="3" fontId="0" fillId="0" borderId="12" xfId="0" applyNumberFormat="1" applyBorder="1"/>
    <xf numFmtId="0" fontId="20" fillId="0" borderId="17" xfId="0" applyFont="1" applyBorder="1" applyAlignment="1">
      <alignment horizontal="center" vertical="center"/>
    </xf>
    <xf numFmtId="4" fontId="18" fillId="0" borderId="16" xfId="0" applyNumberFormat="1" applyFont="1" applyFill="1" applyBorder="1" applyAlignment="1">
      <alignment horizontal="center"/>
    </xf>
    <xf numFmtId="0" fontId="18" fillId="53" borderId="18" xfId="0" applyFon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18" xfId="0" applyNumberFormat="1" applyFont="1" applyFill="1" applyBorder="1" applyAlignment="1">
      <alignment horizontal="center"/>
    </xf>
    <xf numFmtId="2" fontId="0" fillId="0" borderId="18" xfId="0" applyNumberFormat="1" applyFill="1" applyBorder="1" applyAlignment="1">
      <alignment horizontal="center"/>
    </xf>
    <xf numFmtId="0" fontId="0" fillId="0" borderId="15" xfId="0" applyBorder="1"/>
    <xf numFmtId="3" fontId="0" fillId="0" borderId="18" xfId="0" applyNumberFormat="1" applyBorder="1" applyAlignment="1">
      <alignment horizontal="center"/>
    </xf>
    <xf numFmtId="0" fontId="0" fillId="0" borderId="18" xfId="0" applyBorder="1"/>
    <xf numFmtId="164" fontId="18" fillId="0" borderId="16" xfId="0" applyNumberFormat="1" applyFont="1" applyBorder="1" applyAlignment="1">
      <alignment vertical="center"/>
    </xf>
    <xf numFmtId="3" fontId="0" fillId="0" borderId="0" xfId="0" applyNumberFormat="1" applyFill="1" applyBorder="1"/>
    <xf numFmtId="4" fontId="18" fillId="0" borderId="11" xfId="0" applyNumberFormat="1" applyFont="1" applyFill="1" applyBorder="1" applyAlignment="1">
      <alignment horizontal="center" shrinkToFit="1"/>
    </xf>
    <xf numFmtId="4" fontId="18" fillId="0" borderId="0" xfId="0" applyNumberFormat="1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34" fillId="0" borderId="0" xfId="0" applyFont="1" applyFill="1" applyAlignment="1">
      <alignment horizontal="center" vertical="center" wrapText="1"/>
    </xf>
    <xf numFmtId="0" fontId="0" fillId="0" borderId="19" xfId="0" applyBorder="1"/>
    <xf numFmtId="0" fontId="18" fillId="0" borderId="18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20" fillId="0" borderId="0" xfId="0" applyFont="1"/>
    <xf numFmtId="3" fontId="0" fillId="0" borderId="0" xfId="0" applyNumberFormat="1"/>
    <xf numFmtId="0" fontId="18" fillId="0" borderId="16" xfId="0" applyFont="1" applyBorder="1" applyAlignment="1">
      <alignment horizontal="center"/>
    </xf>
    <xf numFmtId="0" fontId="20" fillId="0" borderId="16" xfId="0" applyFont="1" applyBorder="1" applyAlignment="1">
      <alignment horizontal="center" vertical="center"/>
    </xf>
    <xf numFmtId="0" fontId="20" fillId="0" borderId="16" xfId="0" applyFont="1" applyBorder="1"/>
    <xf numFmtId="0" fontId="0" fillId="0" borderId="0" xfId="0"/>
    <xf numFmtId="0" fontId="16" fillId="0" borderId="0" xfId="0" applyFont="1"/>
    <xf numFmtId="3" fontId="0" fillId="0" borderId="16" xfId="0" applyNumberFormat="1" applyBorder="1"/>
    <xf numFmtId="0" fontId="18" fillId="0" borderId="0" xfId="0" applyFont="1" applyAlignment="1">
      <alignment horizontal="center" vertical="center" wrapText="1"/>
    </xf>
    <xf numFmtId="164" fontId="0" fillId="0" borderId="18" xfId="0" applyNumberFormat="1" applyFill="1" applyBorder="1" applyAlignment="1">
      <alignment horizontal="center"/>
    </xf>
    <xf numFmtId="3" fontId="18" fillId="0" borderId="10" xfId="0" applyNumberFormat="1" applyFont="1" applyFill="1" applyBorder="1" applyAlignment="1">
      <alignment horizontal="center"/>
    </xf>
    <xf numFmtId="3" fontId="0" fillId="0" borderId="0" xfId="0" applyNumberFormat="1"/>
    <xf numFmtId="0" fontId="0" fillId="0" borderId="0" xfId="0"/>
    <xf numFmtId="0" fontId="16" fillId="0" borderId="0" xfId="0" applyFont="1" applyAlignment="1">
      <alignment horizontal="center"/>
    </xf>
    <xf numFmtId="0" fontId="16" fillId="0" borderId="0" xfId="0" applyFont="1"/>
    <xf numFmtId="3" fontId="18" fillId="0" borderId="12" xfId="0" applyNumberFormat="1" applyFont="1" applyBorder="1" applyAlignment="1">
      <alignment horizontal="center"/>
    </xf>
    <xf numFmtId="3" fontId="18" fillId="0" borderId="13" xfId="0" applyNumberFormat="1" applyFont="1" applyBorder="1" applyAlignment="1">
      <alignment horizontal="center"/>
    </xf>
    <xf numFmtId="3" fontId="18" fillId="0" borderId="23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3" fontId="18" fillId="0" borderId="26" xfId="0" applyNumberFormat="1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0" fillId="0" borderId="0" xfId="0"/>
    <xf numFmtId="3" fontId="18" fillId="0" borderId="10" xfId="0" applyNumberFormat="1" applyFont="1" applyBorder="1" applyAlignment="1">
      <alignment horizontal="center"/>
    </xf>
    <xf numFmtId="3" fontId="18" fillId="0" borderId="23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20" fillId="0" borderId="16" xfId="0" applyFont="1" applyBorder="1"/>
    <xf numFmtId="0" fontId="20" fillId="0" borderId="27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/>
    </xf>
    <xf numFmtId="0" fontId="34" fillId="0" borderId="0" xfId="0" applyFont="1" applyAlignment="1">
      <alignment wrapText="1"/>
    </xf>
    <xf numFmtId="0" fontId="0" fillId="0" borderId="0" xfId="0"/>
    <xf numFmtId="0" fontId="20" fillId="0" borderId="0" xfId="0" applyFont="1"/>
    <xf numFmtId="0" fontId="16" fillId="0" borderId="0" xfId="0" applyFont="1"/>
    <xf numFmtId="2" fontId="0" fillId="0" borderId="0" xfId="0" applyNumberFormat="1" applyAlignment="1">
      <alignment horizontal="center"/>
    </xf>
    <xf numFmtId="3" fontId="18" fillId="0" borderId="10" xfId="0" applyNumberFormat="1" applyFont="1" applyBorder="1" applyAlignment="1">
      <alignment horizontal="center"/>
    </xf>
    <xf numFmtId="3" fontId="18" fillId="0" borderId="23" xfId="0" applyNumberFormat="1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34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20" fillId="0" borderId="16" xfId="0" applyFont="1" applyBorder="1"/>
    <xf numFmtId="0" fontId="20" fillId="0" borderId="27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4" fontId="18" fillId="0" borderId="10" xfId="0" applyNumberFormat="1" applyFont="1" applyFill="1" applyBorder="1" applyAlignment="1">
      <alignment horizontal="center" shrinkToFit="1"/>
    </xf>
    <xf numFmtId="16" fontId="16" fillId="0" borderId="16" xfId="0" applyNumberFormat="1" applyFont="1" applyBorder="1" applyAlignment="1">
      <alignment horizontal="center" vertical="center" wrapText="1"/>
    </xf>
    <xf numFmtId="4" fontId="18" fillId="0" borderId="11" xfId="0" applyNumberFormat="1" applyFont="1" applyBorder="1" applyAlignment="1">
      <alignment horizontal="center" shrinkToFit="1"/>
    </xf>
    <xf numFmtId="4" fontId="18" fillId="0" borderId="10" xfId="0" applyNumberFormat="1" applyFont="1" applyBorder="1" applyAlignment="1">
      <alignment horizontal="center" shrinkToFit="1"/>
    </xf>
    <xf numFmtId="4" fontId="18" fillId="0" borderId="14" xfId="0" applyNumberFormat="1" applyFont="1" applyBorder="1" applyAlignment="1">
      <alignment horizontal="center" shrinkToFit="1"/>
    </xf>
    <xf numFmtId="0" fontId="0" fillId="53" borderId="18" xfId="0" applyFill="1" applyBorder="1" applyAlignment="1">
      <alignment horizontal="center" vertical="center"/>
    </xf>
    <xf numFmtId="3" fontId="0" fillId="0" borderId="14" xfId="0" applyNumberFormat="1" applyBorder="1"/>
    <xf numFmtId="3" fontId="0" fillId="0" borderId="19" xfId="0" applyNumberFormat="1" applyBorder="1" applyAlignment="1">
      <alignment horizontal="center"/>
    </xf>
    <xf numFmtId="4" fontId="18" fillId="0" borderId="22" xfId="0" applyNumberFormat="1" applyFont="1" applyBorder="1" applyAlignment="1">
      <alignment horizontal="center" shrinkToFit="1"/>
    </xf>
    <xf numFmtId="4" fontId="18" fillId="0" borderId="13" xfId="0" applyNumberFormat="1" applyFont="1" applyBorder="1" applyAlignment="1">
      <alignment horizontal="center" shrinkToFit="1"/>
    </xf>
    <xf numFmtId="0" fontId="20" fillId="38" borderId="16" xfId="0" applyFont="1" applyFill="1" applyBorder="1" applyAlignment="1">
      <alignment horizontal="center" vertical="center" wrapText="1"/>
    </xf>
    <xf numFmtId="2" fontId="0" fillId="0" borderId="0" xfId="0" applyNumberFormat="1"/>
    <xf numFmtId="0" fontId="16" fillId="38" borderId="16" xfId="0" applyFont="1" applyFill="1" applyBorder="1" applyAlignment="1">
      <alignment horizontal="center" vertical="center" wrapText="1"/>
    </xf>
    <xf numFmtId="0" fontId="0" fillId="0" borderId="0" xfId="0"/>
    <xf numFmtId="0" fontId="20" fillId="0" borderId="0" xfId="0" applyFont="1"/>
    <xf numFmtId="0" fontId="20" fillId="38" borderId="16" xfId="0" applyFont="1" applyFill="1" applyBorder="1" applyAlignment="1">
      <alignment horizontal="center" vertical="center" wrapText="1"/>
    </xf>
    <xf numFmtId="164" fontId="18" fillId="0" borderId="16" xfId="0" applyNumberFormat="1" applyFont="1" applyBorder="1" applyAlignment="1">
      <alignment horizontal="center" vertical="center"/>
    </xf>
    <xf numFmtId="0" fontId="16" fillId="38" borderId="16" xfId="0" applyFont="1" applyFill="1" applyBorder="1" applyAlignment="1">
      <alignment horizontal="center" vertical="center" wrapText="1"/>
    </xf>
    <xf numFmtId="3" fontId="0" fillId="0" borderId="14" xfId="0" applyNumberFormat="1" applyBorder="1" applyAlignment="1">
      <alignment horizontal="center"/>
    </xf>
    <xf numFmtId="0" fontId="20" fillId="0" borderId="12" xfId="0" applyFont="1" applyBorder="1" applyAlignment="1">
      <alignment horizontal="center" vertical="center"/>
    </xf>
    <xf numFmtId="0" fontId="0" fillId="53" borderId="18" xfId="0" applyFill="1" applyBorder="1" applyAlignment="1">
      <alignment horizontal="center"/>
    </xf>
    <xf numFmtId="0" fontId="0" fillId="0" borderId="0" xfId="0"/>
    <xf numFmtId="3" fontId="0" fillId="0" borderId="0" xfId="0" applyNumberFormat="1"/>
    <xf numFmtId="3" fontId="0" fillId="0" borderId="0" xfId="0" applyNumberFormat="1"/>
    <xf numFmtId="3" fontId="18" fillId="0" borderId="13" xfId="0" applyNumberFormat="1" applyFont="1" applyBorder="1" applyAlignment="1">
      <alignment horizontal="center"/>
    </xf>
    <xf numFmtId="3" fontId="0" fillId="53" borderId="0" xfId="0" applyNumberFormat="1" applyFill="1"/>
    <xf numFmtId="3" fontId="18" fillId="53" borderId="10" xfId="0" applyNumberFormat="1" applyFont="1" applyFill="1" applyBorder="1" applyAlignment="1">
      <alignment horizontal="center"/>
    </xf>
    <xf numFmtId="0" fontId="0" fillId="53" borderId="0" xfId="0" applyFill="1"/>
    <xf numFmtId="0" fontId="0" fillId="0" borderId="18" xfId="0" applyBorder="1" applyAlignment="1">
      <alignment horizontal="center" vertical="center"/>
    </xf>
    <xf numFmtId="3" fontId="0" fillId="0" borderId="11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0" fontId="0" fillId="0" borderId="0" xfId="0"/>
    <xf numFmtId="3" fontId="0" fillId="0" borderId="0" xfId="0" applyNumberFormat="1"/>
    <xf numFmtId="0" fontId="0" fillId="0" borderId="0" xfId="0"/>
    <xf numFmtId="0" fontId="20" fillId="0" borderId="0" xfId="0" applyFont="1"/>
    <xf numFmtId="3" fontId="0" fillId="0" borderId="0" xfId="0" applyNumberFormat="1"/>
    <xf numFmtId="0" fontId="16" fillId="0" borderId="0" xfId="0" applyFont="1"/>
    <xf numFmtId="2" fontId="0" fillId="0" borderId="0" xfId="0" applyNumberFormat="1" applyAlignment="1">
      <alignment horizontal="center"/>
    </xf>
    <xf numFmtId="3" fontId="18" fillId="0" borderId="13" xfId="0" applyNumberFormat="1" applyFont="1" applyBorder="1" applyAlignment="1">
      <alignment horizontal="center"/>
    </xf>
    <xf numFmtId="0" fontId="20" fillId="38" borderId="16" xfId="0" applyFont="1" applyFill="1" applyBorder="1" applyAlignment="1">
      <alignment horizontal="center" vertical="center" wrapText="1"/>
    </xf>
    <xf numFmtId="0" fontId="20" fillId="43" borderId="16" xfId="0" applyFont="1" applyFill="1" applyBorder="1" applyAlignment="1">
      <alignment horizontal="center" vertical="center" wrapText="1"/>
    </xf>
    <xf numFmtId="3" fontId="0" fillId="53" borderId="0" xfId="0" applyNumberFormat="1" applyFill="1"/>
    <xf numFmtId="3" fontId="18" fillId="53" borderId="10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2" fontId="0" fillId="0" borderId="0" xfId="0" applyNumberFormat="1"/>
    <xf numFmtId="0" fontId="0" fillId="53" borderId="0" xfId="0" applyFill="1"/>
    <xf numFmtId="0" fontId="20" fillId="0" borderId="16" xfId="0" applyFont="1" applyBorder="1" applyAlignment="1">
      <alignment horizontal="center" vertical="center"/>
    </xf>
    <xf numFmtId="0" fontId="20" fillId="0" borderId="16" xfId="0" applyFont="1" applyBorder="1"/>
    <xf numFmtId="0" fontId="18" fillId="0" borderId="18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20" fillId="0" borderId="21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0" fillId="0" borderId="22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3" fontId="0" fillId="0" borderId="11" xfId="0" applyNumberFormat="1" applyBorder="1"/>
    <xf numFmtId="3" fontId="0" fillId="0" borderId="10" xfId="0" applyNumberFormat="1" applyBorder="1"/>
    <xf numFmtId="164" fontId="0" fillId="0" borderId="16" xfId="0" applyNumberFormat="1" applyFill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3" fontId="30" fillId="33" borderId="18" xfId="0" applyNumberFormat="1" applyFont="1" applyFill="1" applyBorder="1" applyAlignment="1">
      <alignment horizontal="center" vertical="top"/>
    </xf>
    <xf numFmtId="3" fontId="18" fillId="54" borderId="16" xfId="0" applyNumberFormat="1" applyFont="1" applyFill="1" applyBorder="1" applyAlignment="1">
      <alignment horizontal="center"/>
    </xf>
    <xf numFmtId="3" fontId="0" fillId="0" borderId="13" xfId="0" applyNumberFormat="1" applyBorder="1"/>
    <xf numFmtId="0" fontId="20" fillId="54" borderId="18" xfId="0" applyFont="1" applyFill="1" applyBorder="1" applyAlignment="1">
      <alignment horizontal="center"/>
    </xf>
    <xf numFmtId="0" fontId="0" fillId="54" borderId="0" xfId="0" applyFill="1" applyAlignment="1">
      <alignment horizontal="center"/>
    </xf>
    <xf numFmtId="0" fontId="0" fillId="54" borderId="11" xfId="0" applyFill="1" applyBorder="1" applyAlignment="1">
      <alignment horizontal="center"/>
    </xf>
    <xf numFmtId="0" fontId="0" fillId="54" borderId="0" xfId="0" applyFill="1" applyBorder="1" applyAlignment="1">
      <alignment horizontal="center"/>
    </xf>
    <xf numFmtId="0" fontId="0" fillId="54" borderId="10" xfId="0" applyFill="1" applyBorder="1" applyAlignment="1">
      <alignment horizontal="center"/>
    </xf>
    <xf numFmtId="3" fontId="0" fillId="54" borderId="11" xfId="0" applyNumberFormat="1" applyFill="1" applyBorder="1" applyAlignment="1">
      <alignment horizontal="center"/>
    </xf>
    <xf numFmtId="3" fontId="0" fillId="54" borderId="0" xfId="0" applyNumberFormat="1" applyFill="1" applyBorder="1" applyAlignment="1">
      <alignment horizontal="center"/>
    </xf>
    <xf numFmtId="3" fontId="0" fillId="54" borderId="10" xfId="0" applyNumberFormat="1" applyFill="1" applyBorder="1" applyAlignment="1">
      <alignment horizontal="center"/>
    </xf>
    <xf numFmtId="3" fontId="0" fillId="54" borderId="11" xfId="0" applyNumberFormat="1" applyFill="1" applyBorder="1"/>
    <xf numFmtId="3" fontId="0" fillId="54" borderId="0" xfId="0" applyNumberFormat="1" applyFill="1" applyBorder="1"/>
    <xf numFmtId="3" fontId="0" fillId="54" borderId="10" xfId="0" applyNumberFormat="1" applyFill="1" applyBorder="1"/>
    <xf numFmtId="3" fontId="0" fillId="54" borderId="0" xfId="0" applyNumberFormat="1" applyFill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6" fillId="0" borderId="16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24" fillId="0" borderId="0" xfId="43" applyFont="1" applyFill="1" applyBorder="1"/>
    <xf numFmtId="0" fontId="0" fillId="0" borderId="15" xfId="0" applyBorder="1" applyAlignment="1">
      <alignment horizontal="center" vertical="center"/>
    </xf>
    <xf numFmtId="3" fontId="30" fillId="33" borderId="19" xfId="0" applyNumberFormat="1" applyFont="1" applyFill="1" applyBorder="1" applyAlignment="1">
      <alignment horizontal="center" vertical="top"/>
    </xf>
    <xf numFmtId="0" fontId="0" fillId="0" borderId="0" xfId="0"/>
    <xf numFmtId="0" fontId="20" fillId="0" borderId="0" xfId="0" applyFont="1"/>
    <xf numFmtId="0" fontId="16" fillId="0" borderId="0" xfId="0" applyFont="1"/>
    <xf numFmtId="0" fontId="20" fillId="0" borderId="16" xfId="0" applyFont="1" applyBorder="1"/>
    <xf numFmtId="0" fontId="18" fillId="0" borderId="18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/>
    </xf>
    <xf numFmtId="0" fontId="0" fillId="0" borderId="0" xfId="0"/>
    <xf numFmtId="0" fontId="18" fillId="0" borderId="16" xfId="0" applyFont="1" applyBorder="1" applyAlignment="1">
      <alignment horizontal="center"/>
    </xf>
    <xf numFmtId="3" fontId="18" fillId="0" borderId="16" xfId="0" applyNumberFormat="1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3" fontId="30" fillId="35" borderId="15" xfId="0" applyNumberFormat="1" applyFont="1" applyFill="1" applyBorder="1" applyAlignment="1">
      <alignment horizontal="center" vertical="top"/>
    </xf>
    <xf numFmtId="0" fontId="18" fillId="54" borderId="18" xfId="0" applyFont="1" applyFill="1" applyBorder="1" applyAlignment="1">
      <alignment horizontal="center"/>
    </xf>
    <xf numFmtId="4" fontId="18" fillId="55" borderId="16" xfId="0" applyNumberFormat="1" applyFont="1" applyFill="1" applyBorder="1" applyAlignment="1">
      <alignment horizontal="center"/>
    </xf>
    <xf numFmtId="3" fontId="24" fillId="0" borderId="0" xfId="43" applyNumberFormat="1" applyFont="1" applyFill="1" applyBorder="1"/>
    <xf numFmtId="3" fontId="30" fillId="37" borderId="18" xfId="0" applyNumberFormat="1" applyFont="1" applyFill="1" applyBorder="1" applyAlignment="1">
      <alignment horizontal="center" vertical="top"/>
    </xf>
    <xf numFmtId="3" fontId="21" fillId="0" borderId="0" xfId="43" applyNumberFormat="1" applyFill="1" applyBorder="1"/>
    <xf numFmtId="3" fontId="30" fillId="35" borderId="18" xfId="0" applyNumberFormat="1" applyFont="1" applyFill="1" applyBorder="1" applyAlignment="1">
      <alignment horizontal="center" vertical="top"/>
    </xf>
    <xf numFmtId="3" fontId="1" fillId="0" borderId="0" xfId="44" applyNumberFormat="1" applyFont="1" applyFill="1" applyBorder="1"/>
    <xf numFmtId="0" fontId="39" fillId="0" borderId="12" xfId="0" applyFont="1" applyBorder="1" applyAlignment="1"/>
    <xf numFmtId="0" fontId="1" fillId="0" borderId="0" xfId="44" applyFont="1" applyFill="1" applyBorder="1"/>
    <xf numFmtId="4" fontId="0" fillId="0" borderId="15" xfId="0" applyNumberFormat="1" applyBorder="1"/>
    <xf numFmtId="3" fontId="18" fillId="0" borderId="0" xfId="0" applyNumberFormat="1" applyFont="1" applyBorder="1" applyAlignment="1">
      <alignment horizontal="center"/>
    </xf>
    <xf numFmtId="3" fontId="18" fillId="0" borderId="11" xfId="0" applyNumberFormat="1" applyFont="1" applyBorder="1" applyAlignment="1">
      <alignment horizontal="center"/>
    </xf>
    <xf numFmtId="0" fontId="0" fillId="0" borderId="0" xfId="0"/>
    <xf numFmtId="0" fontId="21" fillId="0" borderId="0" xfId="43"/>
    <xf numFmtId="0" fontId="21" fillId="0" borderId="0" xfId="43" applyFont="1"/>
    <xf numFmtId="0" fontId="20" fillId="0" borderId="0" xfId="0" applyFont="1"/>
    <xf numFmtId="0" fontId="16" fillId="0" borderId="0" xfId="0" applyFont="1" applyAlignment="1">
      <alignment horizontal="center"/>
    </xf>
    <xf numFmtId="3" fontId="0" fillId="0" borderId="0" xfId="0" applyNumberFormat="1"/>
    <xf numFmtId="2" fontId="0" fillId="0" borderId="0" xfId="0" applyNumberFormat="1" applyAlignment="1">
      <alignment horizontal="center"/>
    </xf>
    <xf numFmtId="0" fontId="20" fillId="38" borderId="16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/>
    </xf>
    <xf numFmtId="3" fontId="18" fillId="0" borderId="16" xfId="0" applyNumberFormat="1" applyFont="1" applyBorder="1" applyAlignment="1">
      <alignment horizont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3" fontId="18" fillId="55" borderId="13" xfId="0" applyNumberFormat="1" applyFont="1" applyFill="1" applyBorder="1" applyAlignment="1">
      <alignment horizontal="center"/>
    </xf>
    <xf numFmtId="2" fontId="0" fillId="55" borderId="18" xfId="0" applyNumberFormat="1" applyFont="1" applyFill="1" applyBorder="1" applyAlignment="1">
      <alignment horizontal="center"/>
    </xf>
    <xf numFmtId="3" fontId="18" fillId="55" borderId="10" xfId="0" applyNumberFormat="1" applyFont="1" applyFill="1" applyBorder="1" applyAlignment="1">
      <alignment horizontal="center"/>
    </xf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3" fontId="18" fillId="0" borderId="0" xfId="0" applyNumberFormat="1" applyFont="1" applyFill="1" applyBorder="1" applyAlignment="1">
      <alignment horizontal="center"/>
    </xf>
    <xf numFmtId="3" fontId="0" fillId="0" borderId="18" xfId="0" applyNumberForma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3" fontId="18" fillId="0" borderId="16" xfId="0" applyNumberFormat="1" applyFont="1" applyBorder="1" applyAlignment="1">
      <alignment horizontal="center"/>
    </xf>
    <xf numFmtId="0" fontId="0" fillId="0" borderId="0" xfId="0" applyAlignment="1">
      <alignment wrapText="1"/>
    </xf>
    <xf numFmtId="3" fontId="18" fillId="55" borderId="16" xfId="0" applyNumberFormat="1" applyFont="1" applyFill="1" applyBorder="1" applyAlignment="1">
      <alignment horizontal="center"/>
    </xf>
    <xf numFmtId="3" fontId="18" fillId="0" borderId="16" xfId="0" applyNumberFormat="1" applyFont="1" applyBorder="1" applyAlignment="1">
      <alignment horizontal="center"/>
    </xf>
    <xf numFmtId="2" fontId="0" fillId="0" borderId="0" xfId="0" applyNumberFormat="1"/>
    <xf numFmtId="3" fontId="45" fillId="0" borderId="0" xfId="0" applyNumberFormat="1" applyFont="1" applyFill="1" applyBorder="1" applyAlignment="1">
      <alignment horizontal="right" vertical="center"/>
    </xf>
    <xf numFmtId="3" fontId="16" fillId="0" borderId="0" xfId="0" applyNumberFormat="1" applyFont="1" applyFill="1" applyBorder="1"/>
    <xf numFmtId="0" fontId="16" fillId="0" borderId="0" xfId="0" applyFont="1" applyBorder="1"/>
    <xf numFmtId="3" fontId="45" fillId="35" borderId="0" xfId="0" applyNumberFormat="1" applyFont="1" applyFill="1" applyBorder="1" applyAlignment="1">
      <alignment horizontal="right" vertical="center"/>
    </xf>
    <xf numFmtId="3" fontId="16" fillId="0" borderId="0" xfId="0" applyNumberFormat="1" applyFont="1" applyBorder="1"/>
    <xf numFmtId="164" fontId="18" fillId="0" borderId="0" xfId="0" applyNumberFormat="1" applyFont="1" applyAlignment="1">
      <alignment horizontal="center"/>
    </xf>
    <xf numFmtId="164" fontId="18" fillId="0" borderId="16" xfId="0" applyNumberFormat="1" applyFont="1" applyFill="1" applyBorder="1" applyAlignment="1">
      <alignment horizontal="center"/>
    </xf>
    <xf numFmtId="164" fontId="46" fillId="0" borderId="16" xfId="0" applyNumberFormat="1" applyFont="1" applyFill="1" applyBorder="1" applyAlignment="1">
      <alignment horizontal="center"/>
    </xf>
    <xf numFmtId="0" fontId="20" fillId="34" borderId="18" xfId="0" applyFont="1" applyFill="1" applyBorder="1" applyAlignment="1">
      <alignment horizontal="center" vertical="center" wrapText="1"/>
    </xf>
    <xf numFmtId="3" fontId="18" fillId="0" borderId="16" xfId="0" applyNumberFormat="1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 wrapText="1"/>
    </xf>
    <xf numFmtId="3" fontId="18" fillId="0" borderId="15" xfId="0" applyNumberFormat="1" applyFont="1" applyFill="1" applyBorder="1" applyAlignment="1">
      <alignment horizontal="center" vertical="center"/>
    </xf>
    <xf numFmtId="3" fontId="18" fillId="0" borderId="16" xfId="0" applyNumberFormat="1" applyFont="1" applyBorder="1" applyAlignment="1">
      <alignment horizontal="center"/>
    </xf>
    <xf numFmtId="164" fontId="18" fillId="0" borderId="16" xfId="0" applyNumberFormat="1" applyFont="1" applyBorder="1" applyAlignment="1">
      <alignment horizontal="center" vertical="center"/>
    </xf>
    <xf numFmtId="3" fontId="18" fillId="0" borderId="16" xfId="0" applyNumberFormat="1" applyFont="1" applyBorder="1" applyAlignment="1">
      <alignment horizontal="center" vertical="center"/>
    </xf>
    <xf numFmtId="3" fontId="0" fillId="0" borderId="16" xfId="0" applyNumberFormat="1" applyBorder="1" applyAlignment="1">
      <alignment horizontal="center"/>
    </xf>
    <xf numFmtId="0" fontId="0" fillId="0" borderId="0" xfId="0"/>
    <xf numFmtId="3" fontId="0" fillId="0" borderId="0" xfId="0" applyNumberFormat="1"/>
    <xf numFmtId="3" fontId="18" fillId="0" borderId="16" xfId="0" applyNumberFormat="1" applyFont="1" applyBorder="1" applyAlignment="1">
      <alignment horizontal="center"/>
    </xf>
    <xf numFmtId="3" fontId="18" fillId="0" borderId="16" xfId="0" applyNumberFormat="1" applyFont="1" applyBorder="1" applyAlignment="1">
      <alignment horizontal="center" vertical="center"/>
    </xf>
    <xf numFmtId="3" fontId="0" fillId="0" borderId="16" xfId="0" applyNumberFormat="1" applyBorder="1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164" fontId="0" fillId="0" borderId="0" xfId="0" applyNumberFormat="1"/>
    <xf numFmtId="3" fontId="0" fillId="0" borderId="0" xfId="0" applyNumberFormat="1" applyAlignment="1">
      <alignment horizontal="center"/>
    </xf>
    <xf numFmtId="164" fontId="18" fillId="33" borderId="16" xfId="0" applyNumberFormat="1" applyFont="1" applyFill="1" applyBorder="1" applyAlignment="1">
      <alignment horizontal="center"/>
    </xf>
    <xf numFmtId="3" fontId="35" fillId="0" borderId="16" xfId="43" applyNumberFormat="1" applyFont="1" applyBorder="1"/>
    <xf numFmtId="3" fontId="18" fillId="0" borderId="16" xfId="44" applyNumberFormat="1" applyFont="1" applyBorder="1"/>
    <xf numFmtId="0" fontId="18" fillId="33" borderId="16" xfId="44" applyFont="1" applyFill="1" applyBorder="1"/>
    <xf numFmtId="3" fontId="22" fillId="0" borderId="16" xfId="43" applyNumberFormat="1" applyFont="1" applyBorder="1"/>
    <xf numFmtId="0" fontId="21" fillId="0" borderId="0" xfId="43"/>
    <xf numFmtId="0" fontId="25" fillId="40" borderId="20" xfId="43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47" fillId="0" borderId="0" xfId="0" applyFont="1" applyBorder="1" applyAlignment="1">
      <alignment wrapText="1"/>
    </xf>
    <xf numFmtId="0" fontId="18" fillId="0" borderId="0" xfId="0" applyFont="1" applyBorder="1" applyAlignment="1">
      <alignment horizontal="left" vertical="center" wrapText="1"/>
    </xf>
    <xf numFmtId="1" fontId="22" fillId="0" borderId="16" xfId="43" applyNumberFormat="1" applyFont="1" applyFill="1" applyBorder="1" applyAlignment="1">
      <alignment horizontal="center" vertical="top" wrapText="1"/>
    </xf>
    <xf numFmtId="3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20" fillId="0" borderId="16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38" borderId="16" xfId="0" applyNumberForma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0" borderId="0" xfId="0" applyNumberFormat="1"/>
    <xf numFmtId="3" fontId="18" fillId="0" borderId="17" xfId="0" applyNumberFormat="1" applyFont="1" applyFill="1" applyBorder="1" applyAlignment="1">
      <alignment horizontal="center"/>
    </xf>
    <xf numFmtId="3" fontId="0" fillId="0" borderId="16" xfId="0" applyNumberFormat="1" applyFill="1" applyBorder="1" applyAlignment="1">
      <alignment horizontal="center"/>
    </xf>
    <xf numFmtId="0" fontId="49" fillId="56" borderId="0" xfId="0" applyFont="1" applyFill="1"/>
    <xf numFmtId="0" fontId="49" fillId="38" borderId="0" xfId="0" applyFont="1" applyFill="1"/>
    <xf numFmtId="0" fontId="21" fillId="0" borderId="0" xfId="43" applyFont="1" applyAlignment="1">
      <alignment wrapText="1"/>
    </xf>
    <xf numFmtId="0" fontId="20" fillId="39" borderId="0" xfId="0" applyFont="1" applyFill="1" applyBorder="1" applyAlignment="1">
      <alignment horizontal="center" vertical="center" wrapText="1"/>
    </xf>
    <xf numFmtId="3" fontId="0" fillId="0" borderId="0" xfId="0" applyNumberFormat="1" applyFill="1"/>
    <xf numFmtId="0" fontId="0" fillId="0" borderId="16" xfId="0" applyFill="1" applyBorder="1" applyAlignment="1">
      <alignment horizontal="center"/>
    </xf>
    <xf numFmtId="0" fontId="18" fillId="34" borderId="17" xfId="0" applyFont="1" applyFill="1" applyBorder="1" applyAlignment="1">
      <alignment horizontal="center"/>
    </xf>
    <xf numFmtId="0" fontId="20" fillId="34" borderId="16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1" fontId="22" fillId="0" borderId="16" xfId="43" applyNumberFormat="1" applyFont="1" applyFill="1" applyBorder="1" applyAlignment="1">
      <alignment horizontal="center" vertical="top" wrapText="1"/>
    </xf>
    <xf numFmtId="164" fontId="22" fillId="0" borderId="16" xfId="43" applyNumberFormat="1" applyFont="1" applyFill="1" applyBorder="1" applyAlignment="1">
      <alignment horizontal="center" vertical="top" wrapText="1"/>
    </xf>
    <xf numFmtId="0" fontId="18" fillId="0" borderId="16" xfId="0" applyFont="1" applyBorder="1" applyAlignment="1">
      <alignment horizontal="center"/>
    </xf>
    <xf numFmtId="0" fontId="20" fillId="0" borderId="16" xfId="0" applyFont="1" applyFill="1" applyBorder="1" applyAlignment="1">
      <alignment horizontal="center" vertical="center" wrapText="1"/>
    </xf>
    <xf numFmtId="0" fontId="20" fillId="38" borderId="16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37" borderId="16" xfId="0" applyFont="1" applyFill="1" applyBorder="1" applyAlignment="1">
      <alignment horizontal="center" vertical="center" wrapText="1"/>
    </xf>
    <xf numFmtId="0" fontId="0" fillId="0" borderId="0" xfId="0"/>
    <xf numFmtId="0" fontId="20" fillId="0" borderId="0" xfId="0" applyFont="1"/>
    <xf numFmtId="0" fontId="22" fillId="0" borderId="0" xfId="52" applyFont="1" applyBorder="1" applyAlignment="1">
      <alignment vertical="top" wrapText="1"/>
    </xf>
    <xf numFmtId="2" fontId="18" fillId="34" borderId="16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0" fontId="22" fillId="0" borderId="0" xfId="52" applyFont="1" applyBorder="1" applyAlignment="1">
      <alignment horizontal="left" vertical="top" wrapText="1"/>
    </xf>
    <xf numFmtId="0" fontId="39" fillId="0" borderId="0" xfId="0" applyFont="1" applyAlignment="1">
      <alignment horizontal="left" wrapText="1"/>
    </xf>
    <xf numFmtId="0" fontId="20" fillId="0" borderId="0" xfId="0" applyFont="1" applyAlignment="1">
      <alignment horizontal="center" wrapText="1"/>
    </xf>
    <xf numFmtId="0" fontId="0" fillId="49" borderId="12" xfId="0" applyFill="1" applyBorder="1" applyAlignment="1">
      <alignment horizontal="center"/>
    </xf>
    <xf numFmtId="0" fontId="0" fillId="39" borderId="12" xfId="0" applyFill="1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27" fillId="0" borderId="0" xfId="43" applyFont="1" applyAlignment="1">
      <alignment wrapText="1"/>
    </xf>
    <xf numFmtId="0" fontId="21" fillId="0" borderId="0" xfId="43"/>
    <xf numFmtId="0" fontId="26" fillId="0" borderId="0" xfId="43" applyFont="1" applyAlignment="1">
      <alignment wrapText="1"/>
    </xf>
    <xf numFmtId="0" fontId="25" fillId="40" borderId="20" xfId="43" applyFont="1" applyFill="1" applyBorder="1" applyAlignment="1">
      <alignment horizontal="center"/>
    </xf>
    <xf numFmtId="0" fontId="20" fillId="0" borderId="21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3" xfId="0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4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0" fillId="0" borderId="27" xfId="0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0" fillId="0" borderId="0" xfId="0" applyAlignment="1">
      <alignment horizontal="left" vertical="top" wrapText="1"/>
    </xf>
  </cellXfs>
  <cellStyles count="30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1"/>
    <cellStyle name="Comma 2 2" xfId="288"/>
    <cellStyle name="Comma 3" xfId="65"/>
    <cellStyle name="Comma 3 2" xfId="290"/>
    <cellStyle name="Comma 4" xfId="66"/>
    <cellStyle name="Comma 4 2" xfId="291"/>
    <cellStyle name="Comma 5" xfId="67"/>
    <cellStyle name="Comma 5 2" xfId="292"/>
    <cellStyle name="Comma 6" xfId="68"/>
    <cellStyle name="Comma 6 2" xfId="293"/>
    <cellStyle name="Comma 7" xfId="287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58"/>
    <cellStyle name="Normal 10 2" xfId="69"/>
    <cellStyle name="Normal 10 2 2" xfId="70"/>
    <cellStyle name="Normal 10 2 2 2" xfId="62"/>
    <cellStyle name="Normal 10 2 2 2 2" xfId="71"/>
    <cellStyle name="Normal 10 2 2 3" xfId="72"/>
    <cellStyle name="Normal 10 2 3" xfId="73"/>
    <cellStyle name="Normal 10 2 3 2" xfId="74"/>
    <cellStyle name="Normal 10 2 4" xfId="75"/>
    <cellStyle name="Normal 10 3" xfId="76"/>
    <cellStyle name="Normal 10 3 2" xfId="77"/>
    <cellStyle name="Normal 10 3 2 2" xfId="78"/>
    <cellStyle name="Normal 10 3 3" xfId="79"/>
    <cellStyle name="Normal 10 4" xfId="80"/>
    <cellStyle name="Normal 10 4 2" xfId="81"/>
    <cellStyle name="Normal 10 5" xfId="82"/>
    <cellStyle name="Normal 11" xfId="60"/>
    <cellStyle name="Normal 11 2" xfId="83"/>
    <cellStyle name="Normal 11 2 2" xfId="84"/>
    <cellStyle name="Normal 11 2 2 2" xfId="85"/>
    <cellStyle name="Normal 11 2 2 2 2" xfId="86"/>
    <cellStyle name="Normal 11 2 2 3" xfId="87"/>
    <cellStyle name="Normal 11 2 3" xfId="88"/>
    <cellStyle name="Normal 11 2 3 2" xfId="89"/>
    <cellStyle name="Normal 11 2 4" xfId="90"/>
    <cellStyle name="Normal 11 3" xfId="91"/>
    <cellStyle name="Normal 11 3 2" xfId="92"/>
    <cellStyle name="Normal 11 3 2 2" xfId="93"/>
    <cellStyle name="Normal 11 3 3" xfId="94"/>
    <cellStyle name="Normal 11 4" xfId="95"/>
    <cellStyle name="Normal 11 4 2" xfId="96"/>
    <cellStyle name="Normal 11 5" xfId="97"/>
    <cellStyle name="Normal 12" xfId="59"/>
    <cellStyle name="Normal 12 2" xfId="98"/>
    <cellStyle name="Normal 12 2 2" xfId="99"/>
    <cellStyle name="Normal 12 2 2 2" xfId="100"/>
    <cellStyle name="Normal 12 2 2 2 2" xfId="101"/>
    <cellStyle name="Normal 12 2 2 3" xfId="102"/>
    <cellStyle name="Normal 12 2 3" xfId="103"/>
    <cellStyle name="Normal 12 2 3 2" xfId="104"/>
    <cellStyle name="Normal 12 2 4" xfId="105"/>
    <cellStyle name="Normal 12 3" xfId="106"/>
    <cellStyle name="Normal 12 3 2" xfId="107"/>
    <cellStyle name="Normal 12 3 2 2" xfId="108"/>
    <cellStyle name="Normal 12 3 3" xfId="109"/>
    <cellStyle name="Normal 12 4" xfId="110"/>
    <cellStyle name="Normal 12 4 2" xfId="111"/>
    <cellStyle name="Normal 12 5" xfId="112"/>
    <cellStyle name="Normal 13" xfId="113"/>
    <cellStyle name="Normal 13 2" xfId="114"/>
    <cellStyle name="Normal 13 2 2" xfId="115"/>
    <cellStyle name="Normal 13 2 2 2" xfId="116"/>
    <cellStyle name="Normal 13 2 2 2 2" xfId="117"/>
    <cellStyle name="Normal 13 2 2 3" xfId="118"/>
    <cellStyle name="Normal 13 2 3" xfId="119"/>
    <cellStyle name="Normal 13 2 3 2" xfId="120"/>
    <cellStyle name="Normal 13 2 4" xfId="121"/>
    <cellStyle name="Normal 13 3" xfId="122"/>
    <cellStyle name="Normal 13 3 2" xfId="123"/>
    <cellStyle name="Normal 13 3 2 2" xfId="124"/>
    <cellStyle name="Normal 13 3 3" xfId="125"/>
    <cellStyle name="Normal 13 4" xfId="126"/>
    <cellStyle name="Normal 13 4 2" xfId="127"/>
    <cellStyle name="Normal 13 5" xfId="128"/>
    <cellStyle name="Normal 14" xfId="129"/>
    <cellStyle name="Normal 14 2" xfId="130"/>
    <cellStyle name="Normal 14 2 2" xfId="131"/>
    <cellStyle name="Normal 14 2 2 2" xfId="132"/>
    <cellStyle name="Normal 14 2 2 2 2" xfId="133"/>
    <cellStyle name="Normal 14 2 2 3" xfId="134"/>
    <cellStyle name="Normal 14 2 3" xfId="135"/>
    <cellStyle name="Normal 14 2 3 2" xfId="136"/>
    <cellStyle name="Normal 14 2 4" xfId="137"/>
    <cellStyle name="Normal 14 3" xfId="138"/>
    <cellStyle name="Normal 14 3 2" xfId="139"/>
    <cellStyle name="Normal 14 3 2 2" xfId="140"/>
    <cellStyle name="Normal 14 3 3" xfId="141"/>
    <cellStyle name="Normal 14 4" xfId="142"/>
    <cellStyle name="Normal 14 4 2" xfId="143"/>
    <cellStyle name="Normal 14 5" xfId="144"/>
    <cellStyle name="Normal 15" xfId="145"/>
    <cellStyle name="Normal 15 2" xfId="294"/>
    <cellStyle name="Normal 16" xfId="146"/>
    <cellStyle name="Normal 16 2" xfId="147"/>
    <cellStyle name="Normal 16 2 2" xfId="148"/>
    <cellStyle name="Normal 16 2 2 2" xfId="149"/>
    <cellStyle name="Normal 16 2 2 2 2" xfId="150"/>
    <cellStyle name="Normal 16 2 2 3" xfId="151"/>
    <cellStyle name="Normal 16 2 3" xfId="152"/>
    <cellStyle name="Normal 16 2 3 2" xfId="153"/>
    <cellStyle name="Normal 16 2 4" xfId="154"/>
    <cellStyle name="Normal 16 3" xfId="155"/>
    <cellStyle name="Normal 16 3 2" xfId="156"/>
    <cellStyle name="Normal 16 3 2 2" xfId="157"/>
    <cellStyle name="Normal 16 3 3" xfId="158"/>
    <cellStyle name="Normal 16 4" xfId="159"/>
    <cellStyle name="Normal 16 4 2" xfId="160"/>
    <cellStyle name="Normal 16 5" xfId="161"/>
    <cellStyle name="Normal 17" xfId="162"/>
    <cellStyle name="Normal 17 2" xfId="163"/>
    <cellStyle name="Normal 17 2 2" xfId="164"/>
    <cellStyle name="Normal 17 2 2 2" xfId="165"/>
    <cellStyle name="Normal 17 2 2 2 2" xfId="166"/>
    <cellStyle name="Normal 17 2 2 3" xfId="167"/>
    <cellStyle name="Normal 17 2 3" xfId="168"/>
    <cellStyle name="Normal 17 2 3 2" xfId="169"/>
    <cellStyle name="Normal 17 2 4" xfId="170"/>
    <cellStyle name="Normal 17 3" xfId="171"/>
    <cellStyle name="Normal 17 3 2" xfId="172"/>
    <cellStyle name="Normal 17 3 2 2" xfId="173"/>
    <cellStyle name="Normal 17 3 3" xfId="174"/>
    <cellStyle name="Normal 17 4" xfId="175"/>
    <cellStyle name="Normal 17 4 2" xfId="176"/>
    <cellStyle name="Normal 17 5" xfId="177"/>
    <cellStyle name="Normal 18" xfId="178"/>
    <cellStyle name="Normal 18 2" xfId="179"/>
    <cellStyle name="Normal 18 2 2" xfId="296"/>
    <cellStyle name="Normal 18 3" xfId="295"/>
    <cellStyle name="Normal 19" xfId="180"/>
    <cellStyle name="Normal 19 2" xfId="63"/>
    <cellStyle name="Normal 19 2 2" xfId="181"/>
    <cellStyle name="Normal 19 2 2 2" xfId="182"/>
    <cellStyle name="Normal 19 2 2 2 2" xfId="183"/>
    <cellStyle name="Normal 19 2 2 3" xfId="184"/>
    <cellStyle name="Normal 19 2 3" xfId="185"/>
    <cellStyle name="Normal 19 2 3 2" xfId="186"/>
    <cellStyle name="Normal 19 2 4" xfId="187"/>
    <cellStyle name="Normal 19 3" xfId="188"/>
    <cellStyle name="Normal 19 3 2" xfId="189"/>
    <cellStyle name="Normal 19 3 2 2" xfId="190"/>
    <cellStyle name="Normal 19 3 3" xfId="191"/>
    <cellStyle name="Normal 19 4" xfId="192"/>
    <cellStyle name="Normal 19 4 2" xfId="193"/>
    <cellStyle name="Normal 19 5" xfId="194"/>
    <cellStyle name="Normal 2" xfId="43"/>
    <cellStyle name="Normal 2 2" xfId="53"/>
    <cellStyle name="Normal 2 2 2" xfId="195"/>
    <cellStyle name="Normal 2 2 2 2" xfId="196"/>
    <cellStyle name="Normal 2 2 2 2 2" xfId="197"/>
    <cellStyle name="Normal 2 2 2 3" xfId="198"/>
    <cellStyle name="Normal 2 2 3" xfId="199"/>
    <cellStyle name="Normal 2 2 3 2" xfId="200"/>
    <cellStyle name="Normal 2 2 4" xfId="201"/>
    <cellStyle name="Normal 2 3" xfId="202"/>
    <cellStyle name="Normal 2 3 2" xfId="203"/>
    <cellStyle name="Normal 2 3 2 2" xfId="204"/>
    <cellStyle name="Normal 2 3 3" xfId="205"/>
    <cellStyle name="Normal 2 4" xfId="206"/>
    <cellStyle name="Normal 2 4 2" xfId="207"/>
    <cellStyle name="Normal 2 5" xfId="208"/>
    <cellStyle name="Normal 20" xfId="209"/>
    <cellStyle name="Normal 20 2" xfId="210"/>
    <cellStyle name="Normal 20 2 2" xfId="211"/>
    <cellStyle name="Normal 20 3" xfId="212"/>
    <cellStyle name="Normal 21" xfId="213"/>
    <cellStyle name="Normal 21 2" xfId="214"/>
    <cellStyle name="Normal 21 2 2" xfId="298"/>
    <cellStyle name="Normal 21 3" xfId="215"/>
    <cellStyle name="Normal 21 3 2" xfId="299"/>
    <cellStyle name="Normal 21 4" xfId="297"/>
    <cellStyle name="Normal 22" xfId="61"/>
    <cellStyle name="Normal 22 2" xfId="216"/>
    <cellStyle name="Normal 23" xfId="64"/>
    <cellStyle name="Normal 24" xfId="217"/>
    <cellStyle name="Normal 24 2" xfId="300"/>
    <cellStyle name="Normal 25" xfId="304"/>
    <cellStyle name="Normal 3" xfId="42"/>
    <cellStyle name="Normal 3 2" xfId="218"/>
    <cellStyle name="Normal 3 2 2" xfId="301"/>
    <cellStyle name="Normal 3 3" xfId="219"/>
    <cellStyle name="Normal 3 3 2" xfId="302"/>
    <cellStyle name="Normal 3 4" xfId="289"/>
    <cellStyle name="Normal 4" xfId="44"/>
    <cellStyle name="Normal 4 2" xfId="220"/>
    <cellStyle name="Normal 4 2 2" xfId="221"/>
    <cellStyle name="Normal 4 2 2 2" xfId="222"/>
    <cellStyle name="Normal 4 2 3" xfId="223"/>
    <cellStyle name="Normal 4 3" xfId="224"/>
    <cellStyle name="Normal 4 3 2" xfId="225"/>
    <cellStyle name="Normal 4 4" xfId="226"/>
    <cellStyle name="Normal 5" xfId="45"/>
    <cellStyle name="Normal 5 2" xfId="46"/>
    <cellStyle name="Normal 5 2 2" xfId="303"/>
    <cellStyle name="Normal 5 3" xfId="48"/>
    <cellStyle name="Normal 5 3 2" xfId="49"/>
    <cellStyle name="Normal 5 3 3" xfId="50"/>
    <cellStyle name="Normal 6" xfId="47"/>
    <cellStyle name="Normal 6 2" xfId="227"/>
    <cellStyle name="Normal 6 2 2" xfId="228"/>
    <cellStyle name="Normal 6 2 2 2" xfId="229"/>
    <cellStyle name="Normal 6 2 2 2 2" xfId="230"/>
    <cellStyle name="Normal 6 2 2 3" xfId="231"/>
    <cellStyle name="Normal 6 2 3" xfId="232"/>
    <cellStyle name="Normal 6 2 3 2" xfId="233"/>
    <cellStyle name="Normal 6 2 4" xfId="234"/>
    <cellStyle name="Normal 6 3" xfId="235"/>
    <cellStyle name="Normal 6 3 2" xfId="236"/>
    <cellStyle name="Normal 6 3 2 2" xfId="237"/>
    <cellStyle name="Normal 6 3 3" xfId="238"/>
    <cellStyle name="Normal 6 4" xfId="239"/>
    <cellStyle name="Normal 6 4 2" xfId="240"/>
    <cellStyle name="Normal 6 5" xfId="241"/>
    <cellStyle name="Normal 6 6" xfId="54"/>
    <cellStyle name="Normal 7" xfId="56"/>
    <cellStyle name="Normal 7 2" xfId="242"/>
    <cellStyle name="Normal 7 2 2" xfId="243"/>
    <cellStyle name="Normal 7 2 2 2" xfId="244"/>
    <cellStyle name="Normal 7 2 2 2 2" xfId="245"/>
    <cellStyle name="Normal 7 2 2 3" xfId="246"/>
    <cellStyle name="Normal 7 2 3" xfId="247"/>
    <cellStyle name="Normal 7 2 3 2" xfId="248"/>
    <cellStyle name="Normal 7 2 4" xfId="249"/>
    <cellStyle name="Normal 7 3" xfId="250"/>
    <cellStyle name="Normal 7 3 2" xfId="251"/>
    <cellStyle name="Normal 7 3 2 2" xfId="252"/>
    <cellStyle name="Normal 7 3 3" xfId="253"/>
    <cellStyle name="Normal 7 4" xfId="254"/>
    <cellStyle name="Normal 7 4 2" xfId="255"/>
    <cellStyle name="Normal 7 5" xfId="256"/>
    <cellStyle name="Normal 8" xfId="57"/>
    <cellStyle name="Normal 8 2" xfId="257"/>
    <cellStyle name="Normal 8 2 2" xfId="258"/>
    <cellStyle name="Normal 8 2 2 2" xfId="259"/>
    <cellStyle name="Normal 8 2 2 2 2" xfId="260"/>
    <cellStyle name="Normal 8 2 2 3" xfId="261"/>
    <cellStyle name="Normal 8 2 3" xfId="262"/>
    <cellStyle name="Normal 8 2 3 2" xfId="263"/>
    <cellStyle name="Normal 8 2 4" xfId="264"/>
    <cellStyle name="Normal 8 3" xfId="265"/>
    <cellStyle name="Normal 8 3 2" xfId="266"/>
    <cellStyle name="Normal 8 3 2 2" xfId="267"/>
    <cellStyle name="Normal 8 3 3" xfId="268"/>
    <cellStyle name="Normal 8 4" xfId="269"/>
    <cellStyle name="Normal 8 4 2" xfId="270"/>
    <cellStyle name="Normal 8 5" xfId="271"/>
    <cellStyle name="Normal 9" xfId="55"/>
    <cellStyle name="Normal 9 2" xfId="272"/>
    <cellStyle name="Normal 9 2 2" xfId="273"/>
    <cellStyle name="Normal 9 2 2 2" xfId="274"/>
    <cellStyle name="Normal 9 2 2 2 2" xfId="275"/>
    <cellStyle name="Normal 9 2 2 3" xfId="276"/>
    <cellStyle name="Normal 9 2 3" xfId="277"/>
    <cellStyle name="Normal 9 2 3 2" xfId="278"/>
    <cellStyle name="Normal 9 2 4" xfId="279"/>
    <cellStyle name="Normal 9 3" xfId="280"/>
    <cellStyle name="Normal 9 3 2" xfId="281"/>
    <cellStyle name="Normal 9 3 2 2" xfId="282"/>
    <cellStyle name="Normal 9 3 3" xfId="283"/>
    <cellStyle name="Normal 9 4" xfId="284"/>
    <cellStyle name="Normal 9 4 2" xfId="285"/>
    <cellStyle name="Normal 9 5" xfId="286"/>
    <cellStyle name="Normal_Book2" xfId="5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44"/>
  <sheetViews>
    <sheetView workbookViewId="0">
      <selection activeCell="I10" sqref="I10"/>
    </sheetView>
  </sheetViews>
  <sheetFormatPr defaultColWidth="8.7109375" defaultRowHeight="15"/>
  <cols>
    <col min="1" max="1" width="72.140625" customWidth="1"/>
  </cols>
  <sheetData>
    <row r="1" spans="1:1" ht="18.75">
      <c r="A1" s="1" t="s">
        <v>0</v>
      </c>
    </row>
    <row r="3" spans="1:1">
      <c r="A3" s="2" t="s">
        <v>1</v>
      </c>
    </row>
    <row r="5" spans="1:1" ht="23.25" customHeight="1">
      <c r="A5" s="2" t="s">
        <v>2</v>
      </c>
    </row>
    <row r="6" spans="1:1" ht="25.5" customHeight="1">
      <c r="A6" s="2" t="s">
        <v>146</v>
      </c>
    </row>
    <row r="7" spans="1:1" s="309" customFormat="1" ht="25.5" customHeight="1">
      <c r="A7" s="203" t="s">
        <v>332</v>
      </c>
    </row>
    <row r="8" spans="1:1" ht="28.5" customHeight="1">
      <c r="A8" s="2" t="s">
        <v>176</v>
      </c>
    </row>
    <row r="9" spans="1:1" ht="27" customHeight="1">
      <c r="A9" s="2" t="s">
        <v>39</v>
      </c>
    </row>
    <row r="10" spans="1:1" ht="26.25" customHeight="1">
      <c r="A10" s="2" t="s">
        <v>54</v>
      </c>
    </row>
    <row r="11" spans="1:1" ht="24" customHeight="1">
      <c r="A11" s="2" t="s">
        <v>177</v>
      </c>
    </row>
    <row r="12" spans="1:1" ht="27.75" customHeight="1">
      <c r="A12" s="2" t="s">
        <v>178</v>
      </c>
    </row>
    <row r="13" spans="1:1" ht="24" customHeight="1">
      <c r="A13" s="203" t="s">
        <v>481</v>
      </c>
    </row>
    <row r="14" spans="1:1" ht="24" customHeight="1">
      <c r="A14" s="203" t="s">
        <v>349</v>
      </c>
    </row>
    <row r="15" spans="1:1" s="309" customFormat="1" ht="24" customHeight="1">
      <c r="A15" s="203" t="s">
        <v>350</v>
      </c>
    </row>
    <row r="16" spans="1:1" ht="28.5" customHeight="1">
      <c r="A16" s="2" t="s">
        <v>179</v>
      </c>
    </row>
    <row r="17" spans="1:1" ht="27.75" customHeight="1">
      <c r="A17" s="2" t="s">
        <v>199</v>
      </c>
    </row>
    <row r="18" spans="1:1" ht="25.5" customHeight="1">
      <c r="A18" s="2" t="s">
        <v>201</v>
      </c>
    </row>
    <row r="19" spans="1:1" ht="24.75" customHeight="1">
      <c r="A19" s="2" t="s">
        <v>222</v>
      </c>
    </row>
    <row r="20" spans="1:1" s="546" customFormat="1" ht="24.75" customHeight="1">
      <c r="A20" s="203" t="s">
        <v>429</v>
      </c>
    </row>
    <row r="21" spans="1:1" s="585" customFormat="1" ht="24.75" customHeight="1">
      <c r="A21" s="203" t="s">
        <v>435</v>
      </c>
    </row>
    <row r="22" spans="1:1" s="546" customFormat="1" ht="24.75" customHeight="1">
      <c r="A22" s="203" t="s">
        <v>412</v>
      </c>
    </row>
    <row r="23" spans="1:1" s="282" customFormat="1" ht="24.75" customHeight="1">
      <c r="A23" s="203" t="s">
        <v>413</v>
      </c>
    </row>
    <row r="24" spans="1:1" s="546" customFormat="1" ht="26.25" customHeight="1">
      <c r="A24" s="527" t="s">
        <v>224</v>
      </c>
    </row>
    <row r="25" spans="1:1" s="546" customFormat="1" ht="26.25" customHeight="1">
      <c r="A25" s="527" t="s">
        <v>419</v>
      </c>
    </row>
    <row r="26" spans="1:1" s="282" customFormat="1" ht="26.25" customHeight="1">
      <c r="A26" s="527" t="s">
        <v>424</v>
      </c>
    </row>
    <row r="27" spans="1:1" ht="28.5" customHeight="1">
      <c r="A27" s="203" t="s">
        <v>309</v>
      </c>
    </row>
    <row r="28" spans="1:1" ht="32.25" customHeight="1">
      <c r="A28" s="2" t="s">
        <v>228</v>
      </c>
    </row>
    <row r="29" spans="1:1" s="610" customFormat="1" ht="32.25" customHeight="1">
      <c r="A29" s="203" t="s">
        <v>443</v>
      </c>
    </row>
    <row r="30" spans="1:1" s="546" customFormat="1" ht="32.25" customHeight="1">
      <c r="A30" s="2" t="s">
        <v>235</v>
      </c>
    </row>
    <row r="31" spans="1:1" s="546" customFormat="1" ht="32.25" customHeight="1">
      <c r="A31" s="203" t="s">
        <v>414</v>
      </c>
    </row>
    <row r="32" spans="1:1" s="309" customFormat="1" ht="32.25" customHeight="1">
      <c r="A32" s="203" t="s">
        <v>415</v>
      </c>
    </row>
    <row r="33" spans="1:1" ht="47.25" customHeight="1">
      <c r="A33" s="203" t="s">
        <v>316</v>
      </c>
    </row>
    <row r="34" spans="1:1" ht="30.75" customHeight="1">
      <c r="A34" s="2" t="s">
        <v>240</v>
      </c>
    </row>
    <row r="35" spans="1:1" ht="36" customHeight="1">
      <c r="A35" s="395" t="s">
        <v>244</v>
      </c>
    </row>
    <row r="36" spans="1:1" ht="36" customHeight="1">
      <c r="A36" s="395" t="s">
        <v>251</v>
      </c>
    </row>
    <row r="37" spans="1:1" s="309" customFormat="1" ht="24.75" customHeight="1">
      <c r="A37" s="395" t="s">
        <v>271</v>
      </c>
    </row>
    <row r="38" spans="1:1" ht="35.25" customHeight="1">
      <c r="A38" s="395" t="s">
        <v>385</v>
      </c>
    </row>
    <row r="39" spans="1:1" ht="27.75" customHeight="1">
      <c r="A39" s="395" t="s">
        <v>384</v>
      </c>
    </row>
    <row r="40" spans="1:1" ht="22.5" customHeight="1">
      <c r="A40" s="395" t="s">
        <v>386</v>
      </c>
    </row>
    <row r="41" spans="1:1" ht="21.75" customHeight="1">
      <c r="A41" s="395" t="s">
        <v>387</v>
      </c>
    </row>
    <row r="42" spans="1:1">
      <c r="A42" s="395" t="s">
        <v>388</v>
      </c>
    </row>
    <row r="43" spans="1:1">
      <c r="A43" s="395" t="s">
        <v>389</v>
      </c>
    </row>
    <row r="44" spans="1:1">
      <c r="A44" s="396"/>
    </row>
  </sheetData>
  <pageMargins left="0.31496062992125984" right="0.11811023622047245" top="0.35433070866141736" bottom="0.15748031496062992" header="0.31496062992125984" footer="0.31496062992125984"/>
  <pageSetup scale="95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7"/>
  <dimension ref="A1:BM35"/>
  <sheetViews>
    <sheetView workbookViewId="0">
      <pane xSplit="2" ySplit="11" topLeftCell="BE12" activePane="bottomRight" state="frozen"/>
      <selection pane="topRight" activeCell="C1" sqref="C1"/>
      <selection pane="bottomLeft" activeCell="A12" sqref="A12"/>
      <selection pane="bottomRight" activeCell="BL34" sqref="BL34"/>
    </sheetView>
  </sheetViews>
  <sheetFormatPr defaultColWidth="8.7109375" defaultRowHeight="15"/>
  <cols>
    <col min="2" max="2" width="41.28515625" customWidth="1"/>
    <col min="64" max="64" width="73.7109375" customWidth="1"/>
  </cols>
  <sheetData>
    <row r="1" spans="1:65">
      <c r="A1" s="202" t="s">
        <v>340</v>
      </c>
    </row>
    <row r="3" spans="1:65">
      <c r="A3" s="92" t="s">
        <v>56</v>
      </c>
      <c r="B3" s="92" t="s">
        <v>57</v>
      </c>
      <c r="C3" s="92" t="s">
        <v>58</v>
      </c>
      <c r="D3" s="92" t="s">
        <v>59</v>
      </c>
      <c r="E3" s="92" t="s">
        <v>60</v>
      </c>
      <c r="F3" s="92" t="s">
        <v>61</v>
      </c>
      <c r="G3" s="92" t="s">
        <v>62</v>
      </c>
      <c r="H3" s="92" t="s">
        <v>63</v>
      </c>
      <c r="I3" s="92" t="s">
        <v>64</v>
      </c>
      <c r="J3" s="92" t="s">
        <v>65</v>
      </c>
      <c r="K3" s="92" t="s">
        <v>66</v>
      </c>
      <c r="L3" s="92" t="s">
        <v>67</v>
      </c>
      <c r="M3" s="92" t="s">
        <v>68</v>
      </c>
      <c r="N3" s="92" t="s">
        <v>69</v>
      </c>
      <c r="O3" s="92" t="s">
        <v>70</v>
      </c>
      <c r="P3" s="92" t="s">
        <v>71</v>
      </c>
      <c r="Q3" s="92" t="s">
        <v>72</v>
      </c>
      <c r="R3" s="92" t="s">
        <v>73</v>
      </c>
      <c r="S3" s="92" t="s">
        <v>74</v>
      </c>
      <c r="T3" s="92" t="s">
        <v>75</v>
      </c>
      <c r="U3" s="92" t="s">
        <v>76</v>
      </c>
      <c r="V3" s="92" t="s">
        <v>77</v>
      </c>
      <c r="W3" s="92" t="s">
        <v>78</v>
      </c>
      <c r="X3" s="92" t="s">
        <v>79</v>
      </c>
      <c r="Y3" s="92" t="s">
        <v>80</v>
      </c>
      <c r="Z3" s="92" t="s">
        <v>81</v>
      </c>
      <c r="AA3" s="92" t="s">
        <v>82</v>
      </c>
      <c r="AB3" s="92" t="s">
        <v>83</v>
      </c>
      <c r="AC3" s="92" t="s">
        <v>84</v>
      </c>
      <c r="AD3" s="92" t="s">
        <v>85</v>
      </c>
      <c r="AE3" s="92" t="s">
        <v>86</v>
      </c>
      <c r="AF3" s="92" t="s">
        <v>87</v>
      </c>
      <c r="AG3" s="92" t="s">
        <v>88</v>
      </c>
      <c r="AH3" s="92" t="s">
        <v>89</v>
      </c>
      <c r="AI3" s="92" t="s">
        <v>90</v>
      </c>
      <c r="AJ3" s="92" t="s">
        <v>91</v>
      </c>
      <c r="AK3" s="92" t="s">
        <v>92</v>
      </c>
      <c r="AL3" s="92" t="s">
        <v>93</v>
      </c>
      <c r="AM3" s="92" t="s">
        <v>94</v>
      </c>
      <c r="AN3" s="92" t="s">
        <v>95</v>
      </c>
      <c r="AO3" s="92" t="s">
        <v>96</v>
      </c>
      <c r="AP3" s="92" t="s">
        <v>97</v>
      </c>
      <c r="AQ3" s="92" t="s">
        <v>98</v>
      </c>
      <c r="AR3" s="92" t="s">
        <v>99</v>
      </c>
      <c r="AS3" s="92" t="s">
        <v>100</v>
      </c>
      <c r="AT3" s="92" t="s">
        <v>101</v>
      </c>
      <c r="AU3" s="92" t="s">
        <v>102</v>
      </c>
      <c r="AV3" s="92" t="s">
        <v>103</v>
      </c>
      <c r="AW3" s="92" t="s">
        <v>104</v>
      </c>
      <c r="AX3" s="92" t="s">
        <v>105</v>
      </c>
      <c r="AY3" s="92" t="s">
        <v>106</v>
      </c>
      <c r="AZ3" s="92" t="s">
        <v>107</v>
      </c>
      <c r="BA3" s="92" t="s">
        <v>108</v>
      </c>
      <c r="BB3" s="92" t="s">
        <v>109</v>
      </c>
      <c r="BC3" s="92" t="s">
        <v>110</v>
      </c>
      <c r="BD3" s="92" t="s">
        <v>111</v>
      </c>
      <c r="BE3" s="92" t="s">
        <v>112</v>
      </c>
      <c r="BF3" s="92" t="s">
        <v>113</v>
      </c>
      <c r="BG3" s="92" t="s">
        <v>114</v>
      </c>
    </row>
    <row r="4" spans="1:65">
      <c r="A4" s="91" t="s">
        <v>56</v>
      </c>
      <c r="B4" s="91"/>
      <c r="C4" s="91" t="s">
        <v>57</v>
      </c>
      <c r="D4" s="91" t="s">
        <v>57</v>
      </c>
      <c r="E4" s="91" t="s">
        <v>57</v>
      </c>
      <c r="F4" s="91" t="s">
        <v>57</v>
      </c>
      <c r="G4" s="91" t="s">
        <v>57</v>
      </c>
      <c r="H4" s="91" t="s">
        <v>57</v>
      </c>
      <c r="I4" s="91" t="s">
        <v>57</v>
      </c>
      <c r="J4" s="91" t="s">
        <v>57</v>
      </c>
      <c r="K4" s="91" t="s">
        <v>57</v>
      </c>
      <c r="L4" s="91" t="s">
        <v>57</v>
      </c>
      <c r="M4" s="91" t="s">
        <v>57</v>
      </c>
      <c r="N4" s="91" t="s">
        <v>57</v>
      </c>
      <c r="O4" s="91" t="s">
        <v>57</v>
      </c>
      <c r="P4" s="91" t="s">
        <v>57</v>
      </c>
      <c r="Q4" s="91" t="s">
        <v>57</v>
      </c>
      <c r="R4" s="91" t="s">
        <v>57</v>
      </c>
      <c r="S4" s="91" t="s">
        <v>57</v>
      </c>
      <c r="T4" s="91" t="s">
        <v>57</v>
      </c>
      <c r="U4" s="91" t="s">
        <v>57</v>
      </c>
      <c r="V4" s="91" t="s">
        <v>57</v>
      </c>
      <c r="W4" s="91" t="s">
        <v>57</v>
      </c>
      <c r="X4" s="91" t="s">
        <v>57</v>
      </c>
      <c r="Y4" s="91" t="s">
        <v>57</v>
      </c>
      <c r="Z4" s="91" t="s">
        <v>57</v>
      </c>
      <c r="AA4" s="91" t="s">
        <v>57</v>
      </c>
      <c r="AB4" s="91" t="s">
        <v>57</v>
      </c>
      <c r="AC4" s="91" t="s">
        <v>57</v>
      </c>
      <c r="AD4" s="91" t="s">
        <v>57</v>
      </c>
      <c r="AE4" s="91" t="s">
        <v>57</v>
      </c>
      <c r="AF4" s="91" t="s">
        <v>57</v>
      </c>
      <c r="AG4" s="91" t="s">
        <v>57</v>
      </c>
      <c r="AH4" s="91" t="s">
        <v>57</v>
      </c>
      <c r="AI4" s="91" t="s">
        <v>57</v>
      </c>
      <c r="AJ4" s="91" t="s">
        <v>57</v>
      </c>
      <c r="AK4" s="91" t="s">
        <v>57</v>
      </c>
      <c r="AL4" s="91" t="s">
        <v>57</v>
      </c>
      <c r="AM4" s="91" t="s">
        <v>57</v>
      </c>
      <c r="AN4" s="91" t="s">
        <v>57</v>
      </c>
      <c r="AO4" s="91" t="s">
        <v>57</v>
      </c>
      <c r="AP4" s="91" t="s">
        <v>57</v>
      </c>
      <c r="AQ4" s="91" t="s">
        <v>57</v>
      </c>
      <c r="AR4" s="91" t="s">
        <v>57</v>
      </c>
      <c r="AS4" s="91" t="s">
        <v>57</v>
      </c>
      <c r="AT4" s="91" t="s">
        <v>57</v>
      </c>
      <c r="AU4" s="91" t="s">
        <v>57</v>
      </c>
      <c r="AV4" s="91" t="s">
        <v>57</v>
      </c>
      <c r="AW4" s="91" t="s">
        <v>57</v>
      </c>
      <c r="AX4" s="91" t="s">
        <v>57</v>
      </c>
      <c r="AY4" s="91" t="s">
        <v>57</v>
      </c>
      <c r="AZ4" s="91" t="s">
        <v>57</v>
      </c>
      <c r="BA4" s="91" t="s">
        <v>57</v>
      </c>
      <c r="BB4" s="91" t="s">
        <v>57</v>
      </c>
      <c r="BC4" s="91" t="s">
        <v>57</v>
      </c>
      <c r="BD4" s="91" t="s">
        <v>57</v>
      </c>
      <c r="BE4" s="91" t="s">
        <v>57</v>
      </c>
      <c r="BF4" s="91" t="s">
        <v>57</v>
      </c>
      <c r="BG4" s="91" t="s">
        <v>57</v>
      </c>
    </row>
    <row r="5" spans="1:65">
      <c r="A5" s="107" t="s">
        <v>115</v>
      </c>
      <c r="B5" s="144" t="s">
        <v>382</v>
      </c>
      <c r="C5" s="97">
        <v>42005</v>
      </c>
      <c r="D5" s="97">
        <v>45707</v>
      </c>
      <c r="E5" s="97">
        <v>49177</v>
      </c>
      <c r="F5" s="97">
        <v>53919</v>
      </c>
      <c r="G5" s="97">
        <v>59473</v>
      </c>
      <c r="H5" s="97">
        <v>66585</v>
      </c>
      <c r="I5" s="97">
        <v>71639</v>
      </c>
      <c r="J5" s="97">
        <v>78236</v>
      </c>
      <c r="K5" s="97">
        <v>86122</v>
      </c>
      <c r="L5" s="97">
        <v>92753</v>
      </c>
      <c r="M5" s="97">
        <v>101216</v>
      </c>
      <c r="N5" s="97">
        <v>113006</v>
      </c>
      <c r="O5" s="97">
        <v>132398</v>
      </c>
      <c r="P5" s="97">
        <v>157537</v>
      </c>
      <c r="Q5" s="97">
        <v>177219</v>
      </c>
      <c r="R5" s="97">
        <v>205123</v>
      </c>
      <c r="S5" s="97">
        <v>226636</v>
      </c>
      <c r="T5" s="97">
        <v>251001</v>
      </c>
      <c r="U5" s="97">
        <v>286468</v>
      </c>
      <c r="V5" s="97">
        <v>321576</v>
      </c>
      <c r="W5" s="97">
        <v>367121</v>
      </c>
      <c r="X5" s="97">
        <v>386773</v>
      </c>
      <c r="Y5" s="97">
        <v>419691</v>
      </c>
      <c r="Z5" s="97">
        <v>460243</v>
      </c>
      <c r="AA5" s="97">
        <v>498075</v>
      </c>
      <c r="AB5" s="97">
        <v>524450</v>
      </c>
      <c r="AC5" s="97">
        <v>571926</v>
      </c>
      <c r="AD5" s="97">
        <v>624401</v>
      </c>
      <c r="AE5" s="97">
        <v>669026</v>
      </c>
      <c r="AF5" s="97">
        <v>692997</v>
      </c>
      <c r="AG5" s="97">
        <v>699253</v>
      </c>
      <c r="AH5" s="97">
        <v>716019</v>
      </c>
      <c r="AI5" s="97">
        <v>744608</v>
      </c>
      <c r="AJ5" s="97">
        <v>789507</v>
      </c>
      <c r="AK5" s="97">
        <v>828973</v>
      </c>
      <c r="AL5" s="97">
        <v>857023</v>
      </c>
      <c r="AM5" s="97">
        <v>903902</v>
      </c>
      <c r="AN5" s="97">
        <v>937295</v>
      </c>
      <c r="AO5" s="97">
        <v>1004456</v>
      </c>
      <c r="AP5" s="97">
        <v>1102380</v>
      </c>
      <c r="AQ5" s="97">
        <v>1140505</v>
      </c>
      <c r="AR5" s="97">
        <v>1189452</v>
      </c>
      <c r="AS5" s="97">
        <v>1250315</v>
      </c>
      <c r="AT5" s="97">
        <v>1331178</v>
      </c>
      <c r="AU5" s="97">
        <v>1417028</v>
      </c>
      <c r="AV5" s="97">
        <v>1492207</v>
      </c>
      <c r="AW5" s="97">
        <v>1573532</v>
      </c>
      <c r="AX5" s="97">
        <v>1652923</v>
      </c>
      <c r="AY5" s="97">
        <v>1567365</v>
      </c>
      <c r="AZ5" s="97">
        <v>1662130</v>
      </c>
      <c r="BA5" s="97">
        <v>1769921</v>
      </c>
      <c r="BB5" s="97">
        <v>1822808</v>
      </c>
      <c r="BC5" s="97">
        <v>1897531</v>
      </c>
      <c r="BD5" s="97">
        <v>1990183</v>
      </c>
      <c r="BE5" s="97">
        <v>1994911</v>
      </c>
      <c r="BF5" s="97">
        <v>2035506</v>
      </c>
      <c r="BG5" s="97">
        <v>2144395</v>
      </c>
    </row>
    <row r="6" spans="1:65">
      <c r="A6" s="107" t="s">
        <v>117</v>
      </c>
      <c r="B6" s="93" t="s">
        <v>118</v>
      </c>
      <c r="C6" s="98">
        <v>21183</v>
      </c>
      <c r="D6" s="98">
        <v>22786</v>
      </c>
      <c r="E6" s="98">
        <v>24318</v>
      </c>
      <c r="F6" s="98">
        <v>26579</v>
      </c>
      <c r="G6" s="98">
        <v>29630</v>
      </c>
      <c r="H6" s="98">
        <v>33508</v>
      </c>
      <c r="I6" s="98">
        <v>37067</v>
      </c>
      <c r="J6" s="98">
        <v>40297</v>
      </c>
      <c r="K6" s="98">
        <v>45065</v>
      </c>
      <c r="L6" s="98">
        <v>48851</v>
      </c>
      <c r="M6" s="98">
        <v>53556</v>
      </c>
      <c r="N6" s="98">
        <v>60108</v>
      </c>
      <c r="O6" s="98">
        <v>69242</v>
      </c>
      <c r="P6" s="98">
        <v>82571</v>
      </c>
      <c r="Q6" s="98">
        <v>96306</v>
      </c>
      <c r="R6" s="98">
        <v>111412</v>
      </c>
      <c r="S6" s="98">
        <v>123390</v>
      </c>
      <c r="T6" s="98">
        <v>134215</v>
      </c>
      <c r="U6" s="98">
        <v>150945</v>
      </c>
      <c r="V6" s="98">
        <v>170642</v>
      </c>
      <c r="W6" s="98">
        <v>196780</v>
      </c>
      <c r="X6" s="98">
        <v>210149</v>
      </c>
      <c r="Y6" s="98">
        <v>220342</v>
      </c>
      <c r="Z6" s="98">
        <v>237295</v>
      </c>
      <c r="AA6" s="98">
        <v>255899</v>
      </c>
      <c r="AB6" s="98">
        <v>272834</v>
      </c>
      <c r="AC6" s="98">
        <v>296539</v>
      </c>
      <c r="AD6" s="98">
        <v>325358</v>
      </c>
      <c r="AE6" s="98">
        <v>350860</v>
      </c>
      <c r="AF6" s="98">
        <v>370004</v>
      </c>
      <c r="AG6" s="98">
        <v>380599</v>
      </c>
      <c r="AH6" s="98">
        <v>389757</v>
      </c>
      <c r="AI6" s="98">
        <v>396616</v>
      </c>
      <c r="AJ6" s="98">
        <v>407635</v>
      </c>
      <c r="AK6" s="98">
        <v>421128</v>
      </c>
      <c r="AL6" s="98">
        <v>431742</v>
      </c>
      <c r="AM6" s="98">
        <v>456324</v>
      </c>
      <c r="AN6" s="98">
        <v>480971</v>
      </c>
      <c r="AO6" s="98">
        <v>507126</v>
      </c>
      <c r="AP6" s="98">
        <v>552023</v>
      </c>
      <c r="AQ6" s="98">
        <v>574795</v>
      </c>
      <c r="AR6" s="98">
        <v>597153</v>
      </c>
      <c r="AS6" s="98">
        <v>621208</v>
      </c>
      <c r="AT6" s="98">
        <v>656758</v>
      </c>
      <c r="AU6" s="98">
        <v>693437</v>
      </c>
      <c r="AV6" s="98">
        <v>738263</v>
      </c>
      <c r="AW6" s="98">
        <v>783930</v>
      </c>
      <c r="AX6" s="98">
        <v>819727</v>
      </c>
      <c r="AY6" s="98">
        <v>812073</v>
      </c>
      <c r="AZ6" s="98">
        <v>837683</v>
      </c>
      <c r="BA6" s="98">
        <v>883045</v>
      </c>
      <c r="BB6" s="98">
        <v>923413</v>
      </c>
      <c r="BC6" s="98">
        <v>961179</v>
      </c>
      <c r="BD6" s="98">
        <v>998463</v>
      </c>
      <c r="BE6" s="98">
        <v>1026914</v>
      </c>
      <c r="BF6" s="98">
        <v>1044005</v>
      </c>
      <c r="BG6" s="98">
        <v>1084243</v>
      </c>
    </row>
    <row r="7" spans="1:65">
      <c r="A7" s="107" t="s">
        <v>119</v>
      </c>
      <c r="B7" s="91" t="s">
        <v>120</v>
      </c>
      <c r="C7" s="97">
        <v>20146</v>
      </c>
      <c r="D7" s="97">
        <v>21679</v>
      </c>
      <c r="E7" s="97">
        <v>23110</v>
      </c>
      <c r="F7" s="97">
        <v>25240</v>
      </c>
      <c r="G7" s="97">
        <v>28076</v>
      </c>
      <c r="H7" s="97">
        <v>31418</v>
      </c>
      <c r="I7" s="97">
        <v>34773</v>
      </c>
      <c r="J7" s="97">
        <v>37704</v>
      </c>
      <c r="K7" s="97">
        <v>42161</v>
      </c>
      <c r="L7" s="97">
        <v>45666</v>
      </c>
      <c r="M7" s="97">
        <v>50048</v>
      </c>
      <c r="N7" s="97">
        <v>56018</v>
      </c>
      <c r="O7" s="97">
        <v>64535</v>
      </c>
      <c r="P7" s="97">
        <v>76537</v>
      </c>
      <c r="Q7" s="97">
        <v>88973</v>
      </c>
      <c r="R7" s="97">
        <v>102475</v>
      </c>
      <c r="S7" s="97">
        <v>113156</v>
      </c>
      <c r="T7" s="97">
        <v>122640</v>
      </c>
      <c r="U7" s="97">
        <v>137960</v>
      </c>
      <c r="V7" s="97">
        <v>156402</v>
      </c>
      <c r="W7" s="97">
        <v>179697</v>
      </c>
      <c r="X7" s="97">
        <v>191673</v>
      </c>
      <c r="Y7" s="97">
        <v>200138</v>
      </c>
      <c r="Z7" s="97">
        <v>215333</v>
      </c>
      <c r="AA7" s="97">
        <v>231903</v>
      </c>
      <c r="AB7" s="97">
        <v>247423</v>
      </c>
      <c r="AC7" s="97">
        <v>268854</v>
      </c>
      <c r="AD7" s="97">
        <v>294949</v>
      </c>
      <c r="AE7" s="97">
        <v>318834</v>
      </c>
      <c r="AF7" s="97">
        <v>333595</v>
      </c>
      <c r="AG7" s="97">
        <v>338716</v>
      </c>
      <c r="AH7" s="97">
        <v>343223</v>
      </c>
      <c r="AI7" s="97">
        <v>347368</v>
      </c>
      <c r="AJ7" s="97">
        <v>356056</v>
      </c>
      <c r="AK7" s="97">
        <v>366529</v>
      </c>
      <c r="AL7" s="97">
        <v>375853</v>
      </c>
      <c r="AM7" s="97">
        <v>398006</v>
      </c>
      <c r="AN7" s="97">
        <v>421166</v>
      </c>
      <c r="AO7" s="97">
        <v>445097</v>
      </c>
      <c r="AP7" s="97">
        <v>485578</v>
      </c>
      <c r="AQ7" s="97">
        <v>504325</v>
      </c>
      <c r="AR7" s="97">
        <v>520815</v>
      </c>
      <c r="AS7" s="97">
        <v>540598</v>
      </c>
      <c r="AT7" s="97">
        <v>571240</v>
      </c>
      <c r="AU7" s="97">
        <v>604621</v>
      </c>
      <c r="AV7" s="97">
        <v>644759</v>
      </c>
      <c r="AW7" s="97">
        <v>684981</v>
      </c>
      <c r="AX7" s="97">
        <v>716169</v>
      </c>
      <c r="AY7" s="97">
        <v>705172</v>
      </c>
      <c r="AZ7" s="97">
        <v>727616</v>
      </c>
      <c r="BA7" s="97">
        <v>766670</v>
      </c>
      <c r="BB7" s="97">
        <v>799649</v>
      </c>
      <c r="BC7" s="97">
        <v>828737</v>
      </c>
      <c r="BD7" s="97">
        <v>861053</v>
      </c>
      <c r="BE7" s="97">
        <v>884410</v>
      </c>
      <c r="BF7" s="97">
        <v>896899</v>
      </c>
      <c r="BG7" s="97">
        <v>932717</v>
      </c>
    </row>
    <row r="8" spans="1:65">
      <c r="A8" s="107">
        <f>A7+1</f>
        <v>4</v>
      </c>
      <c r="B8" s="94" t="s">
        <v>122</v>
      </c>
      <c r="C8" s="97">
        <v>1037</v>
      </c>
      <c r="D8" s="97">
        <v>1107</v>
      </c>
      <c r="E8" s="97">
        <v>1208</v>
      </c>
      <c r="F8" s="97">
        <v>1339</v>
      </c>
      <c r="G8" s="97">
        <v>1554</v>
      </c>
      <c r="H8" s="97">
        <v>2090</v>
      </c>
      <c r="I8" s="97">
        <v>2294</v>
      </c>
      <c r="J8" s="97">
        <v>2593</v>
      </c>
      <c r="K8" s="97">
        <v>2904</v>
      </c>
      <c r="L8" s="97">
        <v>3185</v>
      </c>
      <c r="M8" s="97">
        <v>3508</v>
      </c>
      <c r="N8" s="97">
        <v>4090</v>
      </c>
      <c r="O8" s="97">
        <v>4707</v>
      </c>
      <c r="P8" s="97">
        <v>6034</v>
      </c>
      <c r="Q8" s="97">
        <v>7333</v>
      </c>
      <c r="R8" s="97">
        <v>8937</v>
      </c>
      <c r="S8" s="97">
        <v>10234</v>
      </c>
      <c r="T8" s="97">
        <v>11575</v>
      </c>
      <c r="U8" s="97">
        <v>12985</v>
      </c>
      <c r="V8" s="97">
        <v>14240</v>
      </c>
      <c r="W8" s="97">
        <v>17083</v>
      </c>
      <c r="X8" s="97">
        <v>18476</v>
      </c>
      <c r="Y8" s="97">
        <v>20204</v>
      </c>
      <c r="Z8" s="97">
        <v>21962</v>
      </c>
      <c r="AA8" s="97">
        <v>23996</v>
      </c>
      <c r="AB8" s="97">
        <v>25411</v>
      </c>
      <c r="AC8" s="97">
        <v>27685</v>
      </c>
      <c r="AD8" s="97">
        <v>30409</v>
      </c>
      <c r="AE8" s="97">
        <v>32026</v>
      </c>
      <c r="AF8" s="97">
        <v>36409</v>
      </c>
      <c r="AG8" s="97">
        <v>41883</v>
      </c>
      <c r="AH8" s="97">
        <v>46534</v>
      </c>
      <c r="AI8" s="97">
        <v>49248</v>
      </c>
      <c r="AJ8" s="97">
        <v>51579</v>
      </c>
      <c r="AK8" s="97">
        <v>54599</v>
      </c>
      <c r="AL8" s="97">
        <v>55889</v>
      </c>
      <c r="AM8" s="97">
        <v>58318</v>
      </c>
      <c r="AN8" s="97">
        <v>59805</v>
      </c>
      <c r="AO8" s="97">
        <v>62029</v>
      </c>
      <c r="AP8" s="97">
        <v>66445</v>
      </c>
      <c r="AQ8" s="97">
        <v>70470</v>
      </c>
      <c r="AR8" s="97">
        <v>76338</v>
      </c>
      <c r="AS8" s="97">
        <v>80610</v>
      </c>
      <c r="AT8" s="97">
        <v>85518</v>
      </c>
      <c r="AU8" s="97">
        <v>88816</v>
      </c>
      <c r="AV8" s="97">
        <v>93504</v>
      </c>
      <c r="AW8" s="97">
        <v>98949</v>
      </c>
      <c r="AX8" s="97">
        <v>103558</v>
      </c>
      <c r="AY8" s="97">
        <v>106901</v>
      </c>
      <c r="AZ8" s="97">
        <v>110067</v>
      </c>
      <c r="BA8" s="97">
        <v>116375</v>
      </c>
      <c r="BB8" s="97">
        <v>123764</v>
      </c>
      <c r="BC8" s="97">
        <v>132442</v>
      </c>
      <c r="BD8" s="97">
        <v>137410</v>
      </c>
      <c r="BE8" s="97">
        <v>142504</v>
      </c>
      <c r="BF8" s="97">
        <v>147106</v>
      </c>
      <c r="BG8" s="97">
        <v>151526</v>
      </c>
    </row>
    <row r="9" spans="1:65">
      <c r="A9" s="107">
        <f t="shared" ref="A9:A20" si="0">A8+1</f>
        <v>5</v>
      </c>
      <c r="B9" s="93" t="s">
        <v>123</v>
      </c>
      <c r="C9" s="98">
        <v>4747</v>
      </c>
      <c r="D9" s="98">
        <v>5328</v>
      </c>
      <c r="E9" s="98">
        <v>5608</v>
      </c>
      <c r="F9" s="98">
        <v>6364</v>
      </c>
      <c r="G9" s="98">
        <v>7196</v>
      </c>
      <c r="H9" s="98">
        <v>7971</v>
      </c>
      <c r="I9" s="98">
        <v>8810</v>
      </c>
      <c r="J9" s="98">
        <v>9589</v>
      </c>
      <c r="K9" s="98">
        <v>10606</v>
      </c>
      <c r="L9" s="98">
        <v>11246</v>
      </c>
      <c r="M9" s="98">
        <v>12271</v>
      </c>
      <c r="N9" s="98">
        <v>13894</v>
      </c>
      <c r="O9" s="98">
        <v>15680</v>
      </c>
      <c r="P9" s="98">
        <v>18139</v>
      </c>
      <c r="Q9" s="98">
        <v>17407</v>
      </c>
      <c r="R9" s="98">
        <v>21449</v>
      </c>
      <c r="S9" s="98">
        <v>23893</v>
      </c>
      <c r="T9" s="98">
        <v>25505</v>
      </c>
      <c r="U9" s="98">
        <v>26736</v>
      </c>
      <c r="V9" s="98">
        <v>27983</v>
      </c>
      <c r="W9" s="98">
        <v>38439</v>
      </c>
      <c r="X9" s="98">
        <v>40989</v>
      </c>
      <c r="Y9" s="98">
        <v>42849</v>
      </c>
      <c r="Z9" s="98">
        <v>45408</v>
      </c>
      <c r="AA9" s="98">
        <v>49617</v>
      </c>
      <c r="AB9" s="98">
        <v>56811</v>
      </c>
      <c r="AC9" s="98">
        <v>63741</v>
      </c>
      <c r="AD9" s="98">
        <v>71774</v>
      </c>
      <c r="AE9" s="98">
        <v>81111</v>
      </c>
      <c r="AF9" s="98">
        <v>85330</v>
      </c>
      <c r="AG9" s="98">
        <v>88828</v>
      </c>
      <c r="AH9" s="98">
        <v>92593</v>
      </c>
      <c r="AI9" s="98">
        <v>96827</v>
      </c>
      <c r="AJ9" s="98">
        <v>100793</v>
      </c>
      <c r="AK9" s="98">
        <v>105161</v>
      </c>
      <c r="AL9" s="98">
        <v>107322</v>
      </c>
      <c r="AM9" s="98">
        <v>113855</v>
      </c>
      <c r="AN9" s="98">
        <v>117647</v>
      </c>
      <c r="AO9" s="98">
        <v>124718</v>
      </c>
      <c r="AP9" s="98">
        <v>129647</v>
      </c>
      <c r="AQ9" s="98">
        <v>129960</v>
      </c>
      <c r="AR9" s="98">
        <v>140191</v>
      </c>
      <c r="AS9" s="98">
        <v>142554</v>
      </c>
      <c r="AT9" s="98">
        <v>150693</v>
      </c>
      <c r="AU9" s="98">
        <v>157453</v>
      </c>
      <c r="AV9" s="98">
        <v>162882</v>
      </c>
      <c r="AW9" s="98">
        <v>170496</v>
      </c>
      <c r="AX9" s="98">
        <v>169539</v>
      </c>
      <c r="AY9" s="98">
        <v>171868</v>
      </c>
      <c r="AZ9" s="98">
        <v>178963</v>
      </c>
      <c r="BA9" s="98">
        <v>185689</v>
      </c>
      <c r="BB9" s="98">
        <v>193175</v>
      </c>
      <c r="BC9" s="98">
        <v>201620</v>
      </c>
      <c r="BD9" s="98">
        <v>211459</v>
      </c>
      <c r="BE9" s="98">
        <v>220952</v>
      </c>
      <c r="BF9" s="98">
        <v>229950</v>
      </c>
      <c r="BG9" s="98">
        <v>242213</v>
      </c>
    </row>
    <row r="10" spans="1:65" ht="21.75" customHeight="1">
      <c r="A10" s="107">
        <f t="shared" si="0"/>
        <v>6</v>
      </c>
      <c r="B10" s="99" t="s">
        <v>125</v>
      </c>
      <c r="C10" s="97">
        <v>1877</v>
      </c>
      <c r="D10" s="97">
        <v>2020</v>
      </c>
      <c r="E10" s="97">
        <v>2157</v>
      </c>
      <c r="F10" s="97">
        <v>2364</v>
      </c>
      <c r="G10" s="97">
        <v>2585</v>
      </c>
      <c r="H10" s="97">
        <v>2861</v>
      </c>
      <c r="I10" s="97">
        <v>3185</v>
      </c>
      <c r="J10" s="97">
        <v>3549</v>
      </c>
      <c r="K10" s="97">
        <v>3924</v>
      </c>
      <c r="L10" s="97">
        <v>4288</v>
      </c>
      <c r="M10" s="97">
        <v>4617</v>
      </c>
      <c r="N10" s="97">
        <v>5028</v>
      </c>
      <c r="O10" s="97">
        <v>5485</v>
      </c>
      <c r="P10" s="97">
        <v>6136</v>
      </c>
      <c r="Q10" s="97">
        <v>7112</v>
      </c>
      <c r="R10" s="97">
        <v>8646</v>
      </c>
      <c r="S10" s="97">
        <v>9886</v>
      </c>
      <c r="T10" s="97">
        <v>10963</v>
      </c>
      <c r="U10" s="97">
        <v>11449</v>
      </c>
      <c r="V10" s="97">
        <v>13109</v>
      </c>
      <c r="W10" s="97">
        <v>15674</v>
      </c>
      <c r="X10" s="97">
        <v>17665</v>
      </c>
      <c r="Y10" s="97">
        <v>19604</v>
      </c>
      <c r="Z10" s="97">
        <v>20012</v>
      </c>
      <c r="AA10" s="97">
        <v>20996</v>
      </c>
      <c r="AB10" s="97">
        <v>22571</v>
      </c>
      <c r="AC10" s="97">
        <v>25102</v>
      </c>
      <c r="AD10" s="97">
        <v>26839</v>
      </c>
      <c r="AE10" s="97">
        <v>30021</v>
      </c>
      <c r="AF10" s="97">
        <v>35472</v>
      </c>
      <c r="AG10" s="97">
        <v>37515</v>
      </c>
      <c r="AH10" s="97">
        <v>39224</v>
      </c>
      <c r="AI10" s="97">
        <v>41447</v>
      </c>
      <c r="AJ10" s="97">
        <v>43480</v>
      </c>
      <c r="AK10" s="97">
        <v>44813</v>
      </c>
      <c r="AL10" s="97">
        <v>45969</v>
      </c>
      <c r="AM10" s="97">
        <v>47460</v>
      </c>
      <c r="AN10" s="97">
        <v>47902</v>
      </c>
      <c r="AO10" s="97">
        <v>50524</v>
      </c>
      <c r="AP10" s="97">
        <v>51032</v>
      </c>
      <c r="AQ10" s="97">
        <v>51066</v>
      </c>
      <c r="AR10" s="97">
        <v>51578</v>
      </c>
      <c r="AS10" s="97">
        <v>53268</v>
      </c>
      <c r="AT10" s="97">
        <v>56702</v>
      </c>
      <c r="AU10" s="97">
        <v>59745</v>
      </c>
      <c r="AV10" s="97">
        <v>62189</v>
      </c>
      <c r="AW10" s="97">
        <v>65890</v>
      </c>
      <c r="AX10" s="97">
        <v>67543</v>
      </c>
      <c r="AY10" s="97">
        <v>69652</v>
      </c>
      <c r="AZ10" s="97">
        <v>71966</v>
      </c>
      <c r="BA10" s="97">
        <v>73980</v>
      </c>
      <c r="BB10" s="97">
        <v>76402</v>
      </c>
      <c r="BC10" s="97">
        <v>81301</v>
      </c>
      <c r="BD10" s="97">
        <v>84321</v>
      </c>
      <c r="BE10" s="97">
        <v>87853</v>
      </c>
      <c r="BF10" s="97">
        <v>90507</v>
      </c>
      <c r="BG10" s="97">
        <v>96006</v>
      </c>
      <c r="BK10" s="402"/>
      <c r="BL10" s="402"/>
      <c r="BM10" s="402"/>
    </row>
    <row r="11" spans="1:65">
      <c r="A11" s="107">
        <f t="shared" si="0"/>
        <v>7</v>
      </c>
      <c r="B11" s="96" t="s">
        <v>127</v>
      </c>
      <c r="C11" s="97">
        <v>2870</v>
      </c>
      <c r="D11" s="97">
        <v>3308</v>
      </c>
      <c r="E11" s="97">
        <v>3451</v>
      </c>
      <c r="F11" s="97">
        <v>4000</v>
      </c>
      <c r="G11" s="97">
        <v>4611</v>
      </c>
      <c r="H11" s="97">
        <v>5110</v>
      </c>
      <c r="I11" s="97">
        <v>5625</v>
      </c>
      <c r="J11" s="97">
        <v>6040</v>
      </c>
      <c r="K11" s="97">
        <v>6682</v>
      </c>
      <c r="L11" s="97">
        <v>6958</v>
      </c>
      <c r="M11" s="97">
        <v>7654</v>
      </c>
      <c r="N11" s="97">
        <v>8866</v>
      </c>
      <c r="O11" s="97">
        <v>10195</v>
      </c>
      <c r="P11" s="97">
        <v>12003</v>
      </c>
      <c r="Q11" s="97">
        <v>10295</v>
      </c>
      <c r="R11" s="97">
        <v>12803</v>
      </c>
      <c r="S11" s="97">
        <v>14007</v>
      </c>
      <c r="T11" s="97">
        <v>14542</v>
      </c>
      <c r="U11" s="97">
        <v>15287</v>
      </c>
      <c r="V11" s="97">
        <v>14874</v>
      </c>
      <c r="W11" s="97">
        <v>22765</v>
      </c>
      <c r="X11" s="97">
        <v>23324</v>
      </c>
      <c r="Y11" s="97">
        <v>23245</v>
      </c>
      <c r="Z11" s="97">
        <v>25396</v>
      </c>
      <c r="AA11" s="97">
        <v>28621</v>
      </c>
      <c r="AB11" s="97">
        <v>34240</v>
      </c>
      <c r="AC11" s="97">
        <v>38639</v>
      </c>
      <c r="AD11" s="97">
        <v>44935</v>
      </c>
      <c r="AE11" s="97">
        <v>51090</v>
      </c>
      <c r="AF11" s="97">
        <v>49858</v>
      </c>
      <c r="AG11" s="97">
        <v>51313</v>
      </c>
      <c r="AH11" s="97">
        <v>53369</v>
      </c>
      <c r="AI11" s="97">
        <v>55380</v>
      </c>
      <c r="AJ11" s="97">
        <v>57313</v>
      </c>
      <c r="AK11" s="97">
        <v>60348</v>
      </c>
      <c r="AL11" s="97">
        <v>61353</v>
      </c>
      <c r="AM11" s="97">
        <v>66395</v>
      </c>
      <c r="AN11" s="97">
        <v>69745</v>
      </c>
      <c r="AO11" s="97">
        <v>74194</v>
      </c>
      <c r="AP11" s="97">
        <v>78615</v>
      </c>
      <c r="AQ11" s="97">
        <v>78894</v>
      </c>
      <c r="AR11" s="97">
        <v>88613</v>
      </c>
      <c r="AS11" s="97">
        <v>89286</v>
      </c>
      <c r="AT11" s="97">
        <v>93991</v>
      </c>
      <c r="AU11" s="97">
        <v>97708</v>
      </c>
      <c r="AV11" s="97">
        <v>100693</v>
      </c>
      <c r="AW11" s="97">
        <v>104606</v>
      </c>
      <c r="AX11" s="97">
        <v>101996</v>
      </c>
      <c r="AY11" s="97">
        <v>102216</v>
      </c>
      <c r="AZ11" s="97">
        <v>106997</v>
      </c>
      <c r="BA11" s="97">
        <v>111709</v>
      </c>
      <c r="BB11" s="97">
        <v>116773</v>
      </c>
      <c r="BC11" s="97">
        <v>120319</v>
      </c>
      <c r="BD11" s="97">
        <v>127138</v>
      </c>
      <c r="BE11" s="97">
        <v>133099</v>
      </c>
      <c r="BF11" s="97">
        <v>139443</v>
      </c>
      <c r="BG11" s="97">
        <v>146207</v>
      </c>
      <c r="BK11" s="402"/>
      <c r="BL11" s="402"/>
      <c r="BM11" s="581"/>
    </row>
    <row r="12" spans="1:65">
      <c r="A12" s="107">
        <f t="shared" si="0"/>
        <v>8</v>
      </c>
      <c r="B12" s="692" t="s">
        <v>478</v>
      </c>
      <c r="C12" s="100">
        <v>9948</v>
      </c>
      <c r="D12" s="100">
        <v>11316</v>
      </c>
      <c r="E12" s="100">
        <v>12337</v>
      </c>
      <c r="F12" s="100">
        <v>13457</v>
      </c>
      <c r="G12" s="100">
        <v>14235</v>
      </c>
      <c r="H12" s="100">
        <v>15499</v>
      </c>
      <c r="I12" s="100">
        <v>15295</v>
      </c>
      <c r="J12" s="100">
        <v>17163</v>
      </c>
      <c r="K12" s="100">
        <v>18506</v>
      </c>
      <c r="L12" s="100">
        <v>18799</v>
      </c>
      <c r="M12" s="100">
        <v>20125</v>
      </c>
      <c r="N12" s="100">
        <v>22930</v>
      </c>
      <c r="O12" s="100">
        <v>29352</v>
      </c>
      <c r="P12" s="100">
        <v>34826</v>
      </c>
      <c r="Q12" s="100">
        <v>36861</v>
      </c>
      <c r="R12" s="100">
        <v>42616</v>
      </c>
      <c r="S12" s="100">
        <v>44887</v>
      </c>
      <c r="T12" s="100">
        <v>53363</v>
      </c>
      <c r="U12" s="100">
        <v>65556</v>
      </c>
      <c r="V12" s="100">
        <v>72837</v>
      </c>
      <c r="W12" s="100">
        <v>73826</v>
      </c>
      <c r="X12" s="100">
        <v>69803</v>
      </c>
      <c r="Y12" s="100">
        <v>87653</v>
      </c>
      <c r="Z12" s="100">
        <v>104975</v>
      </c>
      <c r="AA12" s="100">
        <v>116072</v>
      </c>
      <c r="AB12" s="100">
        <v>112790</v>
      </c>
      <c r="AC12" s="100">
        <v>126864</v>
      </c>
      <c r="AD12" s="100">
        <v>136207</v>
      </c>
      <c r="AE12" s="100">
        <v>138209</v>
      </c>
      <c r="AF12" s="100">
        <v>131685</v>
      </c>
      <c r="AG12" s="100">
        <v>121438</v>
      </c>
      <c r="AH12" s="100">
        <v>121076</v>
      </c>
      <c r="AI12" s="100">
        <v>136658</v>
      </c>
      <c r="AJ12" s="100">
        <v>161177</v>
      </c>
      <c r="AK12" s="100">
        <v>177271</v>
      </c>
      <c r="AL12" s="100">
        <v>186663</v>
      </c>
      <c r="AM12" s="100">
        <v>196479</v>
      </c>
      <c r="AN12" s="100">
        <v>191288</v>
      </c>
      <c r="AO12" s="100">
        <v>219118</v>
      </c>
      <c r="AP12" s="100">
        <v>256609</v>
      </c>
      <c r="AQ12" s="100">
        <v>260060</v>
      </c>
      <c r="AR12" s="100">
        <v>269352</v>
      </c>
      <c r="AS12" s="100">
        <v>301213</v>
      </c>
      <c r="AT12" s="100">
        <v>330582</v>
      </c>
      <c r="AU12" s="100">
        <v>362330</v>
      </c>
      <c r="AV12" s="100">
        <v>371559</v>
      </c>
      <c r="AW12" s="100">
        <v>382582</v>
      </c>
      <c r="AX12" s="100">
        <v>406687</v>
      </c>
      <c r="AY12" s="100">
        <v>314282</v>
      </c>
      <c r="AZ12" s="100">
        <v>375015</v>
      </c>
      <c r="BA12" s="100">
        <v>420096</v>
      </c>
      <c r="BB12" s="100">
        <v>411078</v>
      </c>
      <c r="BC12" s="100">
        <v>425646</v>
      </c>
      <c r="BD12" s="100">
        <v>456531</v>
      </c>
      <c r="BE12" s="100">
        <v>406919</v>
      </c>
      <c r="BF12" s="100">
        <v>408278</v>
      </c>
      <c r="BG12" s="100">
        <v>461574</v>
      </c>
      <c r="BK12" s="402"/>
      <c r="BL12" s="582"/>
      <c r="BM12" s="600"/>
    </row>
    <row r="13" spans="1:65">
      <c r="A13" s="107">
        <f t="shared" si="0"/>
        <v>9</v>
      </c>
      <c r="B13" s="94" t="s">
        <v>130</v>
      </c>
      <c r="C13" s="97">
        <v>4968</v>
      </c>
      <c r="D13" s="97">
        <v>5583</v>
      </c>
      <c r="E13" s="97">
        <v>6085</v>
      </c>
      <c r="F13" s="97">
        <v>7111</v>
      </c>
      <c r="G13" s="97">
        <v>7456</v>
      </c>
      <c r="H13" s="97">
        <v>7796</v>
      </c>
      <c r="I13" s="97">
        <v>7874</v>
      </c>
      <c r="J13" s="97">
        <v>9051</v>
      </c>
      <c r="K13" s="97">
        <v>9635</v>
      </c>
      <c r="L13" s="97">
        <v>9615</v>
      </c>
      <c r="M13" s="97">
        <v>10193</v>
      </c>
      <c r="N13" s="97">
        <v>12233</v>
      </c>
      <c r="O13" s="97">
        <v>16216</v>
      </c>
      <c r="P13" s="97">
        <v>19811</v>
      </c>
      <c r="Q13" s="97">
        <v>20009</v>
      </c>
      <c r="R13" s="97">
        <v>24223</v>
      </c>
      <c r="S13" s="97">
        <v>25045</v>
      </c>
      <c r="T13" s="97">
        <v>30300</v>
      </c>
      <c r="U13" s="97">
        <v>39304</v>
      </c>
      <c r="V13" s="97">
        <v>43874</v>
      </c>
      <c r="W13" s="97">
        <v>40618</v>
      </c>
      <c r="X13" s="97">
        <v>34432</v>
      </c>
      <c r="Y13" s="97">
        <v>50190</v>
      </c>
      <c r="Z13" s="97">
        <v>63475</v>
      </c>
      <c r="AA13" s="97">
        <v>70908</v>
      </c>
      <c r="AB13" s="97">
        <v>62991</v>
      </c>
      <c r="AC13" s="97">
        <v>74891</v>
      </c>
      <c r="AD13" s="97">
        <v>78295</v>
      </c>
      <c r="AE13" s="97">
        <v>75477</v>
      </c>
      <c r="AF13" s="97">
        <v>65421</v>
      </c>
      <c r="AG13" s="97">
        <v>52574</v>
      </c>
      <c r="AH13" s="97">
        <v>49247</v>
      </c>
      <c r="AI13" s="97">
        <v>61690</v>
      </c>
      <c r="AJ13" s="97">
        <v>82803</v>
      </c>
      <c r="AK13" s="97">
        <v>95376</v>
      </c>
      <c r="AL13" s="97">
        <v>101692</v>
      </c>
      <c r="AM13" s="97">
        <v>109878</v>
      </c>
      <c r="AN13" s="97">
        <v>100440</v>
      </c>
      <c r="AO13" s="97">
        <v>124769</v>
      </c>
      <c r="AP13" s="97">
        <v>157537</v>
      </c>
      <c r="AQ13" s="97">
        <v>156454</v>
      </c>
      <c r="AR13" s="97">
        <v>161843</v>
      </c>
      <c r="AS13" s="97">
        <v>189104</v>
      </c>
      <c r="AT13" s="97">
        <v>212827</v>
      </c>
      <c r="AU13" s="97">
        <v>241212</v>
      </c>
      <c r="AV13" s="97">
        <v>244922</v>
      </c>
      <c r="AW13" s="97">
        <v>247867</v>
      </c>
      <c r="AX13" s="97">
        <v>266888</v>
      </c>
      <c r="AY13" s="97">
        <v>173580</v>
      </c>
      <c r="AZ13" s="97">
        <v>227802</v>
      </c>
      <c r="BA13" s="97">
        <v>266561</v>
      </c>
      <c r="BB13" s="97">
        <v>252542</v>
      </c>
      <c r="BC13" s="97">
        <v>262648</v>
      </c>
      <c r="BD13" s="97">
        <v>289160</v>
      </c>
      <c r="BE13" s="97">
        <v>231937</v>
      </c>
      <c r="BF13" s="97">
        <v>227625</v>
      </c>
      <c r="BG13" s="97">
        <v>273700</v>
      </c>
      <c r="BJ13" s="633"/>
      <c r="BK13" s="402"/>
      <c r="BL13" s="328"/>
      <c r="BM13" s="604"/>
    </row>
    <row r="14" spans="1:65">
      <c r="A14" s="107">
        <f t="shared" si="0"/>
        <v>10</v>
      </c>
      <c r="B14" s="95" t="s">
        <v>132</v>
      </c>
      <c r="C14" s="101">
        <v>3800</v>
      </c>
      <c r="D14" s="101">
        <v>4428</v>
      </c>
      <c r="E14" s="101">
        <v>4945</v>
      </c>
      <c r="F14" s="101">
        <v>5735</v>
      </c>
      <c r="G14" s="101">
        <v>6034</v>
      </c>
      <c r="H14" s="101">
        <v>6170</v>
      </c>
      <c r="I14" s="101">
        <v>5948</v>
      </c>
      <c r="J14" s="101">
        <v>6565</v>
      </c>
      <c r="K14" s="101">
        <v>6701</v>
      </c>
      <c r="L14" s="101">
        <v>5752</v>
      </c>
      <c r="M14" s="101">
        <v>6210</v>
      </c>
      <c r="N14" s="101">
        <v>7952</v>
      </c>
      <c r="O14" s="101">
        <v>11590</v>
      </c>
      <c r="P14" s="101">
        <v>13430</v>
      </c>
      <c r="Q14" s="101">
        <v>11206</v>
      </c>
      <c r="R14" s="101">
        <v>12353</v>
      </c>
      <c r="S14" s="101">
        <v>11625</v>
      </c>
      <c r="T14" s="101">
        <v>13157</v>
      </c>
      <c r="U14" s="101">
        <v>16185</v>
      </c>
      <c r="V14" s="101">
        <v>16043</v>
      </c>
      <c r="W14" s="101">
        <v>462</v>
      </c>
      <c r="X14" s="101">
        <v>-13470</v>
      </c>
      <c r="Y14" s="101">
        <v>4495</v>
      </c>
      <c r="Z14" s="101">
        <v>13392</v>
      </c>
      <c r="AA14" s="101">
        <v>18447</v>
      </c>
      <c r="AB14" s="101">
        <v>13081</v>
      </c>
      <c r="AC14" s="101">
        <v>27196</v>
      </c>
      <c r="AD14" s="101">
        <v>25591</v>
      </c>
      <c r="AE14" s="101">
        <v>12015</v>
      </c>
      <c r="AF14" s="101">
        <v>-10304</v>
      </c>
      <c r="AG14" s="101">
        <v>-18071</v>
      </c>
      <c r="AH14" s="101">
        <v>-11559</v>
      </c>
      <c r="AI14" s="101">
        <v>2543</v>
      </c>
      <c r="AJ14" s="101">
        <v>23855</v>
      </c>
      <c r="AK14" s="101">
        <v>26449</v>
      </c>
      <c r="AL14" s="101">
        <v>31921</v>
      </c>
      <c r="AM14" s="101">
        <v>39003</v>
      </c>
      <c r="AN14" s="101">
        <v>28019</v>
      </c>
      <c r="AO14" s="101">
        <v>50061</v>
      </c>
      <c r="AP14" s="101">
        <v>73285</v>
      </c>
      <c r="AQ14" s="101">
        <v>73999</v>
      </c>
      <c r="AR14" s="101">
        <v>93577</v>
      </c>
      <c r="AS14" s="101">
        <v>112537</v>
      </c>
      <c r="AT14" s="101">
        <v>138782</v>
      </c>
      <c r="AU14" s="101">
        <v>154903</v>
      </c>
      <c r="AV14" s="101">
        <v>151787</v>
      </c>
      <c r="AW14" s="101">
        <v>138469</v>
      </c>
      <c r="AX14" s="101">
        <v>163001</v>
      </c>
      <c r="AY14" s="101">
        <v>90054</v>
      </c>
      <c r="AZ14" s="101">
        <v>138267</v>
      </c>
      <c r="BA14" s="101">
        <v>170244</v>
      </c>
      <c r="BB14" s="101">
        <v>154037</v>
      </c>
      <c r="BC14" s="101">
        <v>169060</v>
      </c>
      <c r="BD14" s="101">
        <v>183611</v>
      </c>
      <c r="BE14" s="101">
        <v>126918</v>
      </c>
      <c r="BF14" s="101">
        <v>118290</v>
      </c>
      <c r="BG14" s="101">
        <v>159490</v>
      </c>
      <c r="BK14" s="402"/>
      <c r="BL14" s="328"/>
      <c r="BM14" s="606"/>
    </row>
    <row r="15" spans="1:65">
      <c r="A15" s="107">
        <f t="shared" si="0"/>
        <v>11</v>
      </c>
      <c r="B15" s="612" t="s">
        <v>479</v>
      </c>
      <c r="C15" s="102">
        <v>1168</v>
      </c>
      <c r="D15" s="102">
        <v>1155</v>
      </c>
      <c r="E15" s="102">
        <v>1140</v>
      </c>
      <c r="F15" s="102">
        <v>1376</v>
      </c>
      <c r="G15" s="102">
        <v>1422</v>
      </c>
      <c r="H15" s="102">
        <v>1626</v>
      </c>
      <c r="I15" s="102">
        <v>1926</v>
      </c>
      <c r="J15" s="102">
        <v>2486</v>
      </c>
      <c r="K15" s="102">
        <v>2934</v>
      </c>
      <c r="L15" s="102">
        <v>3863</v>
      </c>
      <c r="M15" s="102">
        <v>3983</v>
      </c>
      <c r="N15" s="102">
        <v>4281</v>
      </c>
      <c r="O15" s="102">
        <v>4626</v>
      </c>
      <c r="P15" s="102">
        <v>6381</v>
      </c>
      <c r="Q15" s="102">
        <v>8803</v>
      </c>
      <c r="R15" s="102">
        <v>11870</v>
      </c>
      <c r="S15" s="102">
        <v>13420</v>
      </c>
      <c r="T15" s="102">
        <v>17143</v>
      </c>
      <c r="U15" s="102">
        <v>23119</v>
      </c>
      <c r="V15" s="102">
        <v>27831</v>
      </c>
      <c r="W15" s="102">
        <v>40156</v>
      </c>
      <c r="X15" s="102">
        <v>47902</v>
      </c>
      <c r="Y15" s="102">
        <v>45695</v>
      </c>
      <c r="Z15" s="102">
        <v>50083</v>
      </c>
      <c r="AA15" s="102">
        <v>52461</v>
      </c>
      <c r="AB15" s="102">
        <v>49910</v>
      </c>
      <c r="AC15" s="102">
        <v>47695</v>
      </c>
      <c r="AD15" s="102">
        <v>52704</v>
      </c>
      <c r="AE15" s="102">
        <v>63462</v>
      </c>
      <c r="AF15" s="102">
        <v>75725</v>
      </c>
      <c r="AG15" s="102">
        <v>70645</v>
      </c>
      <c r="AH15" s="102">
        <v>60806</v>
      </c>
      <c r="AI15" s="102">
        <v>59147</v>
      </c>
      <c r="AJ15" s="102">
        <v>58948</v>
      </c>
      <c r="AK15" s="102">
        <v>68927</v>
      </c>
      <c r="AL15" s="102">
        <v>69771</v>
      </c>
      <c r="AM15" s="102">
        <v>70875</v>
      </c>
      <c r="AN15" s="102">
        <v>72421</v>
      </c>
      <c r="AO15" s="102">
        <v>74708</v>
      </c>
      <c r="AP15" s="102">
        <v>84252</v>
      </c>
      <c r="AQ15" s="102">
        <v>82455</v>
      </c>
      <c r="AR15" s="102">
        <v>68266</v>
      </c>
      <c r="AS15" s="102">
        <v>76567</v>
      </c>
      <c r="AT15" s="102">
        <v>74045</v>
      </c>
      <c r="AU15" s="102">
        <v>86309</v>
      </c>
      <c r="AV15" s="102">
        <v>93135</v>
      </c>
      <c r="AW15" s="102">
        <v>109398</v>
      </c>
      <c r="AX15" s="102">
        <v>103887</v>
      </c>
      <c r="AY15" s="102">
        <v>83526</v>
      </c>
      <c r="AZ15" s="102">
        <v>89535</v>
      </c>
      <c r="BA15" s="102">
        <v>96317</v>
      </c>
      <c r="BB15" s="102">
        <v>98505</v>
      </c>
      <c r="BC15" s="102">
        <v>93588</v>
      </c>
      <c r="BD15" s="102">
        <v>105549</v>
      </c>
      <c r="BE15" s="102">
        <v>105019</v>
      </c>
      <c r="BF15" s="102">
        <v>109335</v>
      </c>
      <c r="BG15" s="102">
        <v>114210</v>
      </c>
      <c r="BK15" s="402"/>
      <c r="BL15" s="328"/>
      <c r="BM15" s="602"/>
    </row>
    <row r="16" spans="1:65">
      <c r="A16" s="107">
        <f t="shared" si="0"/>
        <v>12</v>
      </c>
      <c r="B16" s="94" t="s">
        <v>135</v>
      </c>
      <c r="C16" s="97">
        <v>4980</v>
      </c>
      <c r="D16" s="97">
        <v>5733</v>
      </c>
      <c r="E16" s="97">
        <v>6252</v>
      </c>
      <c r="F16" s="97">
        <v>6346</v>
      </c>
      <c r="G16" s="97">
        <v>6779</v>
      </c>
      <c r="H16" s="97">
        <v>7703</v>
      </c>
      <c r="I16" s="97">
        <v>7421</v>
      </c>
      <c r="J16" s="97">
        <v>8112</v>
      </c>
      <c r="K16" s="97">
        <v>8871</v>
      </c>
      <c r="L16" s="97">
        <v>9184</v>
      </c>
      <c r="M16" s="97">
        <v>9932</v>
      </c>
      <c r="N16" s="97">
        <v>10697</v>
      </c>
      <c r="O16" s="97">
        <v>13136</v>
      </c>
      <c r="P16" s="97">
        <v>15015</v>
      </c>
      <c r="Q16" s="97">
        <v>16852</v>
      </c>
      <c r="R16" s="97">
        <v>18393</v>
      </c>
      <c r="S16" s="97">
        <v>19842</v>
      </c>
      <c r="T16" s="97">
        <v>23063</v>
      </c>
      <c r="U16" s="97">
        <v>26252</v>
      </c>
      <c r="V16" s="97">
        <v>28963</v>
      </c>
      <c r="W16" s="97">
        <v>33208</v>
      </c>
      <c r="X16" s="97">
        <v>35371</v>
      </c>
      <c r="Y16" s="97">
        <v>37463</v>
      </c>
      <c r="Z16" s="97">
        <v>41500</v>
      </c>
      <c r="AA16" s="97">
        <v>45164</v>
      </c>
      <c r="AB16" s="97">
        <v>49799</v>
      </c>
      <c r="AC16" s="97">
        <v>51973</v>
      </c>
      <c r="AD16" s="97">
        <v>57912</v>
      </c>
      <c r="AE16" s="97">
        <v>62732</v>
      </c>
      <c r="AF16" s="97">
        <v>66264</v>
      </c>
      <c r="AG16" s="97">
        <v>68864</v>
      </c>
      <c r="AH16" s="97">
        <v>71829</v>
      </c>
      <c r="AI16" s="97">
        <v>74968</v>
      </c>
      <c r="AJ16" s="97">
        <v>78374</v>
      </c>
      <c r="AK16" s="97">
        <v>81895</v>
      </c>
      <c r="AL16" s="97">
        <v>84971</v>
      </c>
      <c r="AM16" s="97">
        <v>86601</v>
      </c>
      <c r="AN16" s="97">
        <v>90848</v>
      </c>
      <c r="AO16" s="97">
        <v>94349</v>
      </c>
      <c r="AP16" s="97">
        <v>99072</v>
      </c>
      <c r="AQ16" s="97">
        <v>103606</v>
      </c>
      <c r="AR16" s="97">
        <v>107509</v>
      </c>
      <c r="AS16" s="97">
        <v>112109</v>
      </c>
      <c r="AT16" s="97">
        <v>117755</v>
      </c>
      <c r="AU16" s="97">
        <v>121118</v>
      </c>
      <c r="AV16" s="97">
        <v>126637</v>
      </c>
      <c r="AW16" s="97">
        <v>134715</v>
      </c>
      <c r="AX16" s="97">
        <v>139799</v>
      </c>
      <c r="AY16" s="97">
        <v>140702</v>
      </c>
      <c r="AZ16" s="97">
        <v>147213</v>
      </c>
      <c r="BA16" s="97">
        <v>153535</v>
      </c>
      <c r="BB16" s="97">
        <v>158536</v>
      </c>
      <c r="BC16" s="97">
        <v>162998</v>
      </c>
      <c r="BD16" s="97">
        <v>167371</v>
      </c>
      <c r="BE16" s="97">
        <v>174982</v>
      </c>
      <c r="BF16" s="97">
        <v>180653</v>
      </c>
      <c r="BG16" s="97">
        <v>187874</v>
      </c>
      <c r="BK16" s="402"/>
      <c r="BL16" s="328"/>
      <c r="BM16" s="604"/>
    </row>
    <row r="17" spans="1:65">
      <c r="A17" s="107">
        <f t="shared" si="0"/>
        <v>13</v>
      </c>
      <c r="B17" s="93" t="s">
        <v>137</v>
      </c>
      <c r="C17" s="100">
        <v>5962</v>
      </c>
      <c r="D17" s="100">
        <v>6328</v>
      </c>
      <c r="E17" s="100">
        <v>6869</v>
      </c>
      <c r="F17" s="100">
        <v>7421</v>
      </c>
      <c r="G17" s="100">
        <v>8289</v>
      </c>
      <c r="H17" s="100">
        <v>9364</v>
      </c>
      <c r="I17" s="100">
        <v>10353</v>
      </c>
      <c r="J17" s="100">
        <v>11100</v>
      </c>
      <c r="K17" s="100">
        <v>12154</v>
      </c>
      <c r="L17" s="100">
        <v>13372</v>
      </c>
      <c r="M17" s="100">
        <v>14639</v>
      </c>
      <c r="N17" s="100">
        <v>16085</v>
      </c>
      <c r="O17" s="100">
        <v>18453</v>
      </c>
      <c r="P17" s="100">
        <v>22749</v>
      </c>
      <c r="Q17" s="100">
        <v>27021</v>
      </c>
      <c r="R17" s="100">
        <v>30290</v>
      </c>
      <c r="S17" s="100">
        <v>33709</v>
      </c>
      <c r="T17" s="100">
        <v>37747</v>
      </c>
      <c r="U17" s="100">
        <v>43105</v>
      </c>
      <c r="V17" s="100">
        <v>49798</v>
      </c>
      <c r="W17" s="100">
        <v>57707</v>
      </c>
      <c r="X17" s="100">
        <v>64774</v>
      </c>
      <c r="Y17" s="100">
        <v>67798</v>
      </c>
      <c r="Z17" s="100">
        <v>71962</v>
      </c>
      <c r="AA17" s="100">
        <v>76694</v>
      </c>
      <c r="AB17" s="100">
        <v>81189</v>
      </c>
      <c r="AC17" s="100">
        <v>85831</v>
      </c>
      <c r="AD17" s="100">
        <v>92098</v>
      </c>
      <c r="AE17" s="100">
        <v>99776</v>
      </c>
      <c r="AF17" s="100">
        <v>106561</v>
      </c>
      <c r="AG17" s="100">
        <v>107542</v>
      </c>
      <c r="AH17" s="100">
        <v>111277</v>
      </c>
      <c r="AI17" s="100">
        <v>114176</v>
      </c>
      <c r="AJ17" s="100">
        <v>120291</v>
      </c>
      <c r="AK17" s="100">
        <v>125443</v>
      </c>
      <c r="AL17" s="100">
        <v>130900</v>
      </c>
      <c r="AM17" s="100">
        <v>138417</v>
      </c>
      <c r="AN17" s="100">
        <v>147951</v>
      </c>
      <c r="AO17" s="100">
        <v>154925</v>
      </c>
      <c r="AP17" s="100">
        <v>165131</v>
      </c>
      <c r="AQ17" s="100">
        <v>175584</v>
      </c>
      <c r="AR17" s="100">
        <v>183486</v>
      </c>
      <c r="AS17" s="100">
        <v>186228</v>
      </c>
      <c r="AT17" s="100">
        <v>193403</v>
      </c>
      <c r="AU17" s="100">
        <v>204293</v>
      </c>
      <c r="AV17" s="100">
        <v>219318</v>
      </c>
      <c r="AW17" s="100">
        <v>235545</v>
      </c>
      <c r="AX17" s="100">
        <v>256644</v>
      </c>
      <c r="AY17" s="100">
        <v>268289</v>
      </c>
      <c r="AZ17" s="100">
        <v>269097</v>
      </c>
      <c r="BA17" s="100">
        <v>280060</v>
      </c>
      <c r="BB17" s="100">
        <v>294108</v>
      </c>
      <c r="BC17" s="100">
        <v>308976</v>
      </c>
      <c r="BD17" s="100">
        <v>323208</v>
      </c>
      <c r="BE17" s="100">
        <v>341184</v>
      </c>
      <c r="BF17" s="100">
        <v>352116</v>
      </c>
      <c r="BG17" s="100">
        <v>356278</v>
      </c>
      <c r="BK17" s="402"/>
      <c r="BL17" s="402"/>
      <c r="BM17" s="402"/>
    </row>
    <row r="18" spans="1:65">
      <c r="A18" s="107">
        <f t="shared" si="0"/>
        <v>14</v>
      </c>
      <c r="B18" s="94" t="s">
        <v>139</v>
      </c>
      <c r="C18" s="97">
        <v>3300</v>
      </c>
      <c r="D18" s="97">
        <v>3483</v>
      </c>
      <c r="E18" s="97">
        <v>3701</v>
      </c>
      <c r="F18" s="97">
        <v>3970</v>
      </c>
      <c r="G18" s="97">
        <v>4416</v>
      </c>
      <c r="H18" s="97">
        <v>5007</v>
      </c>
      <c r="I18" s="97">
        <v>5603</v>
      </c>
      <c r="J18" s="97">
        <v>6019</v>
      </c>
      <c r="K18" s="97">
        <v>6628</v>
      </c>
      <c r="L18" s="97">
        <v>7388</v>
      </c>
      <c r="M18" s="97">
        <v>8081</v>
      </c>
      <c r="N18" s="97">
        <v>8818</v>
      </c>
      <c r="O18" s="97">
        <v>10008</v>
      </c>
      <c r="P18" s="97">
        <v>12432</v>
      </c>
      <c r="Q18" s="97">
        <v>14986</v>
      </c>
      <c r="R18" s="97">
        <v>16989</v>
      </c>
      <c r="S18" s="97">
        <v>19239</v>
      </c>
      <c r="T18" s="97">
        <v>21816</v>
      </c>
      <c r="U18" s="97">
        <v>25369</v>
      </c>
      <c r="V18" s="97">
        <v>29819</v>
      </c>
      <c r="W18" s="97">
        <v>35658</v>
      </c>
      <c r="X18" s="97">
        <v>40238</v>
      </c>
      <c r="Y18" s="97">
        <v>41865</v>
      </c>
      <c r="Z18" s="97">
        <v>44087</v>
      </c>
      <c r="AA18" s="97">
        <v>46889</v>
      </c>
      <c r="AB18" s="97">
        <v>49928</v>
      </c>
      <c r="AC18" s="97">
        <v>52488</v>
      </c>
      <c r="AD18" s="97">
        <v>56303</v>
      </c>
      <c r="AE18" s="97">
        <v>61129</v>
      </c>
      <c r="AF18" s="97">
        <v>65318</v>
      </c>
      <c r="AG18" s="97">
        <v>65355</v>
      </c>
      <c r="AH18" s="97">
        <v>67443</v>
      </c>
      <c r="AI18" s="97">
        <v>69070</v>
      </c>
      <c r="AJ18" s="97">
        <v>72909</v>
      </c>
      <c r="AK18" s="97">
        <v>76482</v>
      </c>
      <c r="AL18" s="97">
        <v>80270</v>
      </c>
      <c r="AM18" s="97">
        <v>85815</v>
      </c>
      <c r="AN18" s="97">
        <v>93508</v>
      </c>
      <c r="AO18" s="97">
        <v>98838</v>
      </c>
      <c r="AP18" s="97">
        <v>105873</v>
      </c>
      <c r="AQ18" s="97">
        <v>112940</v>
      </c>
      <c r="AR18" s="97">
        <v>117708</v>
      </c>
      <c r="AS18" s="97">
        <v>119035</v>
      </c>
      <c r="AT18" s="97">
        <v>123303</v>
      </c>
      <c r="AU18" s="97">
        <v>130665</v>
      </c>
      <c r="AV18" s="97">
        <v>141427</v>
      </c>
      <c r="AW18" s="97">
        <v>151370</v>
      </c>
      <c r="AX18" s="97">
        <v>164679</v>
      </c>
      <c r="AY18" s="97">
        <v>171755</v>
      </c>
      <c r="AZ18" s="97">
        <v>168706</v>
      </c>
      <c r="BA18" s="97">
        <v>174130</v>
      </c>
      <c r="BB18" s="97">
        <v>183261</v>
      </c>
      <c r="BC18" s="97">
        <v>192769</v>
      </c>
      <c r="BD18" s="97">
        <v>203080</v>
      </c>
      <c r="BE18" s="97">
        <v>216207</v>
      </c>
      <c r="BF18" s="97">
        <v>222204</v>
      </c>
      <c r="BG18" s="97">
        <v>223697</v>
      </c>
      <c r="BK18" s="402"/>
      <c r="BL18" s="402"/>
      <c r="BM18" s="402"/>
    </row>
    <row r="19" spans="1:65" ht="26.25">
      <c r="A19" s="107">
        <f t="shared" si="0"/>
        <v>15</v>
      </c>
      <c r="B19" s="108" t="s">
        <v>157</v>
      </c>
      <c r="C19" s="97">
        <v>1148</v>
      </c>
      <c r="D19" s="97">
        <v>1301</v>
      </c>
      <c r="E19" s="97">
        <v>1506</v>
      </c>
      <c r="F19" s="97">
        <v>1662</v>
      </c>
      <c r="G19" s="97">
        <v>1898</v>
      </c>
      <c r="H19" s="97">
        <v>2166</v>
      </c>
      <c r="I19" s="97">
        <v>2376</v>
      </c>
      <c r="J19" s="97">
        <v>2563</v>
      </c>
      <c r="K19" s="97">
        <v>2805</v>
      </c>
      <c r="L19" s="97">
        <v>3102</v>
      </c>
      <c r="M19" s="97">
        <v>3428</v>
      </c>
      <c r="N19" s="97">
        <v>3772</v>
      </c>
      <c r="O19" s="97">
        <v>4328</v>
      </c>
      <c r="P19" s="97">
        <v>5367</v>
      </c>
      <c r="Q19" s="97">
        <v>6118</v>
      </c>
      <c r="R19" s="97">
        <v>6616</v>
      </c>
      <c r="S19" s="97">
        <v>7165</v>
      </c>
      <c r="T19" s="97">
        <v>7775</v>
      </c>
      <c r="U19" s="97">
        <v>8571</v>
      </c>
      <c r="V19" s="97">
        <v>9589</v>
      </c>
      <c r="W19" s="97">
        <v>11006</v>
      </c>
      <c r="X19" s="97">
        <v>12270</v>
      </c>
      <c r="Y19" s="97">
        <v>12963</v>
      </c>
      <c r="Z19" s="97">
        <v>13907</v>
      </c>
      <c r="AA19" s="97">
        <v>14987</v>
      </c>
      <c r="AB19" s="97">
        <v>15761</v>
      </c>
      <c r="AC19" s="97">
        <v>16483</v>
      </c>
      <c r="AD19" s="97">
        <v>17529</v>
      </c>
      <c r="AE19" s="97">
        <v>18787</v>
      </c>
      <c r="AF19" s="97">
        <v>20121</v>
      </c>
      <c r="AG19" s="97">
        <v>20280</v>
      </c>
      <c r="AH19" s="97">
        <v>21309</v>
      </c>
      <c r="AI19" s="97">
        <v>21584</v>
      </c>
      <c r="AJ19" s="97">
        <v>22792</v>
      </c>
      <c r="AK19" s="97">
        <v>23548</v>
      </c>
      <c r="AL19" s="97">
        <v>24239</v>
      </c>
      <c r="AM19" s="97">
        <v>25518</v>
      </c>
      <c r="AN19" s="97">
        <v>25973</v>
      </c>
      <c r="AO19" s="97">
        <v>26965</v>
      </c>
      <c r="AP19" s="97">
        <v>28774</v>
      </c>
      <c r="AQ19" s="97">
        <v>30182</v>
      </c>
      <c r="AR19" s="97">
        <v>31648</v>
      </c>
      <c r="AS19" s="97">
        <v>32642</v>
      </c>
      <c r="AT19" s="97">
        <v>34365</v>
      </c>
      <c r="AU19" s="97">
        <v>36367</v>
      </c>
      <c r="AV19" s="97">
        <v>39360</v>
      </c>
      <c r="AW19" s="97">
        <v>42691</v>
      </c>
      <c r="AX19" s="97">
        <v>47391</v>
      </c>
      <c r="AY19" s="97">
        <v>50055</v>
      </c>
      <c r="AZ19" s="97">
        <v>52668</v>
      </c>
      <c r="BA19" s="97">
        <v>56908</v>
      </c>
      <c r="BB19" s="97">
        <v>60193</v>
      </c>
      <c r="BC19" s="97">
        <v>62850</v>
      </c>
      <c r="BD19" s="97">
        <v>65041</v>
      </c>
      <c r="BE19" s="97">
        <v>67593</v>
      </c>
      <c r="BF19" s="97">
        <v>69150</v>
      </c>
      <c r="BG19" s="97">
        <v>70926</v>
      </c>
      <c r="BK19" s="402"/>
      <c r="BL19" s="402"/>
      <c r="BM19" s="402"/>
    </row>
    <row r="20" spans="1:65">
      <c r="A20" s="107">
        <f t="shared" si="0"/>
        <v>16</v>
      </c>
      <c r="B20" s="94" t="s">
        <v>142</v>
      </c>
      <c r="C20" s="97">
        <v>1514</v>
      </c>
      <c r="D20" s="97">
        <v>1544</v>
      </c>
      <c r="E20" s="97">
        <v>1662</v>
      </c>
      <c r="F20" s="97">
        <v>1789</v>
      </c>
      <c r="G20" s="97">
        <v>1975</v>
      </c>
      <c r="H20" s="97">
        <v>2191</v>
      </c>
      <c r="I20" s="97">
        <v>2374</v>
      </c>
      <c r="J20" s="97">
        <v>2518</v>
      </c>
      <c r="K20" s="97">
        <v>2721</v>
      </c>
      <c r="L20" s="97">
        <v>2882</v>
      </c>
      <c r="M20" s="97">
        <v>3130</v>
      </c>
      <c r="N20" s="97">
        <v>3495</v>
      </c>
      <c r="O20" s="97">
        <v>4117</v>
      </c>
      <c r="P20" s="97">
        <v>4950</v>
      </c>
      <c r="Q20" s="97">
        <v>5917</v>
      </c>
      <c r="R20" s="97">
        <v>6685</v>
      </c>
      <c r="S20" s="97">
        <v>7305</v>
      </c>
      <c r="T20" s="97">
        <v>8156</v>
      </c>
      <c r="U20" s="97">
        <v>9165</v>
      </c>
      <c r="V20" s="97">
        <v>10390</v>
      </c>
      <c r="W20" s="97">
        <v>11043</v>
      </c>
      <c r="X20" s="97">
        <v>12266</v>
      </c>
      <c r="Y20" s="97">
        <v>12970</v>
      </c>
      <c r="Z20" s="97">
        <v>13968</v>
      </c>
      <c r="AA20" s="97">
        <v>14818</v>
      </c>
      <c r="AB20" s="97">
        <v>15500</v>
      </c>
      <c r="AC20" s="97">
        <v>16860</v>
      </c>
      <c r="AD20" s="97">
        <v>18266</v>
      </c>
      <c r="AE20" s="97">
        <v>19860</v>
      </c>
      <c r="AF20" s="97">
        <v>21122</v>
      </c>
      <c r="AG20" s="97">
        <v>21907</v>
      </c>
      <c r="AH20" s="97">
        <v>22525</v>
      </c>
      <c r="AI20" s="97">
        <v>23522</v>
      </c>
      <c r="AJ20" s="97">
        <v>24590</v>
      </c>
      <c r="AK20" s="97">
        <v>25413</v>
      </c>
      <c r="AL20" s="97">
        <v>26391</v>
      </c>
      <c r="AM20" s="97">
        <v>27084</v>
      </c>
      <c r="AN20" s="97">
        <v>28470</v>
      </c>
      <c r="AO20" s="97">
        <v>29122</v>
      </c>
      <c r="AP20" s="97">
        <v>30484</v>
      </c>
      <c r="AQ20" s="97">
        <v>32462</v>
      </c>
      <c r="AR20" s="97">
        <v>34130</v>
      </c>
      <c r="AS20" s="97">
        <v>34551</v>
      </c>
      <c r="AT20" s="97">
        <v>35735</v>
      </c>
      <c r="AU20" s="97">
        <v>37261</v>
      </c>
      <c r="AV20" s="97">
        <v>38531</v>
      </c>
      <c r="AW20" s="97">
        <v>41484</v>
      </c>
      <c r="AX20" s="97">
        <v>44574</v>
      </c>
      <c r="AY20" s="97">
        <v>46479</v>
      </c>
      <c r="AZ20" s="97">
        <v>47723</v>
      </c>
      <c r="BA20" s="97">
        <v>49022</v>
      </c>
      <c r="BB20" s="97">
        <v>50654</v>
      </c>
      <c r="BC20" s="97">
        <v>53357</v>
      </c>
      <c r="BD20" s="97">
        <v>55087</v>
      </c>
      <c r="BE20" s="97">
        <v>57384</v>
      </c>
      <c r="BF20" s="97">
        <v>60762</v>
      </c>
      <c r="BG20" s="97">
        <v>61655</v>
      </c>
    </row>
    <row r="21" spans="1:65">
      <c r="A21" s="91" t="s">
        <v>57</v>
      </c>
      <c r="B21" s="93" t="s">
        <v>143</v>
      </c>
      <c r="C21" s="91" t="s">
        <v>57</v>
      </c>
      <c r="D21" s="91" t="s">
        <v>57</v>
      </c>
      <c r="E21" s="91" t="s">
        <v>57</v>
      </c>
      <c r="F21" s="91" t="s">
        <v>57</v>
      </c>
      <c r="G21" s="91" t="s">
        <v>57</v>
      </c>
      <c r="H21" s="91" t="s">
        <v>57</v>
      </c>
      <c r="I21" s="91" t="s">
        <v>57</v>
      </c>
      <c r="J21" s="91" t="s">
        <v>57</v>
      </c>
      <c r="K21" s="91" t="s">
        <v>57</v>
      </c>
      <c r="L21" s="91" t="s">
        <v>57</v>
      </c>
      <c r="M21" s="91" t="s">
        <v>57</v>
      </c>
      <c r="N21" s="91" t="s">
        <v>57</v>
      </c>
      <c r="O21" s="91" t="s">
        <v>57</v>
      </c>
      <c r="P21" s="91" t="s">
        <v>57</v>
      </c>
      <c r="Q21" s="91" t="s">
        <v>57</v>
      </c>
      <c r="R21" s="91" t="s">
        <v>57</v>
      </c>
      <c r="S21" s="91" t="s">
        <v>57</v>
      </c>
      <c r="T21" s="91" t="s">
        <v>57</v>
      </c>
      <c r="U21" s="91" t="s">
        <v>57</v>
      </c>
      <c r="V21" s="91" t="s">
        <v>57</v>
      </c>
      <c r="W21" s="91" t="s">
        <v>57</v>
      </c>
      <c r="X21" s="91" t="s">
        <v>57</v>
      </c>
      <c r="Y21" s="91" t="s">
        <v>57</v>
      </c>
      <c r="Z21" s="91" t="s">
        <v>57</v>
      </c>
      <c r="AA21" s="91" t="s">
        <v>57</v>
      </c>
      <c r="AB21" s="91" t="s">
        <v>57</v>
      </c>
      <c r="AC21" s="91" t="s">
        <v>57</v>
      </c>
      <c r="AD21" s="91" t="s">
        <v>57</v>
      </c>
      <c r="AE21" s="91" t="s">
        <v>57</v>
      </c>
      <c r="AF21" s="91" t="s">
        <v>57</v>
      </c>
      <c r="AG21" s="91" t="s">
        <v>57</v>
      </c>
      <c r="AH21" s="91" t="s">
        <v>57</v>
      </c>
      <c r="AI21" s="91" t="s">
        <v>57</v>
      </c>
      <c r="AJ21" s="91" t="s">
        <v>57</v>
      </c>
      <c r="AK21" s="91" t="s">
        <v>57</v>
      </c>
      <c r="AL21" s="91" t="s">
        <v>57</v>
      </c>
      <c r="AM21" s="91" t="s">
        <v>57</v>
      </c>
      <c r="AN21" s="91" t="s">
        <v>57</v>
      </c>
      <c r="AO21" s="91" t="s">
        <v>57</v>
      </c>
      <c r="AP21" s="91" t="s">
        <v>57</v>
      </c>
      <c r="AQ21" s="91" t="s">
        <v>57</v>
      </c>
      <c r="AR21" s="91" t="s">
        <v>57</v>
      </c>
      <c r="AS21" s="91" t="s">
        <v>57</v>
      </c>
      <c r="AT21" s="91" t="s">
        <v>57</v>
      </c>
      <c r="AU21" s="91" t="s">
        <v>57</v>
      </c>
      <c r="AV21" s="91" t="s">
        <v>57</v>
      </c>
      <c r="AW21" s="91" t="s">
        <v>57</v>
      </c>
      <c r="AX21" s="91" t="s">
        <v>57</v>
      </c>
      <c r="AY21" s="91" t="s">
        <v>57</v>
      </c>
      <c r="AZ21" s="91" t="s">
        <v>57</v>
      </c>
      <c r="BA21" s="91" t="s">
        <v>57</v>
      </c>
      <c r="BB21" s="91" t="s">
        <v>57</v>
      </c>
      <c r="BC21" s="91" t="s">
        <v>57</v>
      </c>
      <c r="BD21" s="91" t="s">
        <v>57</v>
      </c>
      <c r="BE21" s="91" t="s">
        <v>57</v>
      </c>
      <c r="BF21" s="91" t="s">
        <v>57</v>
      </c>
      <c r="BG21" s="91" t="s">
        <v>57</v>
      </c>
    </row>
    <row r="22" spans="1:65">
      <c r="A22" s="107">
        <v>17</v>
      </c>
      <c r="B22" s="91" t="s">
        <v>145</v>
      </c>
      <c r="C22" s="103">
        <v>165</v>
      </c>
      <c r="D22" s="103">
        <v>-51</v>
      </c>
      <c r="E22" s="103">
        <v>45</v>
      </c>
      <c r="F22" s="103">
        <v>98</v>
      </c>
      <c r="G22" s="103">
        <v>123</v>
      </c>
      <c r="H22" s="103">
        <v>243</v>
      </c>
      <c r="I22" s="103">
        <v>114</v>
      </c>
      <c r="J22" s="103">
        <v>87</v>
      </c>
      <c r="K22" s="103">
        <v>-209</v>
      </c>
      <c r="L22" s="103">
        <v>485</v>
      </c>
      <c r="M22" s="103">
        <v>625</v>
      </c>
      <c r="N22" s="103">
        <v>-11</v>
      </c>
      <c r="O22" s="103">
        <v>-329</v>
      </c>
      <c r="P22" s="103">
        <v>-748</v>
      </c>
      <c r="Q22" s="103">
        <v>-376</v>
      </c>
      <c r="R22" s="103">
        <v>-644</v>
      </c>
      <c r="S22" s="103">
        <v>757</v>
      </c>
      <c r="T22" s="103">
        <v>171</v>
      </c>
      <c r="U22" s="103">
        <v>126</v>
      </c>
      <c r="V22" s="103">
        <v>316</v>
      </c>
      <c r="W22" s="103">
        <v>369</v>
      </c>
      <c r="X22" s="97">
        <v>1058</v>
      </c>
      <c r="Y22" s="97">
        <v>1049</v>
      </c>
      <c r="Z22" s="103">
        <v>603</v>
      </c>
      <c r="AA22" s="103">
        <v>-207</v>
      </c>
      <c r="AB22" s="103">
        <v>826</v>
      </c>
      <c r="AC22" s="97">
        <v>-1049</v>
      </c>
      <c r="AD22" s="97">
        <v>-1036</v>
      </c>
      <c r="AE22" s="103">
        <v>-930</v>
      </c>
      <c r="AF22" s="103">
        <v>-583</v>
      </c>
      <c r="AG22" s="103">
        <v>846</v>
      </c>
      <c r="AH22" s="97">
        <v>1316</v>
      </c>
      <c r="AI22" s="103">
        <v>331</v>
      </c>
      <c r="AJ22" s="103">
        <v>-389</v>
      </c>
      <c r="AK22" s="103">
        <v>-30</v>
      </c>
      <c r="AL22" s="103">
        <v>396</v>
      </c>
      <c r="AM22" s="97">
        <v>-1173</v>
      </c>
      <c r="AN22" s="103">
        <v>-562</v>
      </c>
      <c r="AO22" s="97">
        <v>-1431</v>
      </c>
      <c r="AP22" s="97">
        <v>-1030</v>
      </c>
      <c r="AQ22" s="103">
        <v>106</v>
      </c>
      <c r="AR22" s="103">
        <v>-730</v>
      </c>
      <c r="AS22" s="103">
        <v>-888</v>
      </c>
      <c r="AT22" s="103">
        <v>-258</v>
      </c>
      <c r="AU22" s="103">
        <v>-485</v>
      </c>
      <c r="AV22" s="103">
        <v>185</v>
      </c>
      <c r="AW22" s="103">
        <v>979</v>
      </c>
      <c r="AX22" s="103">
        <v>326</v>
      </c>
      <c r="AY22" s="103">
        <v>853</v>
      </c>
      <c r="AZ22" s="97">
        <v>1372</v>
      </c>
      <c r="BA22" s="97">
        <v>1031</v>
      </c>
      <c r="BB22" s="97">
        <v>1034</v>
      </c>
      <c r="BC22" s="103">
        <v>110</v>
      </c>
      <c r="BD22" s="103">
        <v>522</v>
      </c>
      <c r="BE22" s="97">
        <v>-1058</v>
      </c>
      <c r="BF22" s="97">
        <v>1157</v>
      </c>
      <c r="BG22" s="103">
        <v>87</v>
      </c>
    </row>
    <row r="23" spans="1:65">
      <c r="A23" s="297">
        <v>18</v>
      </c>
      <c r="B23" s="296" t="s">
        <v>341</v>
      </c>
      <c r="C23" s="191">
        <f>C5-C9</f>
        <v>37258</v>
      </c>
      <c r="D23" s="191">
        <f t="shared" ref="D23:BG23" si="1">D5-D9</f>
        <v>40379</v>
      </c>
      <c r="E23" s="191">
        <f t="shared" si="1"/>
        <v>43569</v>
      </c>
      <c r="F23" s="191">
        <f t="shared" si="1"/>
        <v>47555</v>
      </c>
      <c r="G23" s="191">
        <f t="shared" si="1"/>
        <v>52277</v>
      </c>
      <c r="H23" s="191">
        <f t="shared" si="1"/>
        <v>58614</v>
      </c>
      <c r="I23" s="191">
        <f t="shared" si="1"/>
        <v>62829</v>
      </c>
      <c r="J23" s="191">
        <f t="shared" si="1"/>
        <v>68647</v>
      </c>
      <c r="K23" s="191">
        <f t="shared" si="1"/>
        <v>75516</v>
      </c>
      <c r="L23" s="191">
        <f t="shared" si="1"/>
        <v>81507</v>
      </c>
      <c r="M23" s="191">
        <f t="shared" si="1"/>
        <v>88945</v>
      </c>
      <c r="N23" s="191">
        <f t="shared" si="1"/>
        <v>99112</v>
      </c>
      <c r="O23" s="191">
        <f t="shared" si="1"/>
        <v>116718</v>
      </c>
      <c r="P23" s="191">
        <f t="shared" si="1"/>
        <v>139398</v>
      </c>
      <c r="Q23" s="191">
        <f t="shared" si="1"/>
        <v>159812</v>
      </c>
      <c r="R23" s="191">
        <f t="shared" si="1"/>
        <v>183674</v>
      </c>
      <c r="S23" s="191">
        <f t="shared" si="1"/>
        <v>202743</v>
      </c>
      <c r="T23" s="191">
        <f t="shared" si="1"/>
        <v>225496</v>
      </c>
      <c r="U23" s="191">
        <f t="shared" si="1"/>
        <v>259732</v>
      </c>
      <c r="V23" s="191">
        <f t="shared" si="1"/>
        <v>293593</v>
      </c>
      <c r="W23" s="191">
        <f t="shared" si="1"/>
        <v>328682</v>
      </c>
      <c r="X23" s="191">
        <f t="shared" si="1"/>
        <v>345784</v>
      </c>
      <c r="Y23" s="191">
        <f t="shared" si="1"/>
        <v>376842</v>
      </c>
      <c r="Z23" s="191">
        <f t="shared" si="1"/>
        <v>414835</v>
      </c>
      <c r="AA23" s="191">
        <f t="shared" si="1"/>
        <v>448458</v>
      </c>
      <c r="AB23" s="191">
        <f t="shared" si="1"/>
        <v>467639</v>
      </c>
      <c r="AC23" s="191">
        <f t="shared" si="1"/>
        <v>508185</v>
      </c>
      <c r="AD23" s="191">
        <f t="shared" si="1"/>
        <v>552627</v>
      </c>
      <c r="AE23" s="191">
        <f t="shared" si="1"/>
        <v>587915</v>
      </c>
      <c r="AF23" s="191">
        <f t="shared" si="1"/>
        <v>607667</v>
      </c>
      <c r="AG23" s="191">
        <f t="shared" si="1"/>
        <v>610425</v>
      </c>
      <c r="AH23" s="191">
        <f t="shared" si="1"/>
        <v>623426</v>
      </c>
      <c r="AI23" s="191">
        <f t="shared" si="1"/>
        <v>647781</v>
      </c>
      <c r="AJ23" s="191">
        <f t="shared" si="1"/>
        <v>688714</v>
      </c>
      <c r="AK23" s="191">
        <f t="shared" si="1"/>
        <v>723812</v>
      </c>
      <c r="AL23" s="191">
        <f t="shared" si="1"/>
        <v>749701</v>
      </c>
      <c r="AM23" s="191">
        <f t="shared" si="1"/>
        <v>790047</v>
      </c>
      <c r="AN23" s="191">
        <f t="shared" si="1"/>
        <v>819648</v>
      </c>
      <c r="AO23" s="191">
        <f t="shared" si="1"/>
        <v>879738</v>
      </c>
      <c r="AP23" s="191">
        <f t="shared" si="1"/>
        <v>972733</v>
      </c>
      <c r="AQ23" s="191">
        <f t="shared" si="1"/>
        <v>1010545</v>
      </c>
      <c r="AR23" s="191">
        <f t="shared" si="1"/>
        <v>1049261</v>
      </c>
      <c r="AS23" s="191">
        <f t="shared" si="1"/>
        <v>1107761</v>
      </c>
      <c r="AT23" s="191">
        <f t="shared" si="1"/>
        <v>1180485</v>
      </c>
      <c r="AU23" s="191">
        <f t="shared" si="1"/>
        <v>1259575</v>
      </c>
      <c r="AV23" s="191">
        <f t="shared" si="1"/>
        <v>1329325</v>
      </c>
      <c r="AW23" s="191">
        <f t="shared" si="1"/>
        <v>1403036</v>
      </c>
      <c r="AX23" s="191">
        <f t="shared" si="1"/>
        <v>1483384</v>
      </c>
      <c r="AY23" s="191">
        <f t="shared" si="1"/>
        <v>1395497</v>
      </c>
      <c r="AZ23" s="191">
        <f t="shared" si="1"/>
        <v>1483167</v>
      </c>
      <c r="BA23" s="191">
        <f t="shared" si="1"/>
        <v>1584232</v>
      </c>
      <c r="BB23" s="191">
        <f t="shared" si="1"/>
        <v>1629633</v>
      </c>
      <c r="BC23" s="191">
        <f t="shared" si="1"/>
        <v>1695911</v>
      </c>
      <c r="BD23" s="191">
        <f t="shared" si="1"/>
        <v>1778724</v>
      </c>
      <c r="BE23" s="191">
        <f t="shared" si="1"/>
        <v>1773959</v>
      </c>
      <c r="BF23" s="191">
        <f t="shared" si="1"/>
        <v>1805556</v>
      </c>
      <c r="BG23" s="191">
        <f t="shared" si="1"/>
        <v>1902182</v>
      </c>
    </row>
    <row r="24" spans="1:65">
      <c r="A24" s="714" t="s">
        <v>158</v>
      </c>
      <c r="B24" s="714"/>
      <c r="C24" s="714"/>
      <c r="D24" s="714"/>
      <c r="E24" s="714"/>
      <c r="F24" s="714"/>
      <c r="G24" s="714"/>
      <c r="H24" s="714"/>
      <c r="I24" s="714"/>
      <c r="J24" s="714"/>
      <c r="K24" s="714"/>
      <c r="L24" s="714"/>
      <c r="M24" s="714"/>
      <c r="N24" s="714"/>
      <c r="O24" s="714"/>
    </row>
    <row r="25" spans="1:65">
      <c r="A25" s="714"/>
      <c r="B25" s="714"/>
      <c r="C25" s="714"/>
      <c r="D25" s="714"/>
      <c r="E25" s="714"/>
      <c r="F25" s="714"/>
      <c r="G25" s="714"/>
      <c r="H25" s="714"/>
      <c r="I25" s="714"/>
      <c r="J25" s="714"/>
      <c r="K25" s="714"/>
      <c r="L25" s="714"/>
      <c r="M25" s="714"/>
      <c r="N25" s="714"/>
      <c r="O25" s="714"/>
    </row>
    <row r="26" spans="1:65">
      <c r="A26" s="90" t="s">
        <v>8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</row>
    <row r="29" spans="1:65">
      <c r="BK29" s="336"/>
      <c r="BL29" s="626" t="s">
        <v>445</v>
      </c>
      <c r="BM29" s="333">
        <v>2016</v>
      </c>
    </row>
    <row r="30" spans="1:65">
      <c r="BK30" s="34" t="s">
        <v>456</v>
      </c>
      <c r="BL30" s="692" t="s">
        <v>478</v>
      </c>
      <c r="BM30" s="670">
        <v>408278</v>
      </c>
    </row>
    <row r="31" spans="1:65">
      <c r="BK31" s="34" t="s">
        <v>457</v>
      </c>
      <c r="BL31" s="381" t="s">
        <v>130</v>
      </c>
      <c r="BM31" s="671">
        <v>227625</v>
      </c>
    </row>
    <row r="32" spans="1:65">
      <c r="BK32" s="34">
        <v>3</v>
      </c>
      <c r="BL32" s="384" t="s">
        <v>132</v>
      </c>
      <c r="BM32" s="672">
        <v>118290</v>
      </c>
    </row>
    <row r="33" spans="63:65">
      <c r="BK33" s="34">
        <v>4</v>
      </c>
      <c r="BL33" s="381" t="s">
        <v>479</v>
      </c>
      <c r="BM33" s="673">
        <v>109335</v>
      </c>
    </row>
    <row r="34" spans="63:65">
      <c r="BK34" s="34">
        <v>5</v>
      </c>
      <c r="BL34" s="381" t="s">
        <v>135</v>
      </c>
      <c r="BM34" s="671">
        <v>180653</v>
      </c>
    </row>
    <row r="35" spans="63:65" ht="46.5" customHeight="1">
      <c r="BL35" s="719" t="s">
        <v>158</v>
      </c>
      <c r="BM35" s="720"/>
    </row>
  </sheetData>
  <mergeCells count="2">
    <mergeCell ref="A24:O25"/>
    <mergeCell ref="BL35:BM3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8"/>
  <dimension ref="A1:BG85"/>
  <sheetViews>
    <sheetView workbookViewId="0">
      <selection activeCell="B24" sqref="B24:BG24"/>
    </sheetView>
  </sheetViews>
  <sheetFormatPr defaultColWidth="8.7109375" defaultRowHeight="15"/>
  <cols>
    <col min="2" max="2" width="45.7109375" customWidth="1"/>
    <col min="7" max="7" width="8.28515625" customWidth="1"/>
  </cols>
  <sheetData>
    <row r="1" spans="1:59">
      <c r="A1" s="709" t="s">
        <v>475</v>
      </c>
    </row>
    <row r="3" spans="1:59">
      <c r="A3" s="111" t="s">
        <v>56</v>
      </c>
      <c r="B3" s="111" t="s">
        <v>57</v>
      </c>
      <c r="C3" s="111" t="s">
        <v>58</v>
      </c>
      <c r="D3" s="111" t="s">
        <v>59</v>
      </c>
      <c r="E3" s="111" t="s">
        <v>60</v>
      </c>
      <c r="F3" s="111" t="s">
        <v>61</v>
      </c>
      <c r="G3" s="111" t="s">
        <v>62</v>
      </c>
      <c r="H3" s="111" t="s">
        <v>63</v>
      </c>
      <c r="I3" s="111" t="s">
        <v>64</v>
      </c>
      <c r="J3" s="111" t="s">
        <v>65</v>
      </c>
      <c r="K3" s="111" t="s">
        <v>66</v>
      </c>
      <c r="L3" s="111" t="s">
        <v>67</v>
      </c>
      <c r="M3" s="111" t="s">
        <v>68</v>
      </c>
      <c r="N3" s="111" t="s">
        <v>69</v>
      </c>
      <c r="O3" s="111" t="s">
        <v>70</v>
      </c>
      <c r="P3" s="111" t="s">
        <v>71</v>
      </c>
      <c r="Q3" s="111" t="s">
        <v>72</v>
      </c>
      <c r="R3" s="111" t="s">
        <v>73</v>
      </c>
      <c r="S3" s="111" t="s">
        <v>74</v>
      </c>
      <c r="T3" s="111" t="s">
        <v>75</v>
      </c>
      <c r="U3" s="111" t="s">
        <v>76</v>
      </c>
      <c r="V3" s="111" t="s">
        <v>77</v>
      </c>
      <c r="W3" s="111" t="s">
        <v>78</v>
      </c>
      <c r="X3" s="111" t="s">
        <v>79</v>
      </c>
      <c r="Y3" s="111" t="s">
        <v>80</v>
      </c>
      <c r="Z3" s="111" t="s">
        <v>81</v>
      </c>
      <c r="AA3" s="111" t="s">
        <v>82</v>
      </c>
      <c r="AB3" s="111" t="s">
        <v>83</v>
      </c>
      <c r="AC3" s="318" t="s">
        <v>84</v>
      </c>
      <c r="AD3" s="111" t="s">
        <v>85</v>
      </c>
      <c r="AE3" s="111" t="s">
        <v>86</v>
      </c>
      <c r="AF3" s="111" t="s">
        <v>87</v>
      </c>
      <c r="AG3" s="111" t="s">
        <v>88</v>
      </c>
      <c r="AH3" s="111" t="s">
        <v>89</v>
      </c>
      <c r="AI3" s="111" t="s">
        <v>90</v>
      </c>
      <c r="AJ3" s="111" t="s">
        <v>91</v>
      </c>
      <c r="AK3" s="111" t="s">
        <v>92</v>
      </c>
      <c r="AL3" s="111" t="s">
        <v>93</v>
      </c>
      <c r="AM3" s="111" t="s">
        <v>94</v>
      </c>
      <c r="AN3" s="111" t="s">
        <v>95</v>
      </c>
      <c r="AO3" s="111" t="s">
        <v>96</v>
      </c>
      <c r="AP3" s="111" t="s">
        <v>97</v>
      </c>
      <c r="AQ3" s="111" t="s">
        <v>98</v>
      </c>
      <c r="AR3" s="111" t="s">
        <v>99</v>
      </c>
      <c r="AS3" s="111" t="s">
        <v>100</v>
      </c>
      <c r="AT3" s="111" t="s">
        <v>101</v>
      </c>
      <c r="AU3" s="111" t="s">
        <v>102</v>
      </c>
      <c r="AV3" s="111" t="s">
        <v>103</v>
      </c>
      <c r="AW3" s="111" t="s">
        <v>104</v>
      </c>
      <c r="AX3" s="111" t="s">
        <v>105</v>
      </c>
      <c r="AY3" s="111" t="s">
        <v>106</v>
      </c>
      <c r="AZ3" s="111" t="s">
        <v>107</v>
      </c>
      <c r="BA3" s="111" t="s">
        <v>108</v>
      </c>
      <c r="BB3" s="111" t="s">
        <v>109</v>
      </c>
      <c r="BC3" s="111" t="s">
        <v>110</v>
      </c>
      <c r="BD3" s="111" t="s">
        <v>111</v>
      </c>
      <c r="BE3" s="111" t="s">
        <v>112</v>
      </c>
      <c r="BF3" s="111" t="s">
        <v>113</v>
      </c>
      <c r="BG3" s="318" t="s">
        <v>114</v>
      </c>
    </row>
    <row r="4" spans="1:59">
      <c r="A4" s="110" t="s">
        <v>56</v>
      </c>
      <c r="B4" s="110" t="s">
        <v>57</v>
      </c>
      <c r="C4" s="110" t="s">
        <v>57</v>
      </c>
      <c r="D4" s="110" t="s">
        <v>57</v>
      </c>
      <c r="E4" s="110" t="s">
        <v>57</v>
      </c>
      <c r="F4" s="110" t="s">
        <v>57</v>
      </c>
      <c r="G4" s="110" t="s">
        <v>57</v>
      </c>
      <c r="H4" s="110" t="s">
        <v>57</v>
      </c>
      <c r="I4" s="110" t="s">
        <v>57</v>
      </c>
      <c r="J4" s="110" t="s">
        <v>57</v>
      </c>
      <c r="K4" s="110" t="s">
        <v>57</v>
      </c>
      <c r="L4" s="110" t="s">
        <v>57</v>
      </c>
      <c r="M4" s="110" t="s">
        <v>57</v>
      </c>
      <c r="N4" s="110" t="s">
        <v>57</v>
      </c>
      <c r="O4" s="110" t="s">
        <v>57</v>
      </c>
      <c r="P4" s="110" t="s">
        <v>57</v>
      </c>
      <c r="Q4" s="110" t="s">
        <v>57</v>
      </c>
      <c r="R4" s="110" t="s">
        <v>57</v>
      </c>
      <c r="S4" s="110" t="s">
        <v>57</v>
      </c>
      <c r="T4" s="110" t="s">
        <v>57</v>
      </c>
      <c r="U4" s="110" t="s">
        <v>57</v>
      </c>
      <c r="V4" s="110" t="s">
        <v>57</v>
      </c>
      <c r="W4" s="110" t="s">
        <v>57</v>
      </c>
      <c r="X4" s="110" t="s">
        <v>57</v>
      </c>
      <c r="Y4" s="110" t="s">
        <v>57</v>
      </c>
      <c r="Z4" s="110" t="s">
        <v>57</v>
      </c>
      <c r="AA4" s="110" t="s">
        <v>57</v>
      </c>
      <c r="AB4" s="110" t="s">
        <v>57</v>
      </c>
      <c r="AC4" s="319" t="s">
        <v>57</v>
      </c>
      <c r="AD4" s="110" t="s">
        <v>57</v>
      </c>
      <c r="AE4" s="110" t="s">
        <v>57</v>
      </c>
      <c r="AF4" s="110" t="s">
        <v>57</v>
      </c>
      <c r="AG4" s="110" t="s">
        <v>57</v>
      </c>
      <c r="AH4" s="110" t="s">
        <v>57</v>
      </c>
      <c r="AI4" s="110" t="s">
        <v>57</v>
      </c>
      <c r="AJ4" s="110" t="s">
        <v>57</v>
      </c>
      <c r="AK4" s="110" t="s">
        <v>57</v>
      </c>
      <c r="AL4" s="110" t="s">
        <v>57</v>
      </c>
      <c r="AM4" s="110" t="s">
        <v>57</v>
      </c>
      <c r="AN4" s="110" t="s">
        <v>57</v>
      </c>
      <c r="AO4" s="110" t="s">
        <v>57</v>
      </c>
      <c r="AP4" s="110" t="s">
        <v>57</v>
      </c>
      <c r="AQ4" s="110" t="s">
        <v>57</v>
      </c>
      <c r="AR4" s="110" t="s">
        <v>57</v>
      </c>
      <c r="AS4" s="110" t="s">
        <v>57</v>
      </c>
      <c r="AT4" s="110" t="s">
        <v>57</v>
      </c>
      <c r="AU4" s="110" t="s">
        <v>57</v>
      </c>
      <c r="AV4" s="110" t="s">
        <v>57</v>
      </c>
      <c r="AW4" s="110" t="s">
        <v>57</v>
      </c>
      <c r="AX4" s="110" t="s">
        <v>57</v>
      </c>
      <c r="AY4" s="110" t="s">
        <v>57</v>
      </c>
      <c r="AZ4" s="110" t="s">
        <v>57</v>
      </c>
      <c r="BA4" s="110" t="s">
        <v>57</v>
      </c>
      <c r="BB4" s="110" t="s">
        <v>57</v>
      </c>
      <c r="BC4" s="110" t="s">
        <v>57</v>
      </c>
      <c r="BD4" s="110" t="s">
        <v>57</v>
      </c>
      <c r="BE4" s="110" t="s">
        <v>57</v>
      </c>
      <c r="BF4" s="110" t="s">
        <v>57</v>
      </c>
      <c r="BG4" s="319" t="s">
        <v>57</v>
      </c>
    </row>
    <row r="5" spans="1:59">
      <c r="A5" s="107" t="s">
        <v>115</v>
      </c>
      <c r="B5" s="112" t="s">
        <v>116</v>
      </c>
      <c r="C5" s="116">
        <v>99.607189620283293</v>
      </c>
      <c r="D5" s="116">
        <v>100.11158028310761</v>
      </c>
      <c r="E5" s="116">
        <v>99.908493808081019</v>
      </c>
      <c r="F5" s="116">
        <v>99.818245887349534</v>
      </c>
      <c r="G5" s="116">
        <v>99.793183461402649</v>
      </c>
      <c r="H5" s="116">
        <v>99.635052939851334</v>
      </c>
      <c r="I5" s="116">
        <v>99.84086880051369</v>
      </c>
      <c r="J5" s="116">
        <v>99.88879799580755</v>
      </c>
      <c r="K5" s="116">
        <v>100.24267899026962</v>
      </c>
      <c r="L5" s="116">
        <v>99.477105861805001</v>
      </c>
      <c r="M5" s="116">
        <v>99.38250869427759</v>
      </c>
      <c r="N5" s="116">
        <v>100.00973399642497</v>
      </c>
      <c r="O5" s="116">
        <v>100.24849317965527</v>
      </c>
      <c r="P5" s="116">
        <v>100.47480909246717</v>
      </c>
      <c r="Q5" s="116">
        <v>100.21216686698378</v>
      </c>
      <c r="R5" s="116">
        <v>100.3139579666834</v>
      </c>
      <c r="S5" s="116">
        <v>99.665984221394666</v>
      </c>
      <c r="T5" s="116">
        <v>99.931872781383333</v>
      </c>
      <c r="U5" s="116">
        <v>99.956016029713624</v>
      </c>
      <c r="V5" s="116">
        <v>99.901733960245778</v>
      </c>
      <c r="W5" s="116">
        <v>99.899488179646482</v>
      </c>
      <c r="X5" s="116">
        <v>99.726454535347614</v>
      </c>
      <c r="Y5" s="116">
        <v>99.750054206547205</v>
      </c>
      <c r="Z5" s="116">
        <v>99.868982255026154</v>
      </c>
      <c r="AA5" s="116">
        <v>100.04156000602319</v>
      </c>
      <c r="AB5" s="116">
        <v>99.842501668414528</v>
      </c>
      <c r="AC5" s="320">
        <v>100.18341533694918</v>
      </c>
      <c r="AD5" s="116">
        <v>100.16591901678569</v>
      </c>
      <c r="AE5" s="116">
        <v>100.13900805050926</v>
      </c>
      <c r="AF5" s="116">
        <v>100.08412734831464</v>
      </c>
      <c r="AG5" s="116">
        <v>99.879013747527722</v>
      </c>
      <c r="AH5" s="116">
        <v>99.816205994533675</v>
      </c>
      <c r="AI5" s="116">
        <v>99.955547079805754</v>
      </c>
      <c r="AJ5" s="116">
        <v>100.04927125408641</v>
      </c>
      <c r="AK5" s="116">
        <v>100.00361893571926</v>
      </c>
      <c r="AL5" s="116">
        <v>99.953793538796504</v>
      </c>
      <c r="AM5" s="116">
        <v>100.12977070523132</v>
      </c>
      <c r="AN5" s="116">
        <v>100.05995977787143</v>
      </c>
      <c r="AO5" s="116">
        <v>100.14246517517941</v>
      </c>
      <c r="AP5" s="116">
        <v>100.09343420599068</v>
      </c>
      <c r="AQ5" s="116">
        <v>99.990705871521826</v>
      </c>
      <c r="AR5" s="116">
        <v>100.06137280024751</v>
      </c>
      <c r="AS5" s="116">
        <v>100.07102210243019</v>
      </c>
      <c r="AT5" s="116">
        <v>100.01938132991982</v>
      </c>
      <c r="AU5" s="116">
        <v>100.03422656433041</v>
      </c>
      <c r="AV5" s="116">
        <v>99.987602256255329</v>
      </c>
      <c r="AW5" s="116">
        <v>99.937783279907876</v>
      </c>
      <c r="AX5" s="116">
        <v>99.980277363192357</v>
      </c>
      <c r="AY5" s="116">
        <v>99.945577450051516</v>
      </c>
      <c r="AZ5" s="116">
        <v>99.917455313362979</v>
      </c>
      <c r="BA5" s="116">
        <v>99.941748812517616</v>
      </c>
      <c r="BB5" s="116">
        <v>99.943274332787666</v>
      </c>
      <c r="BC5" s="116">
        <v>99.994202993258085</v>
      </c>
      <c r="BD5" s="116">
        <v>99.973771256211123</v>
      </c>
      <c r="BE5" s="116">
        <v>100.05303494742373</v>
      </c>
      <c r="BF5" s="116">
        <v>99.943159096558801</v>
      </c>
      <c r="BG5" s="320">
        <v>99.995942911637073</v>
      </c>
    </row>
    <row r="6" spans="1:59">
      <c r="A6" s="107" t="s">
        <v>117</v>
      </c>
      <c r="B6" s="112" t="s">
        <v>118</v>
      </c>
      <c r="C6" s="117">
        <v>50.429710748720389</v>
      </c>
      <c r="D6" s="117">
        <v>49.852320213534028</v>
      </c>
      <c r="E6" s="117">
        <v>49.449946113020317</v>
      </c>
      <c r="F6" s="117">
        <v>49.294311838127562</v>
      </c>
      <c r="G6" s="117">
        <v>49.820927143409612</v>
      </c>
      <c r="H6" s="117">
        <v>50.323646466921979</v>
      </c>
      <c r="I6" s="117">
        <v>51.741369924203298</v>
      </c>
      <c r="J6" s="117">
        <v>51.506978884401043</v>
      </c>
      <c r="K6" s="117">
        <v>52.326931562202461</v>
      </c>
      <c r="L6" s="117">
        <v>52.667838237038154</v>
      </c>
      <c r="M6" s="117">
        <v>52.912582990831488</v>
      </c>
      <c r="N6" s="117">
        <v>53.190096101091974</v>
      </c>
      <c r="O6" s="117">
        <v>52.298373087206748</v>
      </c>
      <c r="P6" s="117">
        <v>52.413718681960432</v>
      </c>
      <c r="Q6" s="117">
        <v>54.342931626970014</v>
      </c>
      <c r="R6" s="117">
        <v>54.314728236228994</v>
      </c>
      <c r="S6" s="117">
        <v>54.444130676503292</v>
      </c>
      <c r="T6" s="117">
        <v>53.471898518332594</v>
      </c>
      <c r="U6" s="117">
        <v>52.691749165700884</v>
      </c>
      <c r="V6" s="117">
        <v>53.064283404234146</v>
      </c>
      <c r="W6" s="117">
        <v>53.600856393396178</v>
      </c>
      <c r="X6" s="117">
        <v>54.333937477538505</v>
      </c>
      <c r="Y6" s="117">
        <v>52.501006693019391</v>
      </c>
      <c r="Z6" s="117">
        <v>51.558633156832364</v>
      </c>
      <c r="AA6" s="117">
        <v>51.377603774531941</v>
      </c>
      <c r="AB6" s="117">
        <v>52.022881113547527</v>
      </c>
      <c r="AC6" s="321">
        <v>51.849190279861382</v>
      </c>
      <c r="AD6" s="117">
        <v>52.107219559225562</v>
      </c>
      <c r="AE6" s="117">
        <v>52.443402797499651</v>
      </c>
      <c r="AF6" s="117">
        <v>53.391861725231138</v>
      </c>
      <c r="AG6" s="117">
        <v>54.429369627302279</v>
      </c>
      <c r="AH6" s="117">
        <v>54.433890720776965</v>
      </c>
      <c r="AI6" s="117">
        <v>53.265073703210277</v>
      </c>
      <c r="AJ6" s="117">
        <v>51.631587813660929</v>
      </c>
      <c r="AK6" s="117">
        <v>50.801172052648283</v>
      </c>
      <c r="AL6" s="117">
        <v>50.376944376055256</v>
      </c>
      <c r="AM6" s="117">
        <v>50.483791384464247</v>
      </c>
      <c r="AN6" s="117">
        <v>51.314794168324809</v>
      </c>
      <c r="AO6" s="117">
        <v>50.487627133493149</v>
      </c>
      <c r="AP6" s="117">
        <v>50.075563780184694</v>
      </c>
      <c r="AQ6" s="117">
        <v>50.398288477472697</v>
      </c>
      <c r="AR6" s="117">
        <v>50.204043542740692</v>
      </c>
      <c r="AS6" s="117">
        <v>49.684119601860331</v>
      </c>
      <c r="AT6" s="117">
        <v>49.336602618132211</v>
      </c>
      <c r="AU6" s="117">
        <v>48.936012555856337</v>
      </c>
      <c r="AV6" s="117">
        <v>49.474570217134755</v>
      </c>
      <c r="AW6" s="117">
        <v>49.819768520754579</v>
      </c>
      <c r="AX6" s="117">
        <v>49.592570252818795</v>
      </c>
      <c r="AY6" s="117">
        <v>51.811352173871441</v>
      </c>
      <c r="AZ6" s="117">
        <v>50.398163801868691</v>
      </c>
      <c r="BA6" s="117">
        <v>49.89177483062803</v>
      </c>
      <c r="BB6" s="117">
        <v>50.658818701695409</v>
      </c>
      <c r="BC6" s="117">
        <v>50.654192210825542</v>
      </c>
      <c r="BD6" s="117">
        <v>50.169406531962139</v>
      </c>
      <c r="BE6" s="117">
        <v>51.476682418413652</v>
      </c>
      <c r="BF6" s="117">
        <v>51.289703886895936</v>
      </c>
      <c r="BG6" s="321">
        <v>50.561720205465875</v>
      </c>
    </row>
    <row r="7" spans="1:59">
      <c r="A7" s="107" t="s">
        <v>119</v>
      </c>
      <c r="B7" s="110" t="s">
        <v>120</v>
      </c>
      <c r="C7" s="118">
        <v>47.960957028925129</v>
      </c>
      <c r="D7" s="118">
        <v>47.430371715492157</v>
      </c>
      <c r="E7" s="118">
        <v>46.993513227728414</v>
      </c>
      <c r="F7" s="118">
        <v>46.810957176505497</v>
      </c>
      <c r="G7" s="118">
        <v>47.207976728935819</v>
      </c>
      <c r="H7" s="118">
        <v>47.184801381692573</v>
      </c>
      <c r="I7" s="118">
        <v>48.539203506469939</v>
      </c>
      <c r="J7" s="118">
        <v>48.192647885883737</v>
      </c>
      <c r="K7" s="118">
        <v>48.954970855298299</v>
      </c>
      <c r="L7" s="118">
        <v>49.23398704085043</v>
      </c>
      <c r="M7" s="118">
        <v>49.446727790072714</v>
      </c>
      <c r="N7" s="118">
        <v>49.570819248535472</v>
      </c>
      <c r="O7" s="118">
        <v>48.743183431773893</v>
      </c>
      <c r="P7" s="118">
        <v>48.583507366523421</v>
      </c>
      <c r="Q7" s="118">
        <v>50.205113447203743</v>
      </c>
      <c r="R7" s="118">
        <v>49.957830179940814</v>
      </c>
      <c r="S7" s="118">
        <v>49.928519740906125</v>
      </c>
      <c r="T7" s="118">
        <v>48.860363106123081</v>
      </c>
      <c r="U7" s="118">
        <v>48.158956672298473</v>
      </c>
      <c r="V7" s="118">
        <v>48.63609224568998</v>
      </c>
      <c r="W7" s="118">
        <v>48.947622173615784</v>
      </c>
      <c r="X7" s="118">
        <v>49.556975280073843</v>
      </c>
      <c r="Y7" s="118">
        <v>47.686988760778767</v>
      </c>
      <c r="Z7" s="118">
        <v>46.786806100255731</v>
      </c>
      <c r="AA7" s="118">
        <v>46.559855443457309</v>
      </c>
      <c r="AB7" s="118">
        <v>47.177614643912669</v>
      </c>
      <c r="AC7" s="322">
        <v>47.008529075439832</v>
      </c>
      <c r="AD7" s="118">
        <v>47.23711204818698</v>
      </c>
      <c r="AE7" s="118">
        <v>47.656443845231728</v>
      </c>
      <c r="AF7" s="118">
        <v>48.138015027482083</v>
      </c>
      <c r="AG7" s="118">
        <v>48.439692071396188</v>
      </c>
      <c r="AH7" s="118">
        <v>47.934901168823735</v>
      </c>
      <c r="AI7" s="118">
        <v>46.651123812798147</v>
      </c>
      <c r="AJ7" s="118">
        <v>45.098523508974587</v>
      </c>
      <c r="AK7" s="118">
        <v>44.214829674790373</v>
      </c>
      <c r="AL7" s="118">
        <v>43.855649148272569</v>
      </c>
      <c r="AM7" s="118">
        <v>44.031985768368692</v>
      </c>
      <c r="AN7" s="118">
        <v>44.934198944835934</v>
      </c>
      <c r="AO7" s="118">
        <v>44.312244637893542</v>
      </c>
      <c r="AP7" s="118">
        <v>44.048150365572667</v>
      </c>
      <c r="AQ7" s="118">
        <v>44.219446648633721</v>
      </c>
      <c r="AR7" s="118">
        <v>43.786130083433378</v>
      </c>
      <c r="AS7" s="118">
        <v>43.236944290038906</v>
      </c>
      <c r="AT7" s="118">
        <v>42.912367842617591</v>
      </c>
      <c r="AU7" s="118">
        <v>42.668246499010607</v>
      </c>
      <c r="AV7" s="118">
        <v>43.20841545442422</v>
      </c>
      <c r="AW7" s="118">
        <v>43.531431200636526</v>
      </c>
      <c r="AX7" s="118">
        <v>43.32742662543869</v>
      </c>
      <c r="AY7" s="118">
        <v>44.990924258229576</v>
      </c>
      <c r="AZ7" s="118">
        <v>43.776118594815088</v>
      </c>
      <c r="BA7" s="118">
        <v>43.316622606319719</v>
      </c>
      <c r="BB7" s="118">
        <v>43.869074526774078</v>
      </c>
      <c r="BC7" s="118">
        <v>43.674490693432674</v>
      </c>
      <c r="BD7" s="118">
        <v>43.265016332668907</v>
      </c>
      <c r="BE7" s="118">
        <v>44.333306097364741</v>
      </c>
      <c r="BF7" s="118">
        <v>44.062704801656203</v>
      </c>
      <c r="BG7" s="322">
        <v>43.495578006850415</v>
      </c>
    </row>
    <row r="8" spans="1:59">
      <c r="A8" s="107">
        <f>A7+1</f>
        <v>4</v>
      </c>
      <c r="B8" s="113" t="s">
        <v>122</v>
      </c>
      <c r="C8" s="118">
        <v>2.4687537197952625</v>
      </c>
      <c r="D8" s="118">
        <v>2.4219484980418753</v>
      </c>
      <c r="E8" s="118">
        <v>2.4564328852919046</v>
      </c>
      <c r="F8" s="118">
        <v>2.4833546616220628</v>
      </c>
      <c r="G8" s="118">
        <v>2.6129504144737949</v>
      </c>
      <c r="H8" s="118">
        <v>3.1388450852294061</v>
      </c>
      <c r="I8" s="118">
        <v>3.2021664177333578</v>
      </c>
      <c r="J8" s="118">
        <v>3.3143309985173062</v>
      </c>
      <c r="K8" s="118">
        <v>3.3719607069041588</v>
      </c>
      <c r="L8" s="118">
        <v>3.4338511961877245</v>
      </c>
      <c r="M8" s="118">
        <v>3.4658552007587731</v>
      </c>
      <c r="N8" s="118">
        <v>3.6192768525565016</v>
      </c>
      <c r="O8" s="118">
        <v>3.5551896554328617</v>
      </c>
      <c r="P8" s="118">
        <v>3.8302113154370083</v>
      </c>
      <c r="Q8" s="118">
        <v>4.1378181797662776</v>
      </c>
      <c r="R8" s="118">
        <v>4.3568980562881787</v>
      </c>
      <c r="S8" s="118">
        <v>4.5156109355971692</v>
      </c>
      <c r="T8" s="118">
        <v>4.6115354122095127</v>
      </c>
      <c r="U8" s="118">
        <v>4.532792493402404</v>
      </c>
      <c r="V8" s="118">
        <v>4.4281911585441698</v>
      </c>
      <c r="W8" s="118">
        <v>4.6532342197803995</v>
      </c>
      <c r="X8" s="118">
        <v>4.7769621974646626</v>
      </c>
      <c r="Y8" s="118">
        <v>4.8140179322406249</v>
      </c>
      <c r="Z8" s="118">
        <v>4.7718270565766341</v>
      </c>
      <c r="AA8" s="118">
        <v>4.817748331074637</v>
      </c>
      <c r="AB8" s="118">
        <v>4.8452664696348551</v>
      </c>
      <c r="AC8" s="322">
        <v>4.8406612044215507</v>
      </c>
      <c r="AD8" s="118">
        <v>4.8701075110385794</v>
      </c>
      <c r="AE8" s="118">
        <v>4.7869589522679235</v>
      </c>
      <c r="AF8" s="118">
        <v>5.2538466977490526</v>
      </c>
      <c r="AG8" s="118">
        <v>5.9896775559060877</v>
      </c>
      <c r="AH8" s="118">
        <v>6.4989895519532297</v>
      </c>
      <c r="AI8" s="118">
        <v>6.6139498904121368</v>
      </c>
      <c r="AJ8" s="118">
        <v>6.5330643046863424</v>
      </c>
      <c r="AK8" s="118">
        <v>6.5863423778579042</v>
      </c>
      <c r="AL8" s="118">
        <v>6.5212952277826846</v>
      </c>
      <c r="AM8" s="118">
        <v>6.4518056160955499</v>
      </c>
      <c r="AN8" s="118">
        <v>6.3805952234888688</v>
      </c>
      <c r="AO8" s="118">
        <v>6.1753824955996084</v>
      </c>
      <c r="AP8" s="118">
        <v>6.0274134146120213</v>
      </c>
      <c r="AQ8" s="118">
        <v>6.178841828838979</v>
      </c>
      <c r="AR8" s="118">
        <v>6.4179134593073117</v>
      </c>
      <c r="AS8" s="118">
        <v>6.4471753118214208</v>
      </c>
      <c r="AT8" s="118">
        <v>6.424234775514619</v>
      </c>
      <c r="AU8" s="118">
        <v>6.2677660568457361</v>
      </c>
      <c r="AV8" s="118">
        <v>6.266154762710535</v>
      </c>
      <c r="AW8" s="118">
        <v>6.2883373201180524</v>
      </c>
      <c r="AX8" s="118">
        <v>6.2651436273801018</v>
      </c>
      <c r="AY8" s="118">
        <v>6.8204279156418579</v>
      </c>
      <c r="AZ8" s="118">
        <v>6.6220452070535991</v>
      </c>
      <c r="BA8" s="118">
        <v>6.5751522243083169</v>
      </c>
      <c r="BB8" s="118">
        <v>6.7897441749213305</v>
      </c>
      <c r="BC8" s="118">
        <v>6.9797015173928649</v>
      </c>
      <c r="BD8" s="118">
        <v>6.9043901992932311</v>
      </c>
      <c r="BE8" s="118">
        <v>7.1433763210489092</v>
      </c>
      <c r="BF8" s="118">
        <v>7.2269990852397399</v>
      </c>
      <c r="BG8" s="322">
        <v>7.0661421986154602</v>
      </c>
    </row>
    <row r="9" spans="1:59">
      <c r="A9" s="107">
        <f t="shared" ref="A9:A20" si="0">A8+1</f>
        <v>5</v>
      </c>
      <c r="B9" s="112" t="s">
        <v>159</v>
      </c>
      <c r="C9" s="117">
        <v>11.301035591001071</v>
      </c>
      <c r="D9" s="117">
        <v>11.656857811713742</v>
      </c>
      <c r="E9" s="117">
        <v>11.403704984037253</v>
      </c>
      <c r="F9" s="117">
        <v>11.802889519464383</v>
      </c>
      <c r="G9" s="117">
        <v>12.099608225581356</v>
      </c>
      <c r="H9" s="117">
        <v>11.971164676728993</v>
      </c>
      <c r="I9" s="117">
        <v>12.297770767319477</v>
      </c>
      <c r="J9" s="117">
        <v>12.256505956337236</v>
      </c>
      <c r="K9" s="117">
        <v>12.315087898562505</v>
      </c>
      <c r="L9" s="117">
        <v>12.124675212661586</v>
      </c>
      <c r="M9" s="117">
        <v>12.123577300031615</v>
      </c>
      <c r="N9" s="117">
        <v>12.29492239350123</v>
      </c>
      <c r="O9" s="117">
        <v>11.843079200592154</v>
      </c>
      <c r="P9" s="117">
        <v>11.514120492328786</v>
      </c>
      <c r="Q9" s="117">
        <v>9.8223102489010774</v>
      </c>
      <c r="R9" s="117">
        <v>10.456652837565754</v>
      </c>
      <c r="S9" s="117">
        <v>10.542455744012425</v>
      </c>
      <c r="T9" s="117">
        <v>10.161314098350207</v>
      </c>
      <c r="U9" s="117">
        <v>9.332979599815685</v>
      </c>
      <c r="V9" s="117">
        <v>8.7018309824116216</v>
      </c>
      <c r="W9" s="117">
        <v>10.470389871459274</v>
      </c>
      <c r="X9" s="117">
        <v>10.597689083777823</v>
      </c>
      <c r="Y9" s="117">
        <v>10.209654245623566</v>
      </c>
      <c r="Z9" s="117">
        <v>9.8660924772348508</v>
      </c>
      <c r="AA9" s="117">
        <v>9.9617527480801087</v>
      </c>
      <c r="AB9" s="117">
        <v>10.832491181237486</v>
      </c>
      <c r="AC9" s="321">
        <v>11.144973300741706</v>
      </c>
      <c r="AD9" s="117">
        <v>11.494856670633133</v>
      </c>
      <c r="AE9" s="117">
        <v>12.123744069737199</v>
      </c>
      <c r="AF9" s="117">
        <v>12.313184616960823</v>
      </c>
      <c r="AG9" s="117">
        <v>12.703270490080129</v>
      </c>
      <c r="AH9" s="117">
        <v>12.931640082176591</v>
      </c>
      <c r="AI9" s="117">
        <v>13.003754995917316</v>
      </c>
      <c r="AJ9" s="117">
        <v>12.766574583885893</v>
      </c>
      <c r="AK9" s="117">
        <v>12.685696639094399</v>
      </c>
      <c r="AL9" s="117">
        <v>12.522651084043252</v>
      </c>
      <c r="AM9" s="117">
        <v>12.595945135645238</v>
      </c>
      <c r="AN9" s="117">
        <v>12.551757984412593</v>
      </c>
      <c r="AO9" s="117">
        <v>12.416472199877346</v>
      </c>
      <c r="AP9" s="117">
        <v>11.760645149585443</v>
      </c>
      <c r="AQ9" s="117">
        <v>11.394952236070862</v>
      </c>
      <c r="AR9" s="117">
        <v>11.786183889724008</v>
      </c>
      <c r="AS9" s="117">
        <v>11.401446835397481</v>
      </c>
      <c r="AT9" s="117">
        <v>11.320274223281936</v>
      </c>
      <c r="AU9" s="117">
        <v>11.111495326838989</v>
      </c>
      <c r="AV9" s="117">
        <v>10.915509711454243</v>
      </c>
      <c r="AW9" s="117">
        <v>10.835241990629997</v>
      </c>
      <c r="AX9" s="117">
        <v>10.256920618806804</v>
      </c>
      <c r="AY9" s="117">
        <v>10.965410099115394</v>
      </c>
      <c r="AZ9" s="117">
        <v>10.767088013572945</v>
      </c>
      <c r="BA9" s="117">
        <v>10.491372213788074</v>
      </c>
      <c r="BB9" s="117">
        <v>10.59766031309935</v>
      </c>
      <c r="BC9" s="117">
        <v>10.625386357324333</v>
      </c>
      <c r="BD9" s="117">
        <v>10.625103319644474</v>
      </c>
      <c r="BE9" s="117">
        <v>11.075782328133938</v>
      </c>
      <c r="BF9" s="117">
        <v>11.296945329564247</v>
      </c>
      <c r="BG9" s="321">
        <v>11.295167168362171</v>
      </c>
    </row>
    <row r="10" spans="1:59">
      <c r="A10" s="107">
        <f t="shared" si="0"/>
        <v>6</v>
      </c>
      <c r="B10" s="115" t="s">
        <v>160</v>
      </c>
      <c r="C10" s="118">
        <v>4.4685156528984642</v>
      </c>
      <c r="D10" s="118">
        <v>4.4194543505371175</v>
      </c>
      <c r="E10" s="118">
        <v>4.3861967993167532</v>
      </c>
      <c r="F10" s="118">
        <v>4.3843543092416404</v>
      </c>
      <c r="G10" s="118">
        <v>4.3465101810905784</v>
      </c>
      <c r="H10" s="118">
        <v>4.29676353533078</v>
      </c>
      <c r="I10" s="118">
        <v>4.4459023716132275</v>
      </c>
      <c r="J10" s="118">
        <v>4.5362748606779491</v>
      </c>
      <c r="K10" s="118">
        <v>4.5563270708994219</v>
      </c>
      <c r="L10" s="118">
        <v>4.6230310609899412</v>
      </c>
      <c r="M10" s="118">
        <v>4.5615317736326277</v>
      </c>
      <c r="N10" s="118">
        <v>4.4493212749765494</v>
      </c>
      <c r="O10" s="118">
        <v>4.1428118249520383</v>
      </c>
      <c r="P10" s="118">
        <v>3.8949580098643493</v>
      </c>
      <c r="Q10" s="118">
        <v>4.0131137180550622</v>
      </c>
      <c r="R10" s="118">
        <v>4.2150319564358947</v>
      </c>
      <c r="S10" s="118">
        <v>4.3620607493955061</v>
      </c>
      <c r="T10" s="118">
        <v>4.3677116824235762</v>
      </c>
      <c r="U10" s="118">
        <v>3.9966069508636215</v>
      </c>
      <c r="V10" s="118">
        <v>4.0764858073985621</v>
      </c>
      <c r="W10" s="118">
        <v>4.269437052089093</v>
      </c>
      <c r="X10" s="118">
        <v>4.567278481176297</v>
      </c>
      <c r="Y10" s="118">
        <v>4.6710556099606615</v>
      </c>
      <c r="Z10" s="118">
        <v>4.3481378315368184</v>
      </c>
      <c r="AA10" s="118">
        <v>4.2154294032023287</v>
      </c>
      <c r="AB10" s="118">
        <v>4.3037467823434072</v>
      </c>
      <c r="AC10" s="322">
        <v>4.3890293499508672</v>
      </c>
      <c r="AD10" s="118">
        <v>4.2983595477906027</v>
      </c>
      <c r="AE10" s="118">
        <v>4.4872695530517497</v>
      </c>
      <c r="AF10" s="118">
        <v>5.118636877215919</v>
      </c>
      <c r="AG10" s="118">
        <v>5.3650109473967218</v>
      </c>
      <c r="AH10" s="118">
        <v>5.4780669228051213</v>
      </c>
      <c r="AI10" s="118">
        <v>5.5662845416648761</v>
      </c>
      <c r="AJ10" s="118">
        <v>5.5072342613808365</v>
      </c>
      <c r="AK10" s="118">
        <v>5.4058455462361259</v>
      </c>
      <c r="AL10" s="118">
        <v>5.3638000380386526</v>
      </c>
      <c r="AM10" s="118">
        <v>5.250569198873329</v>
      </c>
      <c r="AN10" s="118">
        <v>5.1106641985714214</v>
      </c>
      <c r="AO10" s="118">
        <v>5.0299863806876557</v>
      </c>
      <c r="AP10" s="118">
        <v>4.6292566991418562</v>
      </c>
      <c r="AQ10" s="118">
        <v>4.4774902345890633</v>
      </c>
      <c r="AR10" s="118">
        <v>4.336282590638378</v>
      </c>
      <c r="AS10" s="118">
        <v>4.2603663876703068</v>
      </c>
      <c r="AT10" s="118">
        <v>4.2595355391991152</v>
      </c>
      <c r="AU10" s="118">
        <v>4.2162187338570583</v>
      </c>
      <c r="AV10" s="118">
        <v>4.1675853283090074</v>
      </c>
      <c r="AW10" s="118">
        <v>4.1873949814811517</v>
      </c>
      <c r="AX10" s="118">
        <v>4.0862762512228343</v>
      </c>
      <c r="AY10" s="118">
        <v>4.4438914994273828</v>
      </c>
      <c r="AZ10" s="118">
        <v>4.3297455674345571</v>
      </c>
      <c r="BA10" s="118">
        <v>4.1798475751177593</v>
      </c>
      <c r="BB10" s="118">
        <v>4.1914452866127423</v>
      </c>
      <c r="BC10" s="118">
        <v>4.2845676829522148</v>
      </c>
      <c r="BD10" s="118">
        <v>4.2368465613463684</v>
      </c>
      <c r="BE10" s="118">
        <v>4.403855610601175</v>
      </c>
      <c r="BF10" s="118">
        <v>4.4464128329761738</v>
      </c>
      <c r="BG10" s="322">
        <v>4.4770669582796083</v>
      </c>
    </row>
    <row r="11" spans="1:59">
      <c r="A11" s="107">
        <f t="shared" si="0"/>
        <v>7</v>
      </c>
      <c r="B11" s="115" t="s">
        <v>161</v>
      </c>
      <c r="C11" s="118">
        <v>7.7030436416340109</v>
      </c>
      <c r="D11" s="118">
        <v>8.1923772257856804</v>
      </c>
      <c r="E11" s="118">
        <v>7.9207693543574553</v>
      </c>
      <c r="F11" s="118">
        <v>8.4113132162758912</v>
      </c>
      <c r="G11" s="118">
        <v>8.8203225127685219</v>
      </c>
      <c r="H11" s="118">
        <v>8.7180537073054225</v>
      </c>
      <c r="I11" s="118">
        <v>8.9528720813637008</v>
      </c>
      <c r="J11" s="118">
        <v>8.7986365026876623</v>
      </c>
      <c r="K11" s="118">
        <v>8.8484559563536216</v>
      </c>
      <c r="L11" s="118">
        <v>8.5366901002367896</v>
      </c>
      <c r="M11" s="118">
        <v>8.6053178930799934</v>
      </c>
      <c r="N11" s="118">
        <v>8.9454354669464848</v>
      </c>
      <c r="O11" s="118">
        <v>8.7347281481862264</v>
      </c>
      <c r="P11" s="118">
        <v>8.6105969956527346</v>
      </c>
      <c r="Q11" s="118">
        <v>6.4419442845343271</v>
      </c>
      <c r="R11" s="118">
        <v>6.9705020852161983</v>
      </c>
      <c r="S11" s="118">
        <v>6.9087465411876119</v>
      </c>
      <c r="T11" s="118">
        <v>6.4488948806187247</v>
      </c>
      <c r="U11" s="118">
        <v>5.8856821646928372</v>
      </c>
      <c r="V11" s="118">
        <v>5.0661970823555063</v>
      </c>
      <c r="W11" s="118">
        <v>6.9261474616802863</v>
      </c>
      <c r="X11" s="118">
        <v>6.7452513707979538</v>
      </c>
      <c r="Y11" s="118">
        <v>6.1683676447954312</v>
      </c>
      <c r="Z11" s="118">
        <v>6.1219521014379215</v>
      </c>
      <c r="AA11" s="118">
        <v>6.38209152250601</v>
      </c>
      <c r="AB11" s="118">
        <v>7.3218871822067877</v>
      </c>
      <c r="AC11" s="322">
        <v>7.6033334317226986</v>
      </c>
      <c r="AD11" s="118">
        <v>8.1311626105854415</v>
      </c>
      <c r="AE11" s="118">
        <v>8.6900317222727779</v>
      </c>
      <c r="AF11" s="118">
        <v>8.2048227071735003</v>
      </c>
      <c r="AG11" s="118">
        <v>8.4061104967850273</v>
      </c>
      <c r="AH11" s="118">
        <v>8.5605990125532152</v>
      </c>
      <c r="AI11" s="118">
        <v>8.5491856043940775</v>
      </c>
      <c r="AJ11" s="118">
        <v>8.3217416808718863</v>
      </c>
      <c r="AK11" s="118">
        <v>8.3375241084701557</v>
      </c>
      <c r="AL11" s="118">
        <v>8.1836625534713168</v>
      </c>
      <c r="AM11" s="118">
        <v>8.4039303990775238</v>
      </c>
      <c r="AN11" s="118">
        <v>8.5091405090965875</v>
      </c>
      <c r="AO11" s="118">
        <v>8.4336472904432913</v>
      </c>
      <c r="AP11" s="118">
        <v>8.0818683030184033</v>
      </c>
      <c r="AQ11" s="118">
        <v>7.8070744004472834</v>
      </c>
      <c r="AR11" s="118">
        <v>8.4452771998578058</v>
      </c>
      <c r="AS11" s="118">
        <v>8.06004183212805</v>
      </c>
      <c r="AT11" s="118">
        <v>7.9620664387942242</v>
      </c>
      <c r="AU11" s="118">
        <v>7.7572196971200604</v>
      </c>
      <c r="AV11" s="118">
        <v>7.5747465819118727</v>
      </c>
      <c r="AW11" s="118">
        <v>7.4556889488224112</v>
      </c>
      <c r="AX11" s="118">
        <v>6.8758999692594776</v>
      </c>
      <c r="AY11" s="118">
        <v>7.3247022387006204</v>
      </c>
      <c r="AZ11" s="118">
        <v>7.214089849625835</v>
      </c>
      <c r="BA11" s="118">
        <v>7.0513030919713779</v>
      </c>
      <c r="BB11" s="118">
        <v>7.1656010893250199</v>
      </c>
      <c r="BC11" s="118">
        <v>7.0946529623311605</v>
      </c>
      <c r="BD11" s="118">
        <v>7.1477081323465583</v>
      </c>
      <c r="BE11" s="118">
        <v>7.5029355244399669</v>
      </c>
      <c r="BF11" s="118">
        <v>7.7229950220319949</v>
      </c>
      <c r="BG11" s="322">
        <v>7.6862781794801966</v>
      </c>
    </row>
    <row r="12" spans="1:59">
      <c r="A12" s="107">
        <f t="shared" si="0"/>
        <v>8</v>
      </c>
      <c r="B12" s="692" t="s">
        <v>478</v>
      </c>
      <c r="C12" s="117">
        <v>23.682894893465065</v>
      </c>
      <c r="D12" s="117">
        <v>24.757695757761393</v>
      </c>
      <c r="E12" s="117">
        <v>25.086930882323038</v>
      </c>
      <c r="F12" s="117">
        <v>24.957807080991859</v>
      </c>
      <c r="G12" s="117">
        <v>23.935231113278295</v>
      </c>
      <c r="H12" s="117">
        <v>23.27701434256965</v>
      </c>
      <c r="I12" s="117">
        <v>21.350102597747036</v>
      </c>
      <c r="J12" s="117">
        <v>21.937471240860983</v>
      </c>
      <c r="K12" s="117">
        <v>21.488121502055225</v>
      </c>
      <c r="L12" s="117">
        <v>20.267808049335333</v>
      </c>
      <c r="M12" s="117">
        <v>19.883220044261776</v>
      </c>
      <c r="N12" s="117">
        <v>20.290958002229971</v>
      </c>
      <c r="O12" s="117">
        <v>22.169519177026846</v>
      </c>
      <c r="P12" s="117">
        <v>22.106552746338956</v>
      </c>
      <c r="Q12" s="117">
        <v>20.799688520982514</v>
      </c>
      <c r="R12" s="117">
        <v>20.775827186614858</v>
      </c>
      <c r="S12" s="117">
        <v>19.805767839178241</v>
      </c>
      <c r="T12" s="117">
        <v>21.260074661057125</v>
      </c>
      <c r="U12" s="117">
        <v>22.884231397573203</v>
      </c>
      <c r="V12" s="117">
        <v>22.650011194865289</v>
      </c>
      <c r="W12" s="117">
        <v>20.10944620438493</v>
      </c>
      <c r="X12" s="117">
        <v>18.047536927344982</v>
      </c>
      <c r="Y12" s="117">
        <v>20.885127391342678</v>
      </c>
      <c r="Z12" s="117">
        <v>22.808603281310091</v>
      </c>
      <c r="AA12" s="117">
        <v>23.304120865331527</v>
      </c>
      <c r="AB12" s="117">
        <v>21.506339975212128</v>
      </c>
      <c r="AC12" s="321">
        <v>22.181890664176834</v>
      </c>
      <c r="AD12" s="117">
        <v>21.814026563058032</v>
      </c>
      <c r="AE12" s="117">
        <v>20.658240486916803</v>
      </c>
      <c r="AF12" s="117">
        <v>19.002246762972998</v>
      </c>
      <c r="AG12" s="117">
        <v>17.36681859069607</v>
      </c>
      <c r="AH12" s="117">
        <v>16.90960714729637</v>
      </c>
      <c r="AI12" s="117">
        <v>18.353012591860416</v>
      </c>
      <c r="AJ12" s="117">
        <v>20.414891824898323</v>
      </c>
      <c r="AK12" s="117">
        <v>21.384411796282869</v>
      </c>
      <c r="AL12" s="117">
        <v>21.780395625321606</v>
      </c>
      <c r="AM12" s="117">
        <v>21.736759073439377</v>
      </c>
      <c r="AN12" s="117">
        <v>20.40851599549768</v>
      </c>
      <c r="AO12" s="117">
        <v>21.814594168385675</v>
      </c>
      <c r="AP12" s="117">
        <v>23.277726373845677</v>
      </c>
      <c r="AQ12" s="117">
        <v>22.802179736169503</v>
      </c>
      <c r="AR12" s="117">
        <v>22.645049989406889</v>
      </c>
      <c r="AS12" s="117">
        <v>24.090969075792902</v>
      </c>
      <c r="AT12" s="117">
        <v>24.833793827722513</v>
      </c>
      <c r="AU12" s="117">
        <v>25.569713513071019</v>
      </c>
      <c r="AV12" s="117">
        <v>24.899963610946738</v>
      </c>
      <c r="AW12" s="117">
        <v>24.313582437471879</v>
      </c>
      <c r="AX12" s="117">
        <v>24.6041104153067</v>
      </c>
      <c r="AY12" s="117">
        <v>20.051615290631091</v>
      </c>
      <c r="AZ12" s="117">
        <v>22.56231462039672</v>
      </c>
      <c r="BA12" s="117">
        <v>23.735296660133418</v>
      </c>
      <c r="BB12" s="117">
        <v>22.55190892293648</v>
      </c>
      <c r="BC12" s="117">
        <v>22.431570287916244</v>
      </c>
      <c r="BD12" s="117">
        <v>22.939146802078</v>
      </c>
      <c r="BE12" s="117">
        <v>20.397852335267086</v>
      </c>
      <c r="BF12" s="117">
        <v>20.057813634545909</v>
      </c>
      <c r="BG12" s="321">
        <v>21.524672460064494</v>
      </c>
    </row>
    <row r="13" spans="1:59">
      <c r="A13" s="107">
        <f t="shared" si="0"/>
        <v>9</v>
      </c>
      <c r="B13" s="113" t="s">
        <v>130</v>
      </c>
      <c r="C13" s="118">
        <v>11.827163432924651</v>
      </c>
      <c r="D13" s="118">
        <v>12.214759227251843</v>
      </c>
      <c r="E13" s="118">
        <v>12.37367061837851</v>
      </c>
      <c r="F13" s="118">
        <v>13.188300969973479</v>
      </c>
      <c r="G13" s="118">
        <v>12.536781396600139</v>
      </c>
      <c r="H13" s="118">
        <v>11.708342719831794</v>
      </c>
      <c r="I13" s="118">
        <v>10.991219866273957</v>
      </c>
      <c r="J13" s="118">
        <v>11.568842987882816</v>
      </c>
      <c r="K13" s="118">
        <v>11.18761756577878</v>
      </c>
      <c r="L13" s="118">
        <v>10.366241523185234</v>
      </c>
      <c r="M13" s="118">
        <v>10.070542206765728</v>
      </c>
      <c r="N13" s="118">
        <v>10.825088933330973</v>
      </c>
      <c r="O13" s="118">
        <v>12.247919152857294</v>
      </c>
      <c r="P13" s="118">
        <v>12.575458463725983</v>
      </c>
      <c r="Q13" s="118">
        <v>11.290550110315484</v>
      </c>
      <c r="R13" s="118">
        <v>11.809012153683399</v>
      </c>
      <c r="S13" s="118">
        <v>11.050759808679999</v>
      </c>
      <c r="T13" s="118">
        <v>12.071665053127278</v>
      </c>
      <c r="U13" s="118">
        <v>13.720206096317913</v>
      </c>
      <c r="V13" s="118">
        <v>13.64343110182352</v>
      </c>
      <c r="W13" s="118">
        <v>11.063927152083373</v>
      </c>
      <c r="X13" s="118">
        <v>8.9023794318631353</v>
      </c>
      <c r="Y13" s="118">
        <v>11.958798258718915</v>
      </c>
      <c r="Z13" s="118">
        <v>13.791627466360163</v>
      </c>
      <c r="AA13" s="118">
        <v>14.236410179189882</v>
      </c>
      <c r="AB13" s="118">
        <v>12.010868528935074</v>
      </c>
      <c r="AC13" s="322">
        <v>13.094526214929903</v>
      </c>
      <c r="AD13" s="118">
        <v>12.539217586134551</v>
      </c>
      <c r="AE13" s="118">
        <v>11.281624331490853</v>
      </c>
      <c r="AF13" s="118">
        <v>9.4403006073619373</v>
      </c>
      <c r="AG13" s="118">
        <v>7.5185948433542649</v>
      </c>
      <c r="AH13" s="118">
        <v>6.8778901118545734</v>
      </c>
      <c r="AI13" s="118">
        <v>8.2848962138467481</v>
      </c>
      <c r="AJ13" s="118">
        <v>10.487937409041338</v>
      </c>
      <c r="AK13" s="118">
        <v>11.505320438663261</v>
      </c>
      <c r="AL13" s="118">
        <v>11.865725890670378</v>
      </c>
      <c r="AM13" s="118">
        <v>12.155963810236067</v>
      </c>
      <c r="AN13" s="118">
        <v>10.715943219584016</v>
      </c>
      <c r="AO13" s="118">
        <v>12.421549575093383</v>
      </c>
      <c r="AP13" s="118">
        <v>14.290625737041672</v>
      </c>
      <c r="AQ13" s="118">
        <v>13.717958272870352</v>
      </c>
      <c r="AR13" s="118">
        <v>13.606517959530946</v>
      </c>
      <c r="AS13" s="118">
        <v>15.124508623826797</v>
      </c>
      <c r="AT13" s="118">
        <v>15.98786939087034</v>
      </c>
      <c r="AU13" s="118">
        <v>17.022387701583877</v>
      </c>
      <c r="AV13" s="118">
        <v>16.413406450981665</v>
      </c>
      <c r="AW13" s="118">
        <v>15.752269416827874</v>
      </c>
      <c r="AX13" s="118">
        <v>16.14642666355299</v>
      </c>
      <c r="AY13" s="118">
        <v>11.07463800710109</v>
      </c>
      <c r="AZ13" s="118">
        <v>13.705426170034835</v>
      </c>
      <c r="BA13" s="118">
        <v>15.06061569979677</v>
      </c>
      <c r="BB13" s="118">
        <v>13.854558461450686</v>
      </c>
      <c r="BC13" s="118">
        <v>13.841565697740906</v>
      </c>
      <c r="BD13" s="118">
        <v>14.529317153246712</v>
      </c>
      <c r="BE13" s="118">
        <v>11.626433459938815</v>
      </c>
      <c r="BF13" s="118">
        <v>11.182723116512552</v>
      </c>
      <c r="BG13" s="322">
        <v>12.763506723341548</v>
      </c>
    </row>
    <row r="14" spans="1:59">
      <c r="A14" s="107">
        <f t="shared" si="0"/>
        <v>10</v>
      </c>
      <c r="B14" s="114" t="s">
        <v>132</v>
      </c>
      <c r="C14" s="713">
        <v>9.7631234376859908</v>
      </c>
      <c r="D14" s="713">
        <v>10.30914301966876</v>
      </c>
      <c r="E14" s="713">
        <v>10.547613721861845</v>
      </c>
      <c r="F14" s="713">
        <v>11.205697435041451</v>
      </c>
      <c r="G14" s="713">
        <v>10.492156104450759</v>
      </c>
      <c r="H14" s="713">
        <v>9.7033866486445888</v>
      </c>
      <c r="I14" s="713">
        <v>8.9839333324027404</v>
      </c>
      <c r="J14" s="713">
        <v>9.2860064420471407</v>
      </c>
      <c r="K14" s="713">
        <v>8.6749030445182402</v>
      </c>
      <c r="L14" s="713">
        <v>7.665520252714197</v>
      </c>
      <c r="M14" s="713">
        <v>7.2794815049004109</v>
      </c>
      <c r="N14" s="713">
        <v>8.0110790577491464</v>
      </c>
      <c r="O14" s="713">
        <v>8.7025483768636995</v>
      </c>
      <c r="P14" s="713">
        <v>7.7181868386474282</v>
      </c>
      <c r="Q14" s="713">
        <v>6.7030058853734644</v>
      </c>
      <c r="R14" s="713">
        <v>7.227370894536449</v>
      </c>
      <c r="S14" s="713">
        <v>6.0722921336416107</v>
      </c>
      <c r="T14" s="713">
        <v>6.1609316297544634</v>
      </c>
      <c r="U14" s="713">
        <v>6.7449069355041402</v>
      </c>
      <c r="V14" s="713">
        <v>6.5203870935641968</v>
      </c>
      <c r="W14" s="713">
        <v>2.2880739592668355</v>
      </c>
      <c r="X14" s="713">
        <v>-0.43720735418449586</v>
      </c>
      <c r="Y14" s="713">
        <v>3.7722991438939606</v>
      </c>
      <c r="Z14" s="713">
        <v>5.7345793417824931</v>
      </c>
      <c r="AA14" s="713">
        <v>6.8565979019224006</v>
      </c>
      <c r="AB14" s="713">
        <v>5.6058728191438654</v>
      </c>
      <c r="AC14" s="713">
        <v>7.5366393554410882</v>
      </c>
      <c r="AD14" s="713">
        <v>7.0296171851102098</v>
      </c>
      <c r="AE14" s="713">
        <v>5.557482070950905</v>
      </c>
      <c r="AF14" s="713">
        <v>2.9192045564410813</v>
      </c>
      <c r="AG14" s="713">
        <v>1.640607905865259</v>
      </c>
      <c r="AH14" s="713">
        <v>1.5084795235880613</v>
      </c>
      <c r="AI14" s="713">
        <v>2.9937900210580604</v>
      </c>
      <c r="AJ14" s="713">
        <v>5.1941274744872432</v>
      </c>
      <c r="AK14" s="713">
        <v>6.3205918648737658</v>
      </c>
      <c r="AL14" s="713">
        <v>6.7156890771892934</v>
      </c>
      <c r="AM14" s="713">
        <v>6.8864766313162269</v>
      </c>
      <c r="AN14" s="713">
        <v>5.5806336318875065</v>
      </c>
      <c r="AO14" s="713">
        <v>7.2951926216778045</v>
      </c>
      <c r="AP14" s="713">
        <v>9.0013425497559822</v>
      </c>
      <c r="AQ14" s="713">
        <v>8.9684832596086821</v>
      </c>
      <c r="AR14" s="713">
        <v>9.5898783641542487</v>
      </c>
      <c r="AS14" s="713">
        <v>11.341621911278358</v>
      </c>
      <c r="AT14" s="713">
        <v>12.275593496887719</v>
      </c>
      <c r="AU14" s="713">
        <v>12.820283014873382</v>
      </c>
      <c r="AV14" s="713">
        <v>12.156959456697361</v>
      </c>
      <c r="AW14" s="713">
        <v>11.481368030646978</v>
      </c>
      <c r="AX14" s="713">
        <v>12.098748701542661</v>
      </c>
      <c r="AY14" s="713">
        <v>7.8274045930590503</v>
      </c>
      <c r="AZ14" s="713">
        <v>10.304849801158754</v>
      </c>
      <c r="BA14" s="713">
        <v>11.49124734945797</v>
      </c>
      <c r="BB14" s="713">
        <v>10.422710455516983</v>
      </c>
      <c r="BC14" s="713">
        <v>10.529630345960092</v>
      </c>
      <c r="BD14" s="713">
        <v>10.731324707325909</v>
      </c>
      <c r="BE14" s="713">
        <v>7.2911523371218063</v>
      </c>
      <c r="BF14" s="713">
        <v>7.5417119870931355</v>
      </c>
      <c r="BG14" s="712">
        <v>9.2766957580110017</v>
      </c>
    </row>
    <row r="15" spans="1:59">
      <c r="A15" s="107">
        <f t="shared" si="0"/>
        <v>11</v>
      </c>
      <c r="B15" s="612" t="s">
        <v>480</v>
      </c>
      <c r="C15" s="118">
        <f>C13-C14</f>
        <v>2.0640399952386606</v>
      </c>
      <c r="D15" s="118">
        <f t="shared" ref="D15:BG15" si="1">D13-D14</f>
        <v>1.9056162075830834</v>
      </c>
      <c r="E15" s="118">
        <f t="shared" si="1"/>
        <v>1.8260568965166648</v>
      </c>
      <c r="F15" s="118">
        <f t="shared" si="1"/>
        <v>1.9826035349320286</v>
      </c>
      <c r="G15" s="118">
        <f t="shared" si="1"/>
        <v>2.0446252921493802</v>
      </c>
      <c r="H15" s="118">
        <f t="shared" si="1"/>
        <v>2.0049560711872054</v>
      </c>
      <c r="I15" s="118">
        <f t="shared" si="1"/>
        <v>2.0072865338712162</v>
      </c>
      <c r="J15" s="118">
        <f t="shared" si="1"/>
        <v>2.282836545835675</v>
      </c>
      <c r="K15" s="118">
        <f t="shared" si="1"/>
        <v>2.5127145212605395</v>
      </c>
      <c r="L15" s="118">
        <f t="shared" si="1"/>
        <v>2.7007212704710373</v>
      </c>
      <c r="M15" s="118">
        <f t="shared" si="1"/>
        <v>2.7910607018653169</v>
      </c>
      <c r="N15" s="118">
        <f t="shared" si="1"/>
        <v>2.8140098755818261</v>
      </c>
      <c r="O15" s="118">
        <f t="shared" si="1"/>
        <v>3.5453707759935948</v>
      </c>
      <c r="P15" s="118">
        <f t="shared" si="1"/>
        <v>4.857271625078555</v>
      </c>
      <c r="Q15" s="118">
        <f t="shared" si="1"/>
        <v>4.58754422494202</v>
      </c>
      <c r="R15" s="118">
        <f t="shared" si="1"/>
        <v>4.5816412591469504</v>
      </c>
      <c r="S15" s="118">
        <f t="shared" si="1"/>
        <v>4.9784676750383881</v>
      </c>
      <c r="T15" s="118">
        <f t="shared" si="1"/>
        <v>5.9107334233728146</v>
      </c>
      <c r="U15" s="118">
        <f t="shared" si="1"/>
        <v>6.9752991608137727</v>
      </c>
      <c r="V15" s="118">
        <f t="shared" si="1"/>
        <v>7.1230440082593232</v>
      </c>
      <c r="W15" s="118">
        <f t="shared" si="1"/>
        <v>8.7758531928165375</v>
      </c>
      <c r="X15" s="118">
        <f t="shared" si="1"/>
        <v>9.3395867860476312</v>
      </c>
      <c r="Y15" s="118">
        <f t="shared" si="1"/>
        <v>8.1864991148249544</v>
      </c>
      <c r="Z15" s="118">
        <f t="shared" si="1"/>
        <v>8.0570481245776691</v>
      </c>
      <c r="AA15" s="118">
        <f t="shared" si="1"/>
        <v>7.3798122772674812</v>
      </c>
      <c r="AB15" s="118">
        <f t="shared" si="1"/>
        <v>6.4049957097912085</v>
      </c>
      <c r="AC15" s="118">
        <f t="shared" si="1"/>
        <v>5.5578868594888151</v>
      </c>
      <c r="AD15" s="118">
        <f t="shared" si="1"/>
        <v>5.5096004010243416</v>
      </c>
      <c r="AE15" s="118">
        <f t="shared" si="1"/>
        <v>5.7241422605399483</v>
      </c>
      <c r="AF15" s="118">
        <f t="shared" si="1"/>
        <v>6.521096050920856</v>
      </c>
      <c r="AG15" s="118">
        <f t="shared" si="1"/>
        <v>5.8779869374890055</v>
      </c>
      <c r="AH15" s="118">
        <f t="shared" si="1"/>
        <v>5.3694105882665122</v>
      </c>
      <c r="AI15" s="118">
        <f t="shared" si="1"/>
        <v>5.2911061927886873</v>
      </c>
      <c r="AJ15" s="118">
        <f t="shared" si="1"/>
        <v>5.293809934554095</v>
      </c>
      <c r="AK15" s="118">
        <f t="shared" si="1"/>
        <v>5.1847285737894957</v>
      </c>
      <c r="AL15" s="118">
        <f t="shared" si="1"/>
        <v>5.1500368134810843</v>
      </c>
      <c r="AM15" s="118">
        <f t="shared" si="1"/>
        <v>5.2694871789198396</v>
      </c>
      <c r="AN15" s="118">
        <f t="shared" si="1"/>
        <v>5.1353095876965096</v>
      </c>
      <c r="AO15" s="118">
        <f t="shared" si="1"/>
        <v>5.1263569534155788</v>
      </c>
      <c r="AP15" s="118">
        <f t="shared" si="1"/>
        <v>5.2892831872856902</v>
      </c>
      <c r="AQ15" s="118">
        <f t="shared" si="1"/>
        <v>4.7494750132616694</v>
      </c>
      <c r="AR15" s="118">
        <f t="shared" si="1"/>
        <v>4.0166395953766969</v>
      </c>
      <c r="AS15" s="118">
        <f t="shared" si="1"/>
        <v>3.7828867125484393</v>
      </c>
      <c r="AT15" s="118">
        <f t="shared" si="1"/>
        <v>3.7122758939826213</v>
      </c>
      <c r="AU15" s="118">
        <f t="shared" si="1"/>
        <v>4.202104686710495</v>
      </c>
      <c r="AV15" s="118">
        <f t="shared" si="1"/>
        <v>4.2564469942843033</v>
      </c>
      <c r="AW15" s="118">
        <f t="shared" si="1"/>
        <v>4.2709013861808955</v>
      </c>
      <c r="AX15" s="118">
        <f t="shared" si="1"/>
        <v>4.0476779620103294</v>
      </c>
      <c r="AY15" s="118">
        <f t="shared" si="1"/>
        <v>3.2472334140420394</v>
      </c>
      <c r="AZ15" s="118">
        <f t="shared" si="1"/>
        <v>3.4005763688760808</v>
      </c>
      <c r="BA15" s="118">
        <f t="shared" si="1"/>
        <v>3.5693683503388005</v>
      </c>
      <c r="BB15" s="118">
        <f t="shared" si="1"/>
        <v>3.4318480059337038</v>
      </c>
      <c r="BC15" s="118">
        <f t="shared" si="1"/>
        <v>3.3119353517808143</v>
      </c>
      <c r="BD15" s="118">
        <f t="shared" si="1"/>
        <v>3.7979924459208032</v>
      </c>
      <c r="BE15" s="118">
        <f t="shared" si="1"/>
        <v>4.3352811228170083</v>
      </c>
      <c r="BF15" s="118">
        <f t="shared" si="1"/>
        <v>3.6410111294194163</v>
      </c>
      <c r="BG15" s="118">
        <f t="shared" si="1"/>
        <v>3.4868109653305464</v>
      </c>
    </row>
    <row r="16" spans="1:59">
      <c r="A16" s="107">
        <f t="shared" si="0"/>
        <v>12</v>
      </c>
      <c r="B16" s="113" t="s">
        <v>135</v>
      </c>
      <c r="C16" s="118">
        <v>11.855731460540412</v>
      </c>
      <c r="D16" s="118">
        <v>12.542936530509548</v>
      </c>
      <c r="E16" s="118">
        <v>12.713260263944527</v>
      </c>
      <c r="F16" s="118">
        <v>11.76950611101838</v>
      </c>
      <c r="G16" s="118">
        <v>11.398449716678156</v>
      </c>
      <c r="H16" s="118">
        <v>11.568671622737854</v>
      </c>
      <c r="I16" s="118">
        <v>10.358882731473081</v>
      </c>
      <c r="J16" s="118">
        <v>10.368628252978167</v>
      </c>
      <c r="K16" s="118">
        <v>10.300503936276446</v>
      </c>
      <c r="L16" s="118">
        <v>9.9015665261500985</v>
      </c>
      <c r="M16" s="118">
        <v>9.8126778374960484</v>
      </c>
      <c r="N16" s="118">
        <v>9.4658690688989964</v>
      </c>
      <c r="O16" s="118">
        <v>9.9216000241695497</v>
      </c>
      <c r="P16" s="118">
        <v>9.5310942826129725</v>
      </c>
      <c r="Q16" s="118">
        <v>9.5091384106670276</v>
      </c>
      <c r="R16" s="118">
        <v>8.9668150329314606</v>
      </c>
      <c r="S16" s="118">
        <v>8.7550080304982441</v>
      </c>
      <c r="T16" s="118">
        <v>9.1884096079298487</v>
      </c>
      <c r="U16" s="118">
        <v>9.1640253012552879</v>
      </c>
      <c r="V16" s="118">
        <v>9.0065800930417694</v>
      </c>
      <c r="W16" s="118">
        <v>9.0455190523015574</v>
      </c>
      <c r="X16" s="118">
        <v>9.1451574954818451</v>
      </c>
      <c r="Y16" s="118">
        <v>8.9263291326237635</v>
      </c>
      <c r="Z16" s="118">
        <v>9.0169758149499284</v>
      </c>
      <c r="AA16" s="118">
        <v>9.0677106861416465</v>
      </c>
      <c r="AB16" s="118">
        <v>9.4954714462770529</v>
      </c>
      <c r="AC16" s="322">
        <v>9.0873644492469303</v>
      </c>
      <c r="AD16" s="118">
        <v>9.2748089769234827</v>
      </c>
      <c r="AE16" s="118">
        <v>9.376616155425948</v>
      </c>
      <c r="AF16" s="118">
        <v>9.5619461556110625</v>
      </c>
      <c r="AG16" s="118">
        <v>9.8482237473418053</v>
      </c>
      <c r="AH16" s="118">
        <v>10.031717035441796</v>
      </c>
      <c r="AI16" s="118">
        <v>10.068116378013666</v>
      </c>
      <c r="AJ16" s="118">
        <v>9.9269544158569847</v>
      </c>
      <c r="AK16" s="118">
        <v>9.8790913576196093</v>
      </c>
      <c r="AL16" s="118">
        <v>9.9146697346512287</v>
      </c>
      <c r="AM16" s="118">
        <v>9.5807952632033118</v>
      </c>
      <c r="AN16" s="118">
        <v>9.692572775913666</v>
      </c>
      <c r="AO16" s="118">
        <v>9.3930445932922897</v>
      </c>
      <c r="AP16" s="118">
        <v>8.9871006368040067</v>
      </c>
      <c r="AQ16" s="118">
        <v>9.0842214632991531</v>
      </c>
      <c r="AR16" s="118">
        <v>9.0385320298759417</v>
      </c>
      <c r="AS16" s="118">
        <v>8.9664604519661051</v>
      </c>
      <c r="AT16" s="118">
        <v>8.8459244368521723</v>
      </c>
      <c r="AU16" s="118">
        <v>8.5473258114871395</v>
      </c>
      <c r="AV16" s="118">
        <v>8.4865571599650718</v>
      </c>
      <c r="AW16" s="118">
        <v>8.5613130206440022</v>
      </c>
      <c r="AX16" s="118">
        <v>8.4576837517537111</v>
      </c>
      <c r="AY16" s="118">
        <v>8.976977283530001</v>
      </c>
      <c r="AZ16" s="118">
        <v>8.8568884503618861</v>
      </c>
      <c r="BA16" s="118">
        <v>8.6746809603366479</v>
      </c>
      <c r="BB16" s="118">
        <v>8.6973504614857955</v>
      </c>
      <c r="BC16" s="118">
        <v>8.5900045901753384</v>
      </c>
      <c r="BD16" s="118">
        <v>8.4098296488312876</v>
      </c>
      <c r="BE16" s="118">
        <v>8.7714188753282727</v>
      </c>
      <c r="BF16" s="118">
        <v>8.875090518033355</v>
      </c>
      <c r="BG16" s="322">
        <v>8.7611657367229459</v>
      </c>
    </row>
    <row r="17" spans="1:59">
      <c r="A17" s="107">
        <f t="shared" si="0"/>
        <v>13</v>
      </c>
      <c r="B17" s="112" t="s">
        <v>137</v>
      </c>
      <c r="C17" s="117">
        <v>14.193548387096774</v>
      </c>
      <c r="D17" s="117">
        <v>13.844706500098452</v>
      </c>
      <c r="E17" s="117">
        <v>13.967911828700409</v>
      </c>
      <c r="F17" s="117">
        <v>13.763237448765741</v>
      </c>
      <c r="G17" s="117">
        <v>13.937416979133388</v>
      </c>
      <c r="H17" s="117">
        <v>14.063227453630697</v>
      </c>
      <c r="I17" s="117">
        <v>14.451625511243876</v>
      </c>
      <c r="J17" s="117">
        <v>14.187841914208294</v>
      </c>
      <c r="K17" s="117">
        <v>14.112538027449432</v>
      </c>
      <c r="L17" s="117">
        <v>14.416784362769938</v>
      </c>
      <c r="M17" s="117">
        <v>14.463128359152702</v>
      </c>
      <c r="N17" s="117">
        <v>14.23375749960179</v>
      </c>
      <c r="O17" s="117">
        <v>13.937521714829529</v>
      </c>
      <c r="P17" s="117">
        <v>14.440417171838996</v>
      </c>
      <c r="Q17" s="117">
        <v>15.247236470130176</v>
      </c>
      <c r="R17" s="117">
        <v>14.766749706273796</v>
      </c>
      <c r="S17" s="117">
        <v>14.873629961700702</v>
      </c>
      <c r="T17" s="117">
        <v>15.038585503643413</v>
      </c>
      <c r="U17" s="117">
        <v>15.047055866623845</v>
      </c>
      <c r="V17" s="117">
        <v>15.48560837873473</v>
      </c>
      <c r="W17" s="117">
        <v>15.718795710406106</v>
      </c>
      <c r="X17" s="117">
        <v>16.7472910466863</v>
      </c>
      <c r="Y17" s="117">
        <v>16.154265876561567</v>
      </c>
      <c r="Z17" s="117">
        <v>15.635653339648838</v>
      </c>
      <c r="AA17" s="117">
        <v>15.398082618079606</v>
      </c>
      <c r="AB17" s="117">
        <v>15.480789398417388</v>
      </c>
      <c r="AC17" s="321">
        <v>15.007361092169266</v>
      </c>
      <c r="AD17" s="117">
        <v>14.749816223868956</v>
      </c>
      <c r="AE17" s="117">
        <v>14.913620696355597</v>
      </c>
      <c r="AF17" s="117">
        <v>15.376834243149681</v>
      </c>
      <c r="AG17" s="117">
        <v>15.379555039449242</v>
      </c>
      <c r="AH17" s="117">
        <v>15.54106804428374</v>
      </c>
      <c r="AI17" s="117">
        <v>15.333705788817738</v>
      </c>
      <c r="AJ17" s="117">
        <v>15.236217031641264</v>
      </c>
      <c r="AK17" s="117">
        <v>15.132338447693714</v>
      </c>
      <c r="AL17" s="117">
        <v>15.273802453376398</v>
      </c>
      <c r="AM17" s="117">
        <v>15.313275111682461</v>
      </c>
      <c r="AN17" s="117">
        <v>15.784891629636347</v>
      </c>
      <c r="AO17" s="117">
        <v>15.423771673423225</v>
      </c>
      <c r="AP17" s="117">
        <v>14.979498902374861</v>
      </c>
      <c r="AQ17" s="117">
        <v>15.39528542180876</v>
      </c>
      <c r="AR17" s="117">
        <v>15.426095378375923</v>
      </c>
      <c r="AS17" s="117">
        <v>14.894486589379477</v>
      </c>
      <c r="AT17" s="117">
        <v>14.528710660783156</v>
      </c>
      <c r="AU17" s="117">
        <v>14.417005168564065</v>
      </c>
      <c r="AV17" s="117">
        <v>14.697558716719596</v>
      </c>
      <c r="AW17" s="117">
        <v>14.969190331051418</v>
      </c>
      <c r="AX17" s="117">
        <v>15.526676076260056</v>
      </c>
      <c r="AY17" s="117">
        <v>17.1171998864336</v>
      </c>
      <c r="AZ17" s="117">
        <v>16.189888877524623</v>
      </c>
      <c r="BA17" s="117">
        <v>15.823305107968096</v>
      </c>
      <c r="BB17" s="117">
        <v>16.134886395056419</v>
      </c>
      <c r="BC17" s="117">
        <v>16.283054137191964</v>
      </c>
      <c r="BD17" s="117">
        <v>16.2401146025265</v>
      </c>
      <c r="BE17" s="117">
        <v>17.102717865609044</v>
      </c>
      <c r="BF17" s="117">
        <v>17.298696245552701</v>
      </c>
      <c r="BG17" s="321">
        <v>16.614383077744538</v>
      </c>
    </row>
    <row r="18" spans="1:59">
      <c r="A18" s="107">
        <f t="shared" si="0"/>
        <v>14</v>
      </c>
      <c r="B18" s="113" t="s">
        <v>139</v>
      </c>
      <c r="C18" s="118">
        <v>7.8562075943340082</v>
      </c>
      <c r="D18" s="118">
        <v>7.6202769816439488</v>
      </c>
      <c r="E18" s="118">
        <v>7.5258759176037584</v>
      </c>
      <c r="F18" s="118">
        <v>7.362896196146071</v>
      </c>
      <c r="G18" s="118">
        <v>7.4252181662266912</v>
      </c>
      <c r="H18" s="118">
        <v>7.5197116467672895</v>
      </c>
      <c r="I18" s="118">
        <v>7.8211588659808209</v>
      </c>
      <c r="J18" s="118">
        <v>7.6933892325783528</v>
      </c>
      <c r="K18" s="118">
        <v>7.6960590789809808</v>
      </c>
      <c r="L18" s="118">
        <v>7.9652410164630787</v>
      </c>
      <c r="M18" s="118">
        <v>7.9839155864685427</v>
      </c>
      <c r="N18" s="118">
        <v>7.8031254977611804</v>
      </c>
      <c r="O18" s="118">
        <v>7.55902657139836</v>
      </c>
      <c r="P18" s="118">
        <v>7.8914794619676654</v>
      </c>
      <c r="Q18" s="118">
        <v>8.456203905901738</v>
      </c>
      <c r="R18" s="118">
        <v>8.2823476645719882</v>
      </c>
      <c r="S18" s="118">
        <v>8.4889426216488104</v>
      </c>
      <c r="T18" s="118">
        <v>8.6915988382516414</v>
      </c>
      <c r="U18" s="118">
        <v>8.8557884301213399</v>
      </c>
      <c r="V18" s="118">
        <v>9.2727691121227966</v>
      </c>
      <c r="W18" s="118">
        <v>9.7128739570877176</v>
      </c>
      <c r="X18" s="118">
        <v>10.403518342800558</v>
      </c>
      <c r="Y18" s="118">
        <v>9.9751960370844266</v>
      </c>
      <c r="Z18" s="118">
        <v>9.5790701868360841</v>
      </c>
      <c r="AA18" s="118">
        <v>9.4140440696682237</v>
      </c>
      <c r="AB18" s="118">
        <v>9.5200686433406432</v>
      </c>
      <c r="AC18" s="322">
        <v>9.1774110636690764</v>
      </c>
      <c r="AD18" s="118">
        <v>9.0171220097341305</v>
      </c>
      <c r="AE18" s="118">
        <v>9.1370141070750623</v>
      </c>
      <c r="AF18" s="118">
        <v>9.4254376281571197</v>
      </c>
      <c r="AG18" s="118">
        <v>9.3464025181157613</v>
      </c>
      <c r="AH18" s="118">
        <v>9.4191634579529318</v>
      </c>
      <c r="AI18" s="118">
        <v>9.2760217456702048</v>
      </c>
      <c r="AJ18" s="118">
        <v>9.234750293537612</v>
      </c>
      <c r="AK18" s="118">
        <v>9.2261147226749252</v>
      </c>
      <c r="AL18" s="118">
        <v>9.3661430323340227</v>
      </c>
      <c r="AM18" s="118">
        <v>9.4938389338667246</v>
      </c>
      <c r="AN18" s="118">
        <v>9.9763681658389292</v>
      </c>
      <c r="AO18" s="118">
        <v>9.8399531686803599</v>
      </c>
      <c r="AP18" s="118">
        <v>9.6040385348065094</v>
      </c>
      <c r="AQ18" s="118">
        <v>9.9026308521225257</v>
      </c>
      <c r="AR18" s="118">
        <v>9.8959857144298375</v>
      </c>
      <c r="AS18" s="118">
        <v>9.5204008589835372</v>
      </c>
      <c r="AT18" s="118">
        <v>9.2626981515620006</v>
      </c>
      <c r="AU18" s="118">
        <v>9.2210598520283291</v>
      </c>
      <c r="AV18" s="118">
        <v>9.4777065112279999</v>
      </c>
      <c r="AW18" s="118">
        <v>9.6197598777781437</v>
      </c>
      <c r="AX18" s="118">
        <v>9.9628960332695478</v>
      </c>
      <c r="AY18" s="118">
        <v>10.958200546777555</v>
      </c>
      <c r="AZ18" s="118">
        <v>10.149988268065675</v>
      </c>
      <c r="BA18" s="118">
        <v>9.8382922175622536</v>
      </c>
      <c r="BB18" s="118">
        <v>10.053774176984081</v>
      </c>
      <c r="BC18" s="118">
        <v>10.158938114845027</v>
      </c>
      <c r="BD18" s="118">
        <v>10.204086759860777</v>
      </c>
      <c r="BE18" s="118">
        <v>10.837927105519995</v>
      </c>
      <c r="BF18" s="118">
        <v>10.916401130726218</v>
      </c>
      <c r="BG18" s="322">
        <v>10.431706845054199</v>
      </c>
    </row>
    <row r="19" spans="1:59">
      <c r="A19" s="107">
        <f t="shared" si="0"/>
        <v>15</v>
      </c>
      <c r="B19" s="113" t="s">
        <v>140</v>
      </c>
      <c r="C19" s="118">
        <v>2.7330079752410428</v>
      </c>
      <c r="D19" s="118">
        <v>2.8463911435885092</v>
      </c>
      <c r="E19" s="118">
        <v>3.0624072228887487</v>
      </c>
      <c r="F19" s="118">
        <v>3.0824013798475489</v>
      </c>
      <c r="G19" s="118">
        <v>3.1913641484371058</v>
      </c>
      <c r="H19" s="118">
        <v>3.2529849065104752</v>
      </c>
      <c r="I19" s="118">
        <v>3.3166292103463197</v>
      </c>
      <c r="J19" s="118">
        <v>3.2759854798302577</v>
      </c>
      <c r="K19" s="118">
        <v>3.2570075009869721</v>
      </c>
      <c r="L19" s="118">
        <v>3.34436621996054</v>
      </c>
      <c r="M19" s="118">
        <v>3.3868163136263041</v>
      </c>
      <c r="N19" s="118">
        <v>3.3378758649983187</v>
      </c>
      <c r="O19" s="118">
        <v>3.2689315548573239</v>
      </c>
      <c r="P19" s="118">
        <v>3.4068187156033187</v>
      </c>
      <c r="Q19" s="118">
        <v>3.4522257771457912</v>
      </c>
      <c r="R19" s="118">
        <v>3.2253818440642927</v>
      </c>
      <c r="S19" s="118">
        <v>3.1614571383187138</v>
      </c>
      <c r="T19" s="118">
        <v>3.0975972207282041</v>
      </c>
      <c r="U19" s="118">
        <v>2.9919572168619184</v>
      </c>
      <c r="V19" s="118">
        <v>2.9818767569719133</v>
      </c>
      <c r="W19" s="118">
        <v>2.9979216661536658</v>
      </c>
      <c r="X19" s="118">
        <v>3.1724034511199073</v>
      </c>
      <c r="Y19" s="118">
        <v>3.0887009728586032</v>
      </c>
      <c r="Z19" s="118">
        <v>3.0216646423737026</v>
      </c>
      <c r="AA19" s="118">
        <v>3.0089845906740953</v>
      </c>
      <c r="AB19" s="118">
        <v>3.0052435885213078</v>
      </c>
      <c r="AC19" s="322">
        <v>2.88201620489364</v>
      </c>
      <c r="AD19" s="118">
        <v>2.8073305455948985</v>
      </c>
      <c r="AE19" s="118">
        <v>2.8081120913088577</v>
      </c>
      <c r="AF19" s="118">
        <v>2.9034757726223921</v>
      </c>
      <c r="AG19" s="118">
        <v>2.9002378252220584</v>
      </c>
      <c r="AH19" s="118">
        <v>2.9760383453511707</v>
      </c>
      <c r="AI19" s="118">
        <v>2.8987064334522326</v>
      </c>
      <c r="AJ19" s="118">
        <v>2.8868648409703779</v>
      </c>
      <c r="AK19" s="118">
        <v>2.8406232772358089</v>
      </c>
      <c r="AL19" s="118">
        <v>2.8282788209884684</v>
      </c>
      <c r="AM19" s="118">
        <v>2.823093653958062</v>
      </c>
      <c r="AN19" s="118">
        <v>2.7710592716273958</v>
      </c>
      <c r="AO19" s="118">
        <v>2.6845377000087609</v>
      </c>
      <c r="AP19" s="118">
        <v>2.6101707215297809</v>
      </c>
      <c r="AQ19" s="118">
        <v>2.6463715634740752</v>
      </c>
      <c r="AR19" s="118">
        <v>2.660721071552278</v>
      </c>
      <c r="AS19" s="118">
        <v>2.6107021030700261</v>
      </c>
      <c r="AT19" s="118">
        <v>2.58154807245913</v>
      </c>
      <c r="AU19" s="118">
        <v>2.5664277628952994</v>
      </c>
      <c r="AV19" s="118">
        <v>2.6377037502169602</v>
      </c>
      <c r="AW19" s="118">
        <v>2.7130684345790237</v>
      </c>
      <c r="AX19" s="118">
        <v>2.8671027023037374</v>
      </c>
      <c r="AY19" s="118">
        <v>3.193576480271028</v>
      </c>
      <c r="AZ19" s="118">
        <v>3.1687052155968543</v>
      </c>
      <c r="BA19" s="118">
        <v>3.2152847499973167</v>
      </c>
      <c r="BB19" s="118">
        <v>3.3022128496254135</v>
      </c>
      <c r="BC19" s="118">
        <v>3.3121988520872647</v>
      </c>
      <c r="BD19" s="118">
        <v>3.2680914267682923</v>
      </c>
      <c r="BE19" s="118">
        <v>3.3882714567216281</v>
      </c>
      <c r="BF19" s="118">
        <v>3.3971896914084261</v>
      </c>
      <c r="BG19" s="322">
        <v>3.3075063129693922</v>
      </c>
    </row>
    <row r="20" spans="1:59">
      <c r="A20" s="107">
        <f t="shared" si="0"/>
        <v>16</v>
      </c>
      <c r="B20" s="113" t="s">
        <v>142</v>
      </c>
      <c r="C20" s="118">
        <v>3.6043328175217235</v>
      </c>
      <c r="D20" s="118">
        <v>3.3780383748659943</v>
      </c>
      <c r="E20" s="118">
        <v>3.3796286882079021</v>
      </c>
      <c r="F20" s="118">
        <v>3.3179398727721208</v>
      </c>
      <c r="G20" s="118">
        <v>3.3208346644695914</v>
      </c>
      <c r="H20" s="118">
        <v>3.2905309003529322</v>
      </c>
      <c r="I20" s="118">
        <v>3.3138374349167354</v>
      </c>
      <c r="J20" s="118">
        <v>3.2184672017996832</v>
      </c>
      <c r="K20" s="118">
        <v>3.1594714474814793</v>
      </c>
      <c r="L20" s="118">
        <v>3.1071771263463175</v>
      </c>
      <c r="M20" s="118">
        <v>3.0923964590578565</v>
      </c>
      <c r="N20" s="118">
        <v>3.0927561368422918</v>
      </c>
      <c r="O20" s="118">
        <v>3.1095635885738453</v>
      </c>
      <c r="P20" s="118">
        <v>3.1421189942680132</v>
      </c>
      <c r="Q20" s="118">
        <v>3.3388067870826497</v>
      </c>
      <c r="R20" s="118">
        <v>3.2590201976375153</v>
      </c>
      <c r="S20" s="118">
        <v>3.223230201733176</v>
      </c>
      <c r="T20" s="118">
        <v>3.2493894446635667</v>
      </c>
      <c r="U20" s="118">
        <v>3.199310219640588</v>
      </c>
      <c r="V20" s="118">
        <v>3.230962509640023</v>
      </c>
      <c r="W20" s="118">
        <v>3.0080000871647221</v>
      </c>
      <c r="X20" s="118">
        <v>3.1713692527658344</v>
      </c>
      <c r="Y20" s="118">
        <v>3.0903688666185358</v>
      </c>
      <c r="Z20" s="118">
        <v>3.0349185104390508</v>
      </c>
      <c r="AA20" s="118">
        <v>2.9750539577372885</v>
      </c>
      <c r="AB20" s="118">
        <v>2.9554771665554389</v>
      </c>
      <c r="AC20" s="322">
        <v>2.9479338236065504</v>
      </c>
      <c r="AD20" s="118">
        <v>2.9253636685399287</v>
      </c>
      <c r="AE20" s="118">
        <v>2.9684944979716783</v>
      </c>
      <c r="AF20" s="118">
        <v>3.0479208423701687</v>
      </c>
      <c r="AG20" s="118">
        <v>3.1329146961114218</v>
      </c>
      <c r="AH20" s="118">
        <v>3.1458662409796387</v>
      </c>
      <c r="AI20" s="118">
        <v>3.1589776096953028</v>
      </c>
      <c r="AJ20" s="118">
        <v>3.1146018971332743</v>
      </c>
      <c r="AK20" s="118">
        <v>3.0656004477829799</v>
      </c>
      <c r="AL20" s="118">
        <v>3.0793806000539075</v>
      </c>
      <c r="AM20" s="118">
        <v>2.9963425238576749</v>
      </c>
      <c r="AN20" s="118">
        <v>3.0374641921700212</v>
      </c>
      <c r="AO20" s="118">
        <v>2.8992808047341048</v>
      </c>
      <c r="AP20" s="118">
        <v>2.7652896460385712</v>
      </c>
      <c r="AQ20" s="118">
        <v>2.8462830062121602</v>
      </c>
      <c r="AR20" s="118">
        <v>2.8693885923938081</v>
      </c>
      <c r="AS20" s="118">
        <v>2.763383627325914</v>
      </c>
      <c r="AT20" s="118">
        <v>2.6844644367620258</v>
      </c>
      <c r="AU20" s="118">
        <v>2.629517553640436</v>
      </c>
      <c r="AV20" s="118">
        <v>2.5821484552746368</v>
      </c>
      <c r="AW20" s="118">
        <v>2.6363620186942498</v>
      </c>
      <c r="AX20" s="118">
        <v>2.6966773406867715</v>
      </c>
      <c r="AY20" s="118">
        <v>2.9654228593850189</v>
      </c>
      <c r="AZ20" s="118">
        <v>2.8711953938620924</v>
      </c>
      <c r="BA20" s="118">
        <v>2.7697281404085268</v>
      </c>
      <c r="BB20" s="118">
        <v>2.7788993684469236</v>
      </c>
      <c r="BC20" s="118">
        <v>2.8119171702596693</v>
      </c>
      <c r="BD20" s="118">
        <v>2.7679364158974327</v>
      </c>
      <c r="BE20" s="118">
        <v>2.8765193033674183</v>
      </c>
      <c r="BF20" s="118">
        <v>2.9851054234180592</v>
      </c>
      <c r="BG20" s="322">
        <v>2.875169919720947</v>
      </c>
    </row>
    <row r="21" spans="1:59" ht="19.5">
      <c r="A21" s="721"/>
      <c r="B21" s="722"/>
      <c r="C21" s="722"/>
      <c r="D21" s="722"/>
      <c r="E21" s="722"/>
      <c r="F21" s="722"/>
      <c r="G21" s="722"/>
      <c r="H21" s="722"/>
      <c r="I21" s="722"/>
      <c r="J21" s="722"/>
      <c r="K21" s="722"/>
      <c r="L21" s="722"/>
      <c r="M21" s="722"/>
      <c r="N21" s="722"/>
      <c r="O21" s="722"/>
      <c r="P21" s="722"/>
      <c r="Q21" s="722"/>
      <c r="R21" s="722"/>
      <c r="S21" s="722"/>
      <c r="T21" s="722"/>
      <c r="U21" s="722"/>
      <c r="V21" s="722"/>
      <c r="W21" s="722"/>
      <c r="X21" s="722"/>
      <c r="Y21" s="722"/>
      <c r="Z21" s="722"/>
      <c r="AA21" s="722"/>
      <c r="AB21" s="722"/>
      <c r="AC21" s="722"/>
      <c r="AD21" s="722"/>
      <c r="AE21" s="722"/>
      <c r="AF21" s="722"/>
      <c r="AG21" s="722"/>
      <c r="AH21" s="722"/>
      <c r="AI21" s="722"/>
      <c r="AJ21" s="722"/>
      <c r="AK21" s="722"/>
      <c r="AL21" s="722"/>
      <c r="AM21" s="722"/>
      <c r="AN21" s="722"/>
      <c r="AO21" s="722"/>
      <c r="AP21" s="722"/>
      <c r="AQ21" s="722"/>
      <c r="AR21" s="722"/>
      <c r="AS21" s="722"/>
      <c r="AT21" s="722"/>
      <c r="AU21" s="722"/>
      <c r="AV21" s="722"/>
      <c r="AW21" s="722"/>
      <c r="AX21" s="722"/>
      <c r="AY21" s="722"/>
      <c r="AZ21" s="722"/>
      <c r="BA21" s="722"/>
      <c r="BB21" s="722"/>
      <c r="BC21" s="722"/>
      <c r="BD21" s="722"/>
      <c r="BE21" s="722"/>
      <c r="BF21" s="722"/>
      <c r="BG21" s="722"/>
    </row>
    <row r="22" spans="1:59">
      <c r="A22" s="714" t="s">
        <v>162</v>
      </c>
      <c r="B22" s="714"/>
      <c r="C22" s="714"/>
      <c r="D22" s="714"/>
      <c r="E22" s="714"/>
      <c r="F22" s="714"/>
      <c r="G22" s="714"/>
      <c r="H22" s="714"/>
      <c r="I22" s="714"/>
      <c r="J22" s="714"/>
      <c r="K22" s="714"/>
      <c r="L22" s="714"/>
      <c r="M22" s="714"/>
      <c r="N22" s="714"/>
      <c r="O22" s="714"/>
    </row>
    <row r="23" spans="1:59">
      <c r="A23" s="714"/>
      <c r="B23" s="714"/>
      <c r="C23" s="714"/>
      <c r="D23" s="714"/>
      <c r="E23" s="714"/>
      <c r="F23" s="714"/>
      <c r="G23" s="714"/>
      <c r="H23" s="714"/>
      <c r="I23" s="714"/>
      <c r="J23" s="714"/>
      <c r="K23" s="714"/>
      <c r="L23" s="714"/>
      <c r="M23" s="714"/>
      <c r="N23" s="714"/>
      <c r="O23" s="714"/>
    </row>
    <row r="24" spans="1:59">
      <c r="B24" s="328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</row>
    <row r="29" spans="1:59">
      <c r="C29" s="713"/>
    </row>
    <row r="30" spans="1:59">
      <c r="C30" s="713"/>
    </row>
    <row r="31" spans="1:59">
      <c r="C31" s="713"/>
    </row>
    <row r="32" spans="1:59">
      <c r="C32" s="713"/>
    </row>
    <row r="33" spans="3:3">
      <c r="C33" s="713"/>
    </row>
    <row r="34" spans="3:3">
      <c r="C34" s="713"/>
    </row>
    <row r="35" spans="3:3">
      <c r="C35" s="713"/>
    </row>
    <row r="36" spans="3:3">
      <c r="C36" s="713"/>
    </row>
    <row r="37" spans="3:3">
      <c r="C37" s="713"/>
    </row>
    <row r="38" spans="3:3">
      <c r="C38" s="713"/>
    </row>
    <row r="39" spans="3:3">
      <c r="C39" s="713"/>
    </row>
    <row r="40" spans="3:3">
      <c r="C40" s="713"/>
    </row>
    <row r="41" spans="3:3">
      <c r="C41" s="713"/>
    </row>
    <row r="42" spans="3:3">
      <c r="C42" s="713"/>
    </row>
    <row r="43" spans="3:3">
      <c r="C43" s="713"/>
    </row>
    <row r="44" spans="3:3">
      <c r="C44" s="713"/>
    </row>
    <row r="45" spans="3:3">
      <c r="C45" s="713"/>
    </row>
    <row r="46" spans="3:3">
      <c r="C46" s="713"/>
    </row>
    <row r="47" spans="3:3">
      <c r="C47" s="713"/>
    </row>
    <row r="48" spans="3:3">
      <c r="C48" s="713"/>
    </row>
    <row r="49" spans="3:3">
      <c r="C49" s="713"/>
    </row>
    <row r="50" spans="3:3">
      <c r="C50" s="713"/>
    </row>
    <row r="51" spans="3:3">
      <c r="C51" s="713"/>
    </row>
    <row r="52" spans="3:3">
      <c r="C52" s="713"/>
    </row>
    <row r="53" spans="3:3">
      <c r="C53" s="713"/>
    </row>
    <row r="54" spans="3:3">
      <c r="C54" s="713"/>
    </row>
    <row r="55" spans="3:3">
      <c r="C55" s="713"/>
    </row>
    <row r="56" spans="3:3">
      <c r="C56" s="713"/>
    </row>
    <row r="57" spans="3:3">
      <c r="C57" s="713"/>
    </row>
    <row r="58" spans="3:3">
      <c r="C58" s="713"/>
    </row>
    <row r="59" spans="3:3">
      <c r="C59" s="713"/>
    </row>
    <row r="60" spans="3:3">
      <c r="C60" s="713"/>
    </row>
    <row r="61" spans="3:3">
      <c r="C61" s="713"/>
    </row>
    <row r="62" spans="3:3">
      <c r="C62" s="713"/>
    </row>
    <row r="63" spans="3:3">
      <c r="C63" s="713"/>
    </row>
    <row r="64" spans="3:3">
      <c r="C64" s="713"/>
    </row>
    <row r="65" spans="3:3">
      <c r="C65" s="713"/>
    </row>
    <row r="66" spans="3:3">
      <c r="C66" s="713"/>
    </row>
    <row r="67" spans="3:3">
      <c r="C67" s="713"/>
    </row>
    <row r="68" spans="3:3">
      <c r="C68" s="713"/>
    </row>
    <row r="69" spans="3:3">
      <c r="C69" s="713"/>
    </row>
    <row r="70" spans="3:3">
      <c r="C70" s="713"/>
    </row>
    <row r="71" spans="3:3">
      <c r="C71" s="713"/>
    </row>
    <row r="72" spans="3:3">
      <c r="C72" s="713"/>
    </row>
    <row r="73" spans="3:3">
      <c r="C73" s="713"/>
    </row>
    <row r="74" spans="3:3">
      <c r="C74" s="713"/>
    </row>
    <row r="75" spans="3:3">
      <c r="C75" s="713"/>
    </row>
    <row r="76" spans="3:3">
      <c r="C76" s="713"/>
    </row>
    <row r="77" spans="3:3">
      <c r="C77" s="713"/>
    </row>
    <row r="78" spans="3:3">
      <c r="C78" s="713"/>
    </row>
    <row r="79" spans="3:3">
      <c r="C79" s="713"/>
    </row>
    <row r="80" spans="3:3">
      <c r="C80" s="713"/>
    </row>
    <row r="81" spans="3:3">
      <c r="C81" s="713"/>
    </row>
    <row r="82" spans="3:3">
      <c r="C82" s="713"/>
    </row>
    <row r="83" spans="3:3">
      <c r="C83" s="713"/>
    </row>
    <row r="84" spans="3:3">
      <c r="C84" s="713"/>
    </row>
    <row r="85" spans="3:3">
      <c r="C85" s="712"/>
    </row>
  </sheetData>
  <mergeCells count="2">
    <mergeCell ref="A21:BG21"/>
    <mergeCell ref="A22:O2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G20"/>
  <sheetViews>
    <sheetView workbookViewId="0">
      <selection activeCell="B13" sqref="B13"/>
    </sheetView>
  </sheetViews>
  <sheetFormatPr defaultColWidth="8.7109375" defaultRowHeight="15"/>
  <cols>
    <col min="2" max="2" width="43.42578125" customWidth="1"/>
  </cols>
  <sheetData>
    <row r="1" spans="1:59">
      <c r="A1" s="202" t="s">
        <v>342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  <c r="BD1" s="309"/>
      <c r="BE1" s="309"/>
      <c r="BF1" s="309"/>
      <c r="BG1" s="309"/>
    </row>
    <row r="2" spans="1:59">
      <c r="A2" s="309"/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/>
      <c r="AM2" s="309"/>
      <c r="AN2" s="309"/>
      <c r="AO2" s="309"/>
      <c r="AP2" s="309"/>
      <c r="AQ2" s="309"/>
      <c r="AR2" s="309"/>
      <c r="AS2" s="309"/>
      <c r="AT2" s="309"/>
      <c r="AU2" s="309"/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F2" s="309"/>
      <c r="BG2" s="309"/>
    </row>
    <row r="3" spans="1:59">
      <c r="A3" s="327" t="s">
        <v>56</v>
      </c>
      <c r="B3" s="327" t="s">
        <v>57</v>
      </c>
      <c r="C3" s="327" t="s">
        <v>58</v>
      </c>
      <c r="D3" s="327" t="s">
        <v>59</v>
      </c>
      <c r="E3" s="327" t="s">
        <v>60</v>
      </c>
      <c r="F3" s="327" t="s">
        <v>61</v>
      </c>
      <c r="G3" s="327" t="s">
        <v>62</v>
      </c>
      <c r="H3" s="327" t="s">
        <v>63</v>
      </c>
      <c r="I3" s="327" t="s">
        <v>64</v>
      </c>
      <c r="J3" s="327" t="s">
        <v>65</v>
      </c>
      <c r="K3" s="327" t="s">
        <v>66</v>
      </c>
      <c r="L3" s="327" t="s">
        <v>67</v>
      </c>
      <c r="M3" s="327" t="s">
        <v>68</v>
      </c>
      <c r="N3" s="327" t="s">
        <v>69</v>
      </c>
      <c r="O3" s="327" t="s">
        <v>70</v>
      </c>
      <c r="P3" s="327" t="s">
        <v>71</v>
      </c>
      <c r="Q3" s="327" t="s">
        <v>72</v>
      </c>
      <c r="R3" s="327" t="s">
        <v>73</v>
      </c>
      <c r="S3" s="327" t="s">
        <v>74</v>
      </c>
      <c r="T3" s="327" t="s">
        <v>75</v>
      </c>
      <c r="U3" s="327" t="s">
        <v>76</v>
      </c>
      <c r="V3" s="327" t="s">
        <v>77</v>
      </c>
      <c r="W3" s="327" t="s">
        <v>78</v>
      </c>
      <c r="X3" s="327" t="s">
        <v>79</v>
      </c>
      <c r="Y3" s="327" t="s">
        <v>80</v>
      </c>
      <c r="Z3" s="327" t="s">
        <v>81</v>
      </c>
      <c r="AA3" s="327" t="s">
        <v>82</v>
      </c>
      <c r="AB3" s="327" t="s">
        <v>83</v>
      </c>
      <c r="AC3" s="318" t="s">
        <v>84</v>
      </c>
      <c r="AD3" s="327" t="s">
        <v>85</v>
      </c>
      <c r="AE3" s="327" t="s">
        <v>86</v>
      </c>
      <c r="AF3" s="327" t="s">
        <v>87</v>
      </c>
      <c r="AG3" s="327" t="s">
        <v>88</v>
      </c>
      <c r="AH3" s="327" t="s">
        <v>89</v>
      </c>
      <c r="AI3" s="327" t="s">
        <v>90</v>
      </c>
      <c r="AJ3" s="327" t="s">
        <v>91</v>
      </c>
      <c r="AK3" s="327" t="s">
        <v>92</v>
      </c>
      <c r="AL3" s="327" t="s">
        <v>93</v>
      </c>
      <c r="AM3" s="327" t="s">
        <v>94</v>
      </c>
      <c r="AN3" s="327" t="s">
        <v>95</v>
      </c>
      <c r="AO3" s="327" t="s">
        <v>96</v>
      </c>
      <c r="AP3" s="327" t="s">
        <v>97</v>
      </c>
      <c r="AQ3" s="327" t="s">
        <v>98</v>
      </c>
      <c r="AR3" s="327" t="s">
        <v>99</v>
      </c>
      <c r="AS3" s="327" t="s">
        <v>100</v>
      </c>
      <c r="AT3" s="327" t="s">
        <v>101</v>
      </c>
      <c r="AU3" s="327" t="s">
        <v>102</v>
      </c>
      <c r="AV3" s="327" t="s">
        <v>103</v>
      </c>
      <c r="AW3" s="327" t="s">
        <v>104</v>
      </c>
      <c r="AX3" s="327" t="s">
        <v>105</v>
      </c>
      <c r="AY3" s="327" t="s">
        <v>106</v>
      </c>
      <c r="AZ3" s="327" t="s">
        <v>107</v>
      </c>
      <c r="BA3" s="327" t="s">
        <v>108</v>
      </c>
      <c r="BB3" s="327" t="s">
        <v>109</v>
      </c>
      <c r="BC3" s="327" t="s">
        <v>110</v>
      </c>
      <c r="BD3" s="327" t="s">
        <v>111</v>
      </c>
      <c r="BE3" s="327" t="s">
        <v>112</v>
      </c>
      <c r="BF3" s="327" t="s">
        <v>113</v>
      </c>
      <c r="BG3" s="318" t="s">
        <v>114</v>
      </c>
    </row>
    <row r="4" spans="1:59">
      <c r="A4" s="326" t="s">
        <v>56</v>
      </c>
      <c r="B4" s="326" t="s">
        <v>57</v>
      </c>
      <c r="C4" s="326" t="s">
        <v>57</v>
      </c>
      <c r="D4" s="326" t="s">
        <v>57</v>
      </c>
      <c r="E4" s="326" t="s">
        <v>57</v>
      </c>
      <c r="F4" s="326" t="s">
        <v>57</v>
      </c>
      <c r="G4" s="326" t="s">
        <v>57</v>
      </c>
      <c r="H4" s="326" t="s">
        <v>57</v>
      </c>
      <c r="I4" s="326" t="s">
        <v>57</v>
      </c>
      <c r="J4" s="326" t="s">
        <v>57</v>
      </c>
      <c r="K4" s="326" t="s">
        <v>57</v>
      </c>
      <c r="L4" s="326" t="s">
        <v>57</v>
      </c>
      <c r="M4" s="326" t="s">
        <v>57</v>
      </c>
      <c r="N4" s="326" t="s">
        <v>57</v>
      </c>
      <c r="O4" s="326" t="s">
        <v>57</v>
      </c>
      <c r="P4" s="326" t="s">
        <v>57</v>
      </c>
      <c r="Q4" s="326" t="s">
        <v>57</v>
      </c>
      <c r="R4" s="326" t="s">
        <v>57</v>
      </c>
      <c r="S4" s="326" t="s">
        <v>57</v>
      </c>
      <c r="T4" s="326" t="s">
        <v>57</v>
      </c>
      <c r="U4" s="326" t="s">
        <v>57</v>
      </c>
      <c r="V4" s="326" t="s">
        <v>57</v>
      </c>
      <c r="W4" s="326" t="s">
        <v>57</v>
      </c>
      <c r="X4" s="326" t="s">
        <v>57</v>
      </c>
      <c r="Y4" s="326" t="s">
        <v>57</v>
      </c>
      <c r="Z4" s="326" t="s">
        <v>57</v>
      </c>
      <c r="AA4" s="326" t="s">
        <v>57</v>
      </c>
      <c r="AB4" s="326" t="s">
        <v>57</v>
      </c>
      <c r="AC4" s="319" t="s">
        <v>57</v>
      </c>
      <c r="AD4" s="326" t="s">
        <v>57</v>
      </c>
      <c r="AE4" s="326" t="s">
        <v>57</v>
      </c>
      <c r="AF4" s="326" t="s">
        <v>57</v>
      </c>
      <c r="AG4" s="326" t="s">
        <v>57</v>
      </c>
      <c r="AH4" s="326" t="s">
        <v>57</v>
      </c>
      <c r="AI4" s="326" t="s">
        <v>57</v>
      </c>
      <c r="AJ4" s="326" t="s">
        <v>57</v>
      </c>
      <c r="AK4" s="326" t="s">
        <v>57</v>
      </c>
      <c r="AL4" s="326" t="s">
        <v>57</v>
      </c>
      <c r="AM4" s="326" t="s">
        <v>57</v>
      </c>
      <c r="AN4" s="326" t="s">
        <v>57</v>
      </c>
      <c r="AO4" s="326" t="s">
        <v>57</v>
      </c>
      <c r="AP4" s="326" t="s">
        <v>57</v>
      </c>
      <c r="AQ4" s="326" t="s">
        <v>57</v>
      </c>
      <c r="AR4" s="326" t="s">
        <v>57</v>
      </c>
      <c r="AS4" s="326" t="s">
        <v>57</v>
      </c>
      <c r="AT4" s="326" t="s">
        <v>57</v>
      </c>
      <c r="AU4" s="326" t="s">
        <v>57</v>
      </c>
      <c r="AV4" s="326" t="s">
        <v>57</v>
      </c>
      <c r="AW4" s="326" t="s">
        <v>57</v>
      </c>
      <c r="AX4" s="326" t="s">
        <v>57</v>
      </c>
      <c r="AY4" s="326" t="s">
        <v>57</v>
      </c>
      <c r="AZ4" s="326" t="s">
        <v>57</v>
      </c>
      <c r="BA4" s="326" t="s">
        <v>57</v>
      </c>
      <c r="BB4" s="326" t="s">
        <v>57</v>
      </c>
      <c r="BC4" s="326" t="s">
        <v>57</v>
      </c>
      <c r="BD4" s="326" t="s">
        <v>57</v>
      </c>
      <c r="BE4" s="326" t="s">
        <v>57</v>
      </c>
      <c r="BF4" s="326" t="s">
        <v>57</v>
      </c>
      <c r="BG4" s="319" t="s">
        <v>57</v>
      </c>
    </row>
    <row r="5" spans="1:59">
      <c r="A5" s="107" t="s">
        <v>115</v>
      </c>
      <c r="B5" s="144" t="s">
        <v>341</v>
      </c>
      <c r="C5" s="348">
        <f>C6+C9+C14</f>
        <v>99.557142090289332</v>
      </c>
      <c r="D5" s="348">
        <f t="shared" ref="D5:BG5" si="0">D6+D9+D14</f>
        <v>100.12630327645557</v>
      </c>
      <c r="E5" s="348">
        <f t="shared" si="0"/>
        <v>99.896715554637481</v>
      </c>
      <c r="F5" s="348">
        <f t="shared" si="0"/>
        <v>99.793922826201253</v>
      </c>
      <c r="G5" s="348">
        <f t="shared" si="0"/>
        <v>99.76471488417468</v>
      </c>
      <c r="H5" s="348">
        <f t="shared" si="0"/>
        <v>99.585423277715208</v>
      </c>
      <c r="I5" s="348">
        <f t="shared" si="0"/>
        <v>99.818555125817696</v>
      </c>
      <c r="J5" s="348">
        <f t="shared" si="0"/>
        <v>99.87326467289175</v>
      </c>
      <c r="K5" s="348">
        <f t="shared" si="0"/>
        <v>100.2767625403888</v>
      </c>
      <c r="L5" s="348">
        <f t="shared" si="0"/>
        <v>99.40495908326892</v>
      </c>
      <c r="M5" s="348">
        <f t="shared" si="0"/>
        <v>99.297318567654173</v>
      </c>
      <c r="N5" s="348">
        <f t="shared" si="0"/>
        <v>100.01109855516992</v>
      </c>
      <c r="O5" s="348">
        <f t="shared" si="0"/>
        <v>100.28187597457119</v>
      </c>
      <c r="P5" s="348">
        <f t="shared" si="0"/>
        <v>100.53659306446291</v>
      </c>
      <c r="Q5" s="348">
        <f t="shared" si="0"/>
        <v>100.23527644982856</v>
      </c>
      <c r="R5" s="348">
        <f t="shared" si="0"/>
        <v>100.3506212093165</v>
      </c>
      <c r="S5" s="348">
        <f t="shared" si="0"/>
        <v>99.626620894432861</v>
      </c>
      <c r="T5" s="348">
        <f t="shared" si="0"/>
        <v>99.924167169262432</v>
      </c>
      <c r="U5" s="348">
        <f t="shared" si="0"/>
        <v>99.951488457332943</v>
      </c>
      <c r="V5" s="348">
        <f t="shared" si="0"/>
        <v>99.892368006049196</v>
      </c>
      <c r="W5" s="348">
        <f t="shared" si="0"/>
        <v>99.887733432314519</v>
      </c>
      <c r="X5" s="348">
        <f t="shared" si="0"/>
        <v>99.694028642158116</v>
      </c>
      <c r="Y5" s="348">
        <f t="shared" si="0"/>
        <v>99.721634000456419</v>
      </c>
      <c r="Z5" s="348">
        <f t="shared" si="0"/>
        <v>99.854641001844101</v>
      </c>
      <c r="AA5" s="348">
        <f t="shared" si="0"/>
        <v>100.04615816865794</v>
      </c>
      <c r="AB5" s="348">
        <f t="shared" si="0"/>
        <v>99.823368025335782</v>
      </c>
      <c r="AC5" s="348">
        <f t="shared" si="0"/>
        <v>100.2064208900302</v>
      </c>
      <c r="AD5" s="348">
        <f t="shared" si="0"/>
        <v>100.18746821997478</v>
      </c>
      <c r="AE5" s="348">
        <f t="shared" si="0"/>
        <v>100.15818613234907</v>
      </c>
      <c r="AF5" s="348">
        <f t="shared" si="0"/>
        <v>100.09594070436604</v>
      </c>
      <c r="AG5" s="348">
        <f t="shared" si="0"/>
        <v>99.861408035385196</v>
      </c>
      <c r="AH5" s="348">
        <f t="shared" si="0"/>
        <v>99.788908386881531</v>
      </c>
      <c r="AI5" s="348">
        <f t="shared" si="0"/>
        <v>99.948902484018532</v>
      </c>
      <c r="AJ5" s="348">
        <f t="shared" si="0"/>
        <v>100.05648208109606</v>
      </c>
      <c r="AK5" s="348">
        <f t="shared" si="0"/>
        <v>100.0041447226628</v>
      </c>
      <c r="AL5" s="348">
        <f t="shared" si="0"/>
        <v>99.947178942004882</v>
      </c>
      <c r="AM5" s="348">
        <f t="shared" si="0"/>
        <v>100.14847217950324</v>
      </c>
      <c r="AN5" s="348">
        <f t="shared" si="0"/>
        <v>100.0685660185836</v>
      </c>
      <c r="AO5" s="348">
        <f t="shared" si="0"/>
        <v>100.16266206529671</v>
      </c>
      <c r="AP5" s="348">
        <f t="shared" si="0"/>
        <v>100.10588722701912</v>
      </c>
      <c r="AQ5" s="348">
        <f t="shared" si="0"/>
        <v>99.989510610611106</v>
      </c>
      <c r="AR5" s="348">
        <f t="shared" si="0"/>
        <v>100.0695727755058</v>
      </c>
      <c r="AS5" s="348">
        <f t="shared" si="0"/>
        <v>100.08016169552818</v>
      </c>
      <c r="AT5" s="348">
        <f t="shared" si="0"/>
        <v>100.02185542383003</v>
      </c>
      <c r="AU5" s="348">
        <f t="shared" si="0"/>
        <v>100.03850505130698</v>
      </c>
      <c r="AV5" s="348">
        <f t="shared" si="0"/>
        <v>99.986083162507299</v>
      </c>
      <c r="AW5" s="348">
        <f t="shared" si="0"/>
        <v>99.930222745531836</v>
      </c>
      <c r="AX5" s="348">
        <f t="shared" si="0"/>
        <v>99.978023222577562</v>
      </c>
      <c r="AY5" s="348">
        <f t="shared" si="0"/>
        <v>99.938874823808291</v>
      </c>
      <c r="AZ5" s="348">
        <f t="shared" si="0"/>
        <v>99.907495244972424</v>
      </c>
      <c r="BA5" s="348">
        <f t="shared" si="0"/>
        <v>99.934921147912661</v>
      </c>
      <c r="BB5" s="348">
        <f t="shared" si="0"/>
        <v>99.936550131225857</v>
      </c>
      <c r="BC5" s="348">
        <f t="shared" si="0"/>
        <v>99.993513810571429</v>
      </c>
      <c r="BD5" s="348">
        <f t="shared" si="0"/>
        <v>99.970653119876943</v>
      </c>
      <c r="BE5" s="348">
        <f t="shared" si="0"/>
        <v>100.05964061176161</v>
      </c>
      <c r="BF5" s="348">
        <f t="shared" si="0"/>
        <v>99.935920015773533</v>
      </c>
      <c r="BG5" s="348">
        <f t="shared" si="0"/>
        <v>99.995426305159015</v>
      </c>
    </row>
    <row r="6" spans="1:59">
      <c r="A6" s="107" t="s">
        <v>117</v>
      </c>
      <c r="B6" s="144" t="s">
        <v>118</v>
      </c>
      <c r="C6" s="350">
        <f>'T7'!C6/'T7'!$C$23*100</f>
        <v>56.854903644854794</v>
      </c>
      <c r="D6" s="350">
        <f>'T7'!D6/'T7'!$D$23*100</f>
        <v>56.430322692488666</v>
      </c>
      <c r="E6" s="350">
        <f>'T7'!E6/'T7'!$E$23*100</f>
        <v>55.814914273910354</v>
      </c>
      <c r="F6" s="350">
        <f>'T7'!F6/'T7'!$F$23*100</f>
        <v>55.891073493849234</v>
      </c>
      <c r="G6" s="350">
        <f>'T7'!G6/'T7'!$G$23*100</f>
        <v>56.678845381334042</v>
      </c>
      <c r="H6" s="350">
        <f>'T7'!H6/'T7'!$H$23*100</f>
        <v>57.167229672091992</v>
      </c>
      <c r="I6" s="350">
        <f>'T7'!I6/'T7'!$I$23*100</f>
        <v>58.996641678205918</v>
      </c>
      <c r="J6" s="350">
        <f>'T7'!J6/'T7'!$J$23*100</f>
        <v>58.701764097484229</v>
      </c>
      <c r="K6" s="350">
        <f>'T7'!K6/'T7'!$K$23*100</f>
        <v>59.676095132157428</v>
      </c>
      <c r="L6" s="350">
        <f>'T7'!L6/'T7'!$L$23*100</f>
        <v>59.934729532432797</v>
      </c>
      <c r="M6" s="350">
        <f>'T7'!M6/'T7'!$M$23*100</f>
        <v>60.212490865141376</v>
      </c>
      <c r="N6" s="350">
        <f>'T7'!N6/'T7'!$N$23*100</f>
        <v>60.646541286625236</v>
      </c>
      <c r="O6" s="350">
        <f>'T7'!O6/'T7'!$O$23*100</f>
        <v>59.324183073733273</v>
      </c>
      <c r="P6" s="350">
        <f>'T7'!P6/'T7'!$P$23*100</f>
        <v>59.23399187936699</v>
      </c>
      <c r="Q6" s="350">
        <f>'T7'!Q6/'T7'!$Q$23*100</f>
        <v>60.262057918053713</v>
      </c>
      <c r="R6" s="350">
        <f>'T7'!R6/'T7'!$R$23*100</f>
        <v>60.657469211755611</v>
      </c>
      <c r="S6" s="350">
        <f>'T7'!S6/'T7'!$S$23*100</f>
        <v>60.860300972166733</v>
      </c>
      <c r="T6" s="350">
        <f>'T7'!T6/'T7'!$T$23*100</f>
        <v>59.519902792067271</v>
      </c>
      <c r="U6" s="350">
        <f>'T7'!U6/'T7'!$U$23*100</f>
        <v>58.115673078403894</v>
      </c>
      <c r="V6" s="350">
        <f>'T7'!V6/'T7'!$V$23*100</f>
        <v>58.121957948588687</v>
      </c>
      <c r="W6" s="350">
        <f>'T7'!W6/'T7'!$W$23*100</f>
        <v>59.869417856773424</v>
      </c>
      <c r="X6" s="350">
        <f>'T7'!X6/'T7'!$X$23*100</f>
        <v>60.774645443398192</v>
      </c>
      <c r="Y6" s="350">
        <f>'T7'!Y6/'T7'!$Y$23*100</f>
        <v>58.470658790686812</v>
      </c>
      <c r="Z6" s="350">
        <f>'T7'!Z6/'T7'!$Z$23*100</f>
        <v>57.202261139971313</v>
      </c>
      <c r="AA6" s="350">
        <f>'T7'!AA6/'T7'!$AA$23*100</f>
        <v>57.061976818341961</v>
      </c>
      <c r="AB6" s="350">
        <f>'T7'!AB6/'T7'!$AB$23*100</f>
        <v>58.342867040601831</v>
      </c>
      <c r="AC6" s="350">
        <f>'T7'!AC6/'T7'!$AC$23*100</f>
        <v>58.352568454401442</v>
      </c>
      <c r="AD6" s="350">
        <f>'T7'!AD6/'T7'!$AD$23*100</f>
        <v>58.87479258161472</v>
      </c>
      <c r="AE6" s="350">
        <f>'T7'!AE6/'T7'!$AE$23*100</f>
        <v>59.678695049454433</v>
      </c>
      <c r="AF6" s="350">
        <f>'T7'!AF6/'T7'!$AF$23*100</f>
        <v>60.889269945545834</v>
      </c>
      <c r="AG6" s="350">
        <f>'T7'!AG6/'T7'!$AG$23*100</f>
        <v>62.349838227464474</v>
      </c>
      <c r="AH6" s="350">
        <f>'T7'!AH6/'T7'!$AH$23*100</f>
        <v>62.51856675852467</v>
      </c>
      <c r="AI6" s="350">
        <f>'T7'!AI6/'T7'!$AI$23*100</f>
        <v>61.226865252299781</v>
      </c>
      <c r="AJ6" s="350">
        <f>'T7'!AJ6/'T7'!$AJ$23*100</f>
        <v>59.18784865706229</v>
      </c>
      <c r="AK6" s="350">
        <f>'T7'!AK6/'T7'!$AK$23*100</f>
        <v>58.181958851193407</v>
      </c>
      <c r="AL6" s="350">
        <f>'T7'!AL6/'T7'!$AL$23*100</f>
        <v>57.58855863871063</v>
      </c>
      <c r="AM6" s="350">
        <f>'T7'!AM6/'T7'!$AM$23*100</f>
        <v>57.759095344960485</v>
      </c>
      <c r="AN6" s="350">
        <f>'T7'!AN6/'T7'!$AN$23*100</f>
        <v>58.680189544780205</v>
      </c>
      <c r="AO6" s="350">
        <f>'T7'!AO6/'T7'!$AO$23*100</f>
        <v>57.645117068945531</v>
      </c>
      <c r="AP6" s="350">
        <f>'T7'!AP6/'T7'!$AP$23*100</f>
        <v>56.749693903671407</v>
      </c>
      <c r="AQ6" s="350">
        <f>'T7'!AQ6/'T7'!$AQ$23*100</f>
        <v>56.879703526315005</v>
      </c>
      <c r="AR6" s="350">
        <f>'T7'!AR6/'T7'!$AR$23*100</f>
        <v>56.911769330986282</v>
      </c>
      <c r="AS6" s="350">
        <f>'T7'!AS6/'T7'!$AS$23*100</f>
        <v>56.077800175308568</v>
      </c>
      <c r="AT6" s="350">
        <f>'T7'!AT6/'T7'!$AT$23*100</f>
        <v>55.634590867313015</v>
      </c>
      <c r="AU6" s="350">
        <f>'T7'!AU6/'T7'!$AU$23*100</f>
        <v>55.053252088998271</v>
      </c>
      <c r="AV6" s="350">
        <f>'T7'!AV6/'T7'!$AV$23*100</f>
        <v>55.536682150715592</v>
      </c>
      <c r="AW6" s="350">
        <f>'T7'!AW6/'T7'!$AW$23*100</f>
        <v>55.873833600848442</v>
      </c>
      <c r="AX6" s="350">
        <f>'T7'!AX6/'T7'!$AX$23*100</f>
        <v>55.260606828710564</v>
      </c>
      <c r="AY6" s="350">
        <f>'T7'!AY6/'T7'!$AY$23*100</f>
        <v>58.192385938486439</v>
      </c>
      <c r="AZ6" s="350">
        <f>'T7'!AZ6/'T7'!$AZ$23*100</f>
        <v>56.479344537735813</v>
      </c>
      <c r="BA6" s="350">
        <f>'T7'!BA6/'T7'!$BA$23*100</f>
        <v>55.739626519348171</v>
      </c>
      <c r="BB6" s="350">
        <f>'T7'!BB6/'T7'!$BB$23*100</f>
        <v>56.663862354284674</v>
      </c>
      <c r="BC6" s="350">
        <f>'T7'!BC6/'T7'!$BC$23*100</f>
        <v>56.676264261509004</v>
      </c>
      <c r="BD6" s="350">
        <f>'T7'!BD6/'T7'!$BD$23*100</f>
        <v>56.133666605948981</v>
      </c>
      <c r="BE6" s="350">
        <f>'T7'!BE6/'T7'!$BE$23*100</f>
        <v>57.888260100712586</v>
      </c>
      <c r="BF6" s="350">
        <f>'T7'!BF6/'T7'!$BF$23*100</f>
        <v>57.821801151556642</v>
      </c>
      <c r="BG6" s="350">
        <f>'T7'!BG6/'T7'!$BG$23*100</f>
        <v>56.999961097308251</v>
      </c>
    </row>
    <row r="7" spans="1:59">
      <c r="A7" s="107" t="s">
        <v>119</v>
      </c>
      <c r="B7" s="326" t="s">
        <v>120</v>
      </c>
      <c r="C7" s="349">
        <f>'T7'!C7/'T7'!$C$23*100</f>
        <v>54.07160878200655</v>
      </c>
      <c r="D7" s="349">
        <f>'T7'!D7/'T7'!$D$23*100</f>
        <v>53.688798632952775</v>
      </c>
      <c r="E7" s="349">
        <f>'T7'!E7/'T7'!$E$23*100</f>
        <v>53.042300718400689</v>
      </c>
      <c r="F7" s="349">
        <f>'T7'!F7/'T7'!$F$23*100</f>
        <v>53.075386394700871</v>
      </c>
      <c r="G7" s="349">
        <f>'T7'!G7/'T7'!$G$23*100</f>
        <v>53.70621879602885</v>
      </c>
      <c r="H7" s="349">
        <f>'T7'!H7/'T7'!$H$23*100</f>
        <v>53.601528645033611</v>
      </c>
      <c r="I7" s="349">
        <f>'T7'!I7/'T7'!$I$23*100</f>
        <v>55.345461490712886</v>
      </c>
      <c r="J7" s="349">
        <f>'T7'!J7/'T7'!$J$23*100</f>
        <v>54.924468658499279</v>
      </c>
      <c r="K7" s="349">
        <f>'T7'!K7/'T7'!$K$23*100</f>
        <v>55.830552465702631</v>
      </c>
      <c r="L7" s="349">
        <f>'T7'!L7/'T7'!$L$23*100</f>
        <v>56.027089697817367</v>
      </c>
      <c r="M7" s="349">
        <f>'T7'!M7/'T7'!$M$23*100</f>
        <v>56.268480521670696</v>
      </c>
      <c r="N7" s="349">
        <f>'T7'!N7/'T7'!$N$23*100</f>
        <v>56.51989668254096</v>
      </c>
      <c r="O7" s="349">
        <f>'T7'!O7/'T7'!$O$23*100</f>
        <v>55.291386075840919</v>
      </c>
      <c r="P7" s="349">
        <f>'T7'!P7/'T7'!$P$23*100</f>
        <v>54.905378843311958</v>
      </c>
      <c r="Q7" s="349">
        <f>'T7'!Q7/'T7'!$Q$23*100</f>
        <v>55.673541411158112</v>
      </c>
      <c r="R7" s="349">
        <f>'T7'!R7/'T7'!$R$23*100</f>
        <v>55.791783268181675</v>
      </c>
      <c r="S7" s="349">
        <f>'T7'!S7/'T7'!$S$23*100</f>
        <v>55.812531135476938</v>
      </c>
      <c r="T7" s="349">
        <f>'T7'!T7/'T7'!$T$23*100</f>
        <v>54.386774044772409</v>
      </c>
      <c r="U7" s="349">
        <f>'T7'!U7/'T7'!$U$23*100</f>
        <v>53.116289097993317</v>
      </c>
      <c r="V7" s="349">
        <f>'T7'!V7/'T7'!$V$23*100</f>
        <v>53.271706069286395</v>
      </c>
      <c r="W7" s="349">
        <f>'T7'!W7/'T7'!$W$23*100</f>
        <v>54.671992990185039</v>
      </c>
      <c r="X7" s="349">
        <f>'T7'!X7/'T7'!$X$23*100</f>
        <v>55.431425398514676</v>
      </c>
      <c r="Y7" s="349">
        <f>'T7'!Y7/'T7'!$Y$23*100</f>
        <v>53.109260645044877</v>
      </c>
      <c r="Z7" s="349">
        <f>'T7'!Z7/'T7'!$Z$23*100</f>
        <v>51.908108042956833</v>
      </c>
      <c r="AA7" s="349">
        <f>'T7'!AA7/'T7'!$AA$23*100</f>
        <v>51.711197035173861</v>
      </c>
      <c r="AB7" s="349">
        <f>'T7'!AB7/'T7'!$AB$23*100</f>
        <v>52.908974657802275</v>
      </c>
      <c r="AC7" s="349">
        <f>'T7'!AC7/'T7'!$AC$23*100</f>
        <v>52.904749254700555</v>
      </c>
      <c r="AD7" s="349">
        <f>'T7'!AD7/'T7'!$AD$23*100</f>
        <v>53.372166036042387</v>
      </c>
      <c r="AE7" s="349">
        <f>'T7'!AE7/'T7'!$AE$23*100</f>
        <v>54.231308947722034</v>
      </c>
      <c r="AF7" s="349">
        <f>'T7'!AF7/'T7'!$AF$23*100</f>
        <v>54.897665991406477</v>
      </c>
      <c r="AG7" s="349">
        <f>'T7'!AG7/'T7'!$AG$23*100</f>
        <v>55.488553057296144</v>
      </c>
      <c r="AH7" s="349">
        <f>'T7'!AH7/'T7'!$AH$23*100</f>
        <v>55.05432882170458</v>
      </c>
      <c r="AI7" s="349">
        <f>'T7'!AI7/'T7'!$AI$23*100</f>
        <v>53.624295865423655</v>
      </c>
      <c r="AJ7" s="349">
        <f>'T7'!AJ7/'T7'!$AJ$23*100</f>
        <v>51.698673179287766</v>
      </c>
      <c r="AK7" s="349">
        <f>'T7'!AK7/'T7'!$AK$23*100</f>
        <v>50.638701762336083</v>
      </c>
      <c r="AL7" s="349">
        <f>'T7'!AL7/'T7'!$AL$23*100</f>
        <v>50.133719976363913</v>
      </c>
      <c r="AM7" s="349">
        <f>'T7'!AM7/'T7'!$AM$23*100</f>
        <v>50.377509186162342</v>
      </c>
      <c r="AN7" s="349">
        <f>'T7'!AN7/'T7'!$AN$23*100</f>
        <v>51.383764738033889</v>
      </c>
      <c r="AO7" s="349">
        <f>'T7'!AO7/'T7'!$AO$23*100</f>
        <v>50.594267838833836</v>
      </c>
      <c r="AP7" s="349">
        <f>'T7'!AP7/'T7'!$AP$23*100</f>
        <v>49.918939729607196</v>
      </c>
      <c r="AQ7" s="349">
        <f>'T7'!AQ7/'T7'!$AQ$23*100</f>
        <v>49.906238712773799</v>
      </c>
      <c r="AR7" s="349">
        <f>'T7'!AR7/'T7'!$AR$23*100</f>
        <v>49.636363116517245</v>
      </c>
      <c r="AS7" s="349">
        <f>'T7'!AS7/'T7'!$AS$23*100</f>
        <v>48.800959773814029</v>
      </c>
      <c r="AT7" s="349">
        <f>'T7'!AT7/'T7'!$AT$23*100</f>
        <v>48.390280266161788</v>
      </c>
      <c r="AU7" s="349">
        <f>'T7'!AU7/'T7'!$AU$23*100</f>
        <v>48.001984796459126</v>
      </c>
      <c r="AV7" s="349">
        <f>'T7'!AV7/'T7'!$AV$23*100</f>
        <v>48.502736351155662</v>
      </c>
      <c r="AW7" s="349">
        <f>'T7'!AW7/'T7'!$AW$23*100</f>
        <v>48.821341718958031</v>
      </c>
      <c r="AX7" s="349">
        <f>'T7'!AX7/'T7'!$AX$23*100</f>
        <v>48.2794070854209</v>
      </c>
      <c r="AY7" s="349">
        <f>'T7'!AY7/'T7'!$AY$23*100</f>
        <v>50.531961014606267</v>
      </c>
      <c r="AZ7" s="349">
        <f>'T7'!AZ7/'T7'!$AZ$23*100</f>
        <v>49.058265185242121</v>
      </c>
      <c r="BA7" s="349">
        <f>'T7'!BA7/'T7'!$BA$23*100</f>
        <v>48.393795858182386</v>
      </c>
      <c r="BB7" s="349">
        <f>'T7'!BB7/'T7'!$BB$23*100</f>
        <v>49.069268970375539</v>
      </c>
      <c r="BC7" s="349">
        <f>'T7'!BC7/'T7'!$BC$23*100</f>
        <v>48.866774258790699</v>
      </c>
      <c r="BD7" s="349">
        <f>'T7'!BD7/'T7'!$BD$23*100</f>
        <v>48.408465844054504</v>
      </c>
      <c r="BE7" s="349">
        <f>'T7'!BE7/'T7'!$BE$23*100</f>
        <v>49.855154487786926</v>
      </c>
      <c r="BF7" s="349">
        <f>'T7'!BF7/'T7'!$BF$23*100</f>
        <v>49.674393926303033</v>
      </c>
      <c r="BG7" s="349">
        <f>'T7'!BG7/'T7'!$BG$23*100</f>
        <v>49.034056678067614</v>
      </c>
    </row>
    <row r="8" spans="1:59">
      <c r="A8" s="107">
        <f>A7+1</f>
        <v>4</v>
      </c>
      <c r="B8" s="122" t="s">
        <v>122</v>
      </c>
      <c r="C8" s="349">
        <f>'T7'!C8/'T7'!$C$23*100</f>
        <v>2.7832948628482472</v>
      </c>
      <c r="D8" s="349">
        <f>'T7'!D8/'T7'!$D$23*100</f>
        <v>2.7415240595358976</v>
      </c>
      <c r="E8" s="349">
        <f>'T7'!E8/'T7'!$E$23*100</f>
        <v>2.7726135555096514</v>
      </c>
      <c r="F8" s="349">
        <f>'T7'!F8/'T7'!$F$23*100</f>
        <v>2.8156870991483545</v>
      </c>
      <c r="G8" s="349">
        <f>'T7'!G8/'T7'!$G$23*100</f>
        <v>2.9726265853052012</v>
      </c>
      <c r="H8" s="349">
        <f>'T7'!H8/'T7'!$H$23*100</f>
        <v>3.565701027058382</v>
      </c>
      <c r="I8" s="349">
        <f>'T7'!I8/'T7'!$I$23*100</f>
        <v>3.6511801874930367</v>
      </c>
      <c r="J8" s="349">
        <f>'T7'!J8/'T7'!$J$23*100</f>
        <v>3.777295438984952</v>
      </c>
      <c r="K8" s="349">
        <f>'T7'!K8/'T7'!$K$23*100</f>
        <v>3.8455426664547909</v>
      </c>
      <c r="L8" s="349">
        <f>'T7'!L8/'T7'!$L$23*100</f>
        <v>3.907639834615432</v>
      </c>
      <c r="M8" s="349">
        <f>'T7'!M8/'T7'!$M$23*100</f>
        <v>3.9440103434706844</v>
      </c>
      <c r="N8" s="349">
        <f>'T7'!N8/'T7'!$N$23*100</f>
        <v>4.1266446040842686</v>
      </c>
      <c r="O8" s="349">
        <f>'T7'!O8/'T7'!$O$23*100</f>
        <v>4.0327969978923557</v>
      </c>
      <c r="P8" s="349">
        <f>'T7'!P8/'T7'!$P$23*100</f>
        <v>4.328613036055037</v>
      </c>
      <c r="Q8" s="349">
        <f>'T7'!Q8/'T7'!$Q$23*100</f>
        <v>4.5885165068956022</v>
      </c>
      <c r="R8" s="349">
        <f>'T7'!R8/'T7'!$R$23*100</f>
        <v>4.8656859435739408</v>
      </c>
      <c r="S8" s="349">
        <f>'T7'!S8/'T7'!$S$23*100</f>
        <v>5.047769836689799</v>
      </c>
      <c r="T8" s="349">
        <f>'T7'!T8/'T7'!$T$23*100</f>
        <v>5.1331287472948528</v>
      </c>
      <c r="U8" s="349">
        <f>'T7'!U8/'T7'!$U$23*100</f>
        <v>4.9993839804105775</v>
      </c>
      <c r="V8" s="349">
        <f>'T7'!V8/'T7'!$V$23*100</f>
        <v>4.8502518793022995</v>
      </c>
      <c r="W8" s="349">
        <f>'T7'!W8/'T7'!$W$23*100</f>
        <v>5.1974248665883742</v>
      </c>
      <c r="X8" s="349">
        <f>'T7'!X8/'T7'!$X$23*100</f>
        <v>5.3432200448835117</v>
      </c>
      <c r="Y8" s="349">
        <f>'T7'!Y8/'T7'!$Y$23*100</f>
        <v>5.3613981456419397</v>
      </c>
      <c r="Z8" s="349">
        <f>'T7'!Z8/'T7'!$Z$23*100</f>
        <v>5.2941530970144761</v>
      </c>
      <c r="AA8" s="349">
        <f>'T7'!AA8/'T7'!$AA$23*100</f>
        <v>5.3507797831681003</v>
      </c>
      <c r="AB8" s="349">
        <f>'T7'!AB8/'T7'!$AB$23*100</f>
        <v>5.4338923827995522</v>
      </c>
      <c r="AC8" s="349">
        <f>'T7'!AC8/'T7'!$AC$23*100</f>
        <v>5.4478191997008967</v>
      </c>
      <c r="AD8" s="349">
        <f>'T7'!AD8/'T7'!$AD$23*100</f>
        <v>5.5026265455723298</v>
      </c>
      <c r="AE8" s="349">
        <f>'T7'!AE8/'T7'!$AE$23*100</f>
        <v>5.447386101732393</v>
      </c>
      <c r="AF8" s="349">
        <f>'T7'!AF8/'T7'!$AF$23*100</f>
        <v>5.9916039541393555</v>
      </c>
      <c r="AG8" s="349">
        <f>'T7'!AG8/'T7'!$AG$23*100</f>
        <v>6.8612851701683253</v>
      </c>
      <c r="AH8" s="349">
        <f>'T7'!AH8/'T7'!$AH$23*100</f>
        <v>7.464237936820088</v>
      </c>
      <c r="AI8" s="349">
        <f>'T7'!AI8/'T7'!$AI$23*100</f>
        <v>7.6025693868761204</v>
      </c>
      <c r="AJ8" s="349">
        <f>'T7'!AJ8/'T7'!$AJ$23*100</f>
        <v>7.489175477774519</v>
      </c>
      <c r="AK8" s="349">
        <f>'T7'!AK8/'T7'!$AK$23*100</f>
        <v>7.5432570888573274</v>
      </c>
      <c r="AL8" s="349">
        <f>'T7'!AL8/'T7'!$AL$23*100</f>
        <v>7.454838662346722</v>
      </c>
      <c r="AM8" s="349">
        <f>'T7'!AM8/'T7'!$AM$23*100</f>
        <v>7.3815861587981484</v>
      </c>
      <c r="AN8" s="349">
        <f>'T7'!AN8/'T7'!$AN$23*100</f>
        <v>7.2964248067463098</v>
      </c>
      <c r="AO8" s="349">
        <f>'T7'!AO8/'T7'!$AO$23*100</f>
        <v>7.0508492301116927</v>
      </c>
      <c r="AP8" s="349">
        <f>'T7'!AP8/'T7'!$AP$23*100</f>
        <v>6.830754174064209</v>
      </c>
      <c r="AQ8" s="349">
        <f>'T7'!AQ8/'T7'!$AQ$23*100</f>
        <v>6.9734648135412076</v>
      </c>
      <c r="AR8" s="349">
        <f>'T7'!AR8/'T7'!$AR$23*100</f>
        <v>7.275406214469041</v>
      </c>
      <c r="AS8" s="349">
        <f>'T7'!AS8/'T7'!$AS$23*100</f>
        <v>7.276840401494546</v>
      </c>
      <c r="AT8" s="349">
        <f>'T7'!AT8/'T7'!$AT$23*100</f>
        <v>7.2443106011512217</v>
      </c>
      <c r="AU8" s="349">
        <f>'T7'!AU8/'T7'!$AU$23*100</f>
        <v>7.0512672925391495</v>
      </c>
      <c r="AV8" s="349">
        <f>'T7'!AV8/'T7'!$AV$23*100</f>
        <v>7.0339457995599268</v>
      </c>
      <c r="AW8" s="349">
        <f>'T7'!AW8/'T7'!$AW$23*100</f>
        <v>7.0524918818904148</v>
      </c>
      <c r="AX8" s="349">
        <f>'T7'!AX8/'T7'!$AX$23*100</f>
        <v>6.9811997432896682</v>
      </c>
      <c r="AY8" s="349">
        <f>'T7'!AY8/'T7'!$AY$23*100</f>
        <v>7.660424923880166</v>
      </c>
      <c r="AZ8" s="349">
        <f>'T7'!AZ8/'T7'!$AZ$23*100</f>
        <v>7.4210793524936838</v>
      </c>
      <c r="BA8" s="349">
        <f>'T7'!BA8/'T7'!$BA$23*100</f>
        <v>7.3458306611657891</v>
      </c>
      <c r="BB8" s="349">
        <f>'T7'!BB8/'T7'!$BB$23*100</f>
        <v>7.5945933839091371</v>
      </c>
      <c r="BC8" s="349">
        <f>'T7'!BC8/'T7'!$BC$23*100</f>
        <v>7.8094900027183032</v>
      </c>
      <c r="BD8" s="349">
        <f>'T7'!BD8/'T7'!$BD$23*100</f>
        <v>7.7252007618944827</v>
      </c>
      <c r="BE8" s="349">
        <f>'T7'!BE8/'T7'!$BE$23*100</f>
        <v>8.0331056129256648</v>
      </c>
      <c r="BF8" s="349">
        <f>'T7'!BF8/'T7'!$BF$23*100</f>
        <v>8.1474072252536054</v>
      </c>
      <c r="BG8" s="349">
        <f>'T7'!BG8/'T7'!$BG$23*100</f>
        <v>7.9659044192406405</v>
      </c>
    </row>
    <row r="9" spans="1:59">
      <c r="A9" s="107">
        <f t="shared" ref="A9:A17" si="1">A8+1</f>
        <v>5</v>
      </c>
      <c r="B9" s="692" t="s">
        <v>478</v>
      </c>
      <c r="C9" s="350">
        <f>'T7'!C12/'T7'!$C$23*100</f>
        <v>26.7003059745558</v>
      </c>
      <c r="D9" s="350">
        <f>'T7'!D12/'T7'!$D$23*100</f>
        <v>28.024468164144729</v>
      </c>
      <c r="E9" s="350">
        <f>'T7'!E12/'T7'!$E$23*100</f>
        <v>28.316004498611395</v>
      </c>
      <c r="F9" s="350">
        <f>'T7'!F12/'T7'!$F$23*100</f>
        <v>28.297760487856166</v>
      </c>
      <c r="G9" s="350">
        <f>'T7'!G12/'T7'!$G$23*100</f>
        <v>27.229948160759033</v>
      </c>
      <c r="H9" s="350">
        <f>'T7'!H12/'T7'!$H$23*100</f>
        <v>26.442488142764525</v>
      </c>
      <c r="I9" s="350">
        <f>'T7'!I12/'T7'!$I$23*100</f>
        <v>24.3438539527925</v>
      </c>
      <c r="J9" s="350">
        <f>'T7'!J12/'T7'!$J$23*100</f>
        <v>25.001820909872247</v>
      </c>
      <c r="K9" s="350">
        <f>'T7'!K12/'T7'!$K$23*100</f>
        <v>24.506064939880289</v>
      </c>
      <c r="L9" s="350">
        <f>'T7'!L12/'T7'!$L$23*100</f>
        <v>23.064276687891837</v>
      </c>
      <c r="M9" s="350">
        <f>'T7'!M12/'T7'!$M$23*100</f>
        <v>22.626342121535782</v>
      </c>
      <c r="N9" s="350">
        <f>'T7'!N12/'T7'!$N$23*100</f>
        <v>23.135442731455324</v>
      </c>
      <c r="O9" s="350">
        <f>'T7'!O12/'T7'!$O$23*100</f>
        <v>25.14779211432684</v>
      </c>
      <c r="P9" s="350">
        <f>'T7'!P12/'T7'!$P$23*100</f>
        <v>24.983141795434655</v>
      </c>
      <c r="Q9" s="350">
        <f>'T7'!Q12/'T7'!$Q$23*100</f>
        <v>23.065226641303532</v>
      </c>
      <c r="R9" s="350">
        <f>'T7'!R12/'T7'!$R$23*100</f>
        <v>23.201977416509685</v>
      </c>
      <c r="S9" s="350">
        <f>'T7'!S12/'T7'!$S$23*100</f>
        <v>22.139851930769495</v>
      </c>
      <c r="T9" s="350">
        <f>'T7'!T12/'T7'!$T$23*100</f>
        <v>23.66472132543371</v>
      </c>
      <c r="U9" s="350">
        <f>'T7'!U12/'T7'!$U$23*100</f>
        <v>25.23986262763156</v>
      </c>
      <c r="V9" s="350">
        <f>'T7'!V12/'T7'!$V$23*100</f>
        <v>24.808833998085785</v>
      </c>
      <c r="W9" s="350">
        <f>'T7'!W12/'T7'!$W$23*100</f>
        <v>22.461223918559583</v>
      </c>
      <c r="X9" s="350">
        <f>'T7'!X12/'T7'!$X$23*100</f>
        <v>20.186879670545775</v>
      </c>
      <c r="Y9" s="350">
        <f>'T7'!Y12/'T7'!$Y$23*100</f>
        <v>23.259880798849387</v>
      </c>
      <c r="Z9" s="350">
        <f>'T7'!Z12/'T7'!$Z$23*100</f>
        <v>25.305241843142458</v>
      </c>
      <c r="AA9" s="350">
        <f>'T7'!AA12/'T7'!$AA$23*100</f>
        <v>25.882468369390221</v>
      </c>
      <c r="AB9" s="350">
        <f>'T7'!AB12/'T7'!$AB$23*100</f>
        <v>24.119031988349988</v>
      </c>
      <c r="AC9" s="350">
        <f>'T7'!AC12/'T7'!$AC$23*100</f>
        <v>24.964137076064819</v>
      </c>
      <c r="AD9" s="350">
        <f>'T7'!AD12/'T7'!$AD$23*100</f>
        <v>24.647185171915233</v>
      </c>
      <c r="AE9" s="350">
        <f>'T7'!AE12/'T7'!$AE$23*100</f>
        <v>23.508330285840639</v>
      </c>
      <c r="AF9" s="350">
        <f>'T7'!AF12/'T7'!$AF$23*100</f>
        <v>21.670586028202944</v>
      </c>
      <c r="AG9" s="350">
        <f>'T7'!AG12/'T7'!$AG$23*100</f>
        <v>19.894008272924601</v>
      </c>
      <c r="AH9" s="350">
        <f>'T7'!AH12/'T7'!$AH$23*100</f>
        <v>19.421070022745283</v>
      </c>
      <c r="AI9" s="350">
        <f>'T7'!AI12/'T7'!$AI$23*100</f>
        <v>21.096327308148897</v>
      </c>
      <c r="AJ9" s="350">
        <f>'T7'!AJ12/'T7'!$AJ$23*100</f>
        <v>23.402602531674976</v>
      </c>
      <c r="AK9" s="350">
        <f>'T7'!AK12/'T7'!$AK$23*100</f>
        <v>24.491304371853463</v>
      </c>
      <c r="AL9" s="350">
        <f>'T7'!AL12/'T7'!$AL$23*100</f>
        <v>24.898326132684897</v>
      </c>
      <c r="AM9" s="350">
        <f>'T7'!AM12/'T7'!$AM$23*100</f>
        <v>24.869279928915621</v>
      </c>
      <c r="AN9" s="350">
        <f>'T7'!AN12/'T7'!$AN$23*100</f>
        <v>23.337823065511049</v>
      </c>
      <c r="AO9" s="350">
        <f>'T7'!AO12/'T7'!$AO$23*100</f>
        <v>24.907188276509597</v>
      </c>
      <c r="AP9" s="350">
        <f>'T7'!AP12/'T7'!$AP$23*100</f>
        <v>26.38020916325446</v>
      </c>
      <c r="AQ9" s="350">
        <f>'T7'!AQ12/'T7'!$AQ$23*100</f>
        <v>25.734628344111343</v>
      </c>
      <c r="AR9" s="350">
        <f>'T7'!AR12/'T7'!$AR$23*100</f>
        <v>25.67063866854863</v>
      </c>
      <c r="AS9" s="350">
        <f>'T7'!AS12/'T7'!$AS$23*100</f>
        <v>27.191154048571846</v>
      </c>
      <c r="AT9" s="350">
        <f>'T7'!AT12/'T7'!$AT$23*100</f>
        <v>28.003913645662585</v>
      </c>
      <c r="AU9" s="350">
        <f>'T7'!AU12/'T7'!$AU$23*100</f>
        <v>28.76605204136316</v>
      </c>
      <c r="AV9" s="350">
        <f>'T7'!AV12/'T7'!$AV$23*100</f>
        <v>27.950952551106766</v>
      </c>
      <c r="AW9" s="350">
        <f>'T7'!AW12/'T7'!$AW$23*100</f>
        <v>27.268152777263023</v>
      </c>
      <c r="AX9" s="350">
        <f>'T7'!AX12/'T7'!$AX$23*100</f>
        <v>27.416164661341906</v>
      </c>
      <c r="AY9" s="350">
        <f>'T7'!AY12/'T7'!$AY$23*100</f>
        <v>22.521151962347467</v>
      </c>
      <c r="AZ9" s="350">
        <f>'T7'!AZ12/'T7'!$AZ$23*100</f>
        <v>25.284745413024968</v>
      </c>
      <c r="BA9" s="350">
        <f>'T7'!BA12/'T7'!$BA$23*100</f>
        <v>26.517328270101853</v>
      </c>
      <c r="BB9" s="350">
        <f>'T7'!BB12/'T7'!$BB$23*100</f>
        <v>25.225188738814197</v>
      </c>
      <c r="BC9" s="350">
        <f>'T7'!BC12/'T7'!$BC$23*100</f>
        <v>25.098368959220146</v>
      </c>
      <c r="BD9" s="350">
        <f>'T7'!BD12/'T7'!$BD$23*100</f>
        <v>25.666207910839457</v>
      </c>
      <c r="BE9" s="350">
        <f>'T7'!BE12/'T7'!$BE$23*100</f>
        <v>22.938467010793374</v>
      </c>
      <c r="BF9" s="350">
        <f>'T7'!BF12/'T7'!$BF$23*100</f>
        <v>22.612314433891832</v>
      </c>
      <c r="BG9" s="350">
        <f>'T7'!BG12/'T7'!$BG$23*100</f>
        <v>24.265501408382583</v>
      </c>
    </row>
    <row r="10" spans="1:59">
      <c r="A10" s="107">
        <f t="shared" si="1"/>
        <v>6</v>
      </c>
      <c r="B10" s="122" t="s">
        <v>130</v>
      </c>
      <c r="C10" s="349">
        <f>'T7'!C13/'T7'!$C$23*100</f>
        <v>13.334049063288422</v>
      </c>
      <c r="D10" s="349">
        <f>'T7'!D13/'T7'!$D$23*100</f>
        <v>13.826493969637681</v>
      </c>
      <c r="E10" s="349">
        <f>'T7'!E13/'T7'!$E$23*100</f>
        <v>13.966352222910785</v>
      </c>
      <c r="F10" s="349">
        <f>'T7'!F13/'T7'!$F$23*100</f>
        <v>14.953212070234464</v>
      </c>
      <c r="G10" s="349">
        <f>'T7'!G13/'T7'!$G$23*100</f>
        <v>14.262486370679268</v>
      </c>
      <c r="H10" s="349">
        <f>'T7'!H13/'T7'!$H$23*100</f>
        <v>13.300576654041695</v>
      </c>
      <c r="I10" s="349">
        <f>'T7'!I13/'T7'!$I$23*100</f>
        <v>12.53242929220583</v>
      </c>
      <c r="J10" s="349">
        <f>'T7'!J13/'T7'!$J$23*100</f>
        <v>13.184844202951332</v>
      </c>
      <c r="K10" s="349">
        <f>'T7'!K13/'T7'!$K$23*100</f>
        <v>12.75888553419143</v>
      </c>
      <c r="L10" s="349">
        <f>'T7'!L13/'T7'!$L$23*100</f>
        <v>11.796532813132615</v>
      </c>
      <c r="M10" s="349">
        <f>'T7'!M13/'T7'!$M$23*100</f>
        <v>11.4598909438417</v>
      </c>
      <c r="N10" s="349">
        <f>'T7'!N13/'T7'!$N$23*100</f>
        <v>12.342602308499476</v>
      </c>
      <c r="O10" s="349">
        <f>'T7'!O13/'T7'!$O$23*100</f>
        <v>13.893315512603028</v>
      </c>
      <c r="P10" s="349">
        <f>'T7'!P13/'T7'!$P$23*100</f>
        <v>14.21182513378958</v>
      </c>
      <c r="Q10" s="349">
        <f>'T7'!Q13/'T7'!$Q$23*100</f>
        <v>12.520336395264437</v>
      </c>
      <c r="R10" s="349">
        <f>'T7'!R13/'T7'!$R$23*100</f>
        <v>13.188039678996482</v>
      </c>
      <c r="S10" s="349">
        <f>'T7'!S13/'T7'!$S$23*100</f>
        <v>12.353077541518081</v>
      </c>
      <c r="T10" s="349">
        <f>'T7'!T13/'T7'!$T$23*100</f>
        <v>13.43704544648242</v>
      </c>
      <c r="U10" s="349">
        <f>'T7'!U13/'T7'!$U$23*100</f>
        <v>15.132521214174609</v>
      </c>
      <c r="V10" s="349">
        <f>'T7'!V13/'T7'!$V$23*100</f>
        <v>14.943816780372829</v>
      </c>
      <c r="W10" s="349">
        <f>'T7'!W13/'T7'!$W$23*100</f>
        <v>12.357841317747853</v>
      </c>
      <c r="X10" s="349">
        <f>'T7'!X13/'T7'!$X$23*100</f>
        <v>9.9576614302570388</v>
      </c>
      <c r="Y10" s="349">
        <f>'T7'!Y13/'T7'!$Y$23*100</f>
        <v>13.318579139267916</v>
      </c>
      <c r="Z10" s="349">
        <f>'T7'!Z13/'T7'!$Z$23*100</f>
        <v>15.301264358118289</v>
      </c>
      <c r="AA10" s="349">
        <f>'T7'!AA13/'T7'!$AA$23*100</f>
        <v>15.811514121723775</v>
      </c>
      <c r="AB10" s="349">
        <f>'T7'!AB13/'T7'!$AB$23*100</f>
        <v>13.470005709532353</v>
      </c>
      <c r="AC10" s="349">
        <f>'T7'!AC13/'T7'!$AC$23*100</f>
        <v>14.736956029792299</v>
      </c>
      <c r="AD10" s="349">
        <f>'T7'!AD13/'T7'!$AD$23*100</f>
        <v>14.167784056877425</v>
      </c>
      <c r="AE10" s="349">
        <f>'T7'!AE13/'T7'!$AE$23*100</f>
        <v>12.838080334742266</v>
      </c>
      <c r="AF10" s="349">
        <f>'T7'!AF13/'T7'!$AF$23*100</f>
        <v>10.765929365919163</v>
      </c>
      <c r="AG10" s="349">
        <f>'T7'!AG13/'T7'!$AG$23*100</f>
        <v>8.6126878813941108</v>
      </c>
      <c r="AH10" s="349">
        <f>'T7'!AH13/'T7'!$AH$23*100</f>
        <v>7.899413883925277</v>
      </c>
      <c r="AI10" s="349">
        <f>'T7'!AI13/'T7'!$AI$23*100</f>
        <v>9.5232802444035869</v>
      </c>
      <c r="AJ10" s="349">
        <f>'T7'!AJ13/'T7'!$AJ$23*100</f>
        <v>12.022842573259727</v>
      </c>
      <c r="AK10" s="349">
        <f>'T7'!AK13/'T7'!$AK$23*100</f>
        <v>13.176902289544797</v>
      </c>
      <c r="AL10" s="349">
        <f>'T7'!AL13/'T7'!$AL$23*100</f>
        <v>13.56434098393893</v>
      </c>
      <c r="AM10" s="349">
        <f>'T7'!AM13/'T7'!$AM$23*100</f>
        <v>13.907780170040517</v>
      </c>
      <c r="AN10" s="349">
        <f>'T7'!AN13/'T7'!$AN$23*100</f>
        <v>12.254040758959944</v>
      </c>
      <c r="AO10" s="349">
        <f>'T7'!AO13/'T7'!$AO$23*100</f>
        <v>14.182517976943135</v>
      </c>
      <c r="AP10" s="349">
        <f>'T7'!AP13/'T7'!$AP$23*100</f>
        <v>16.19529716787649</v>
      </c>
      <c r="AQ10" s="349">
        <f>'T7'!AQ13/'T7'!$AQ$23*100</f>
        <v>15.482140825000371</v>
      </c>
      <c r="AR10" s="349">
        <f>'T7'!AR13/'T7'!$AR$23*100</f>
        <v>15.424474939981566</v>
      </c>
      <c r="AS10" s="349">
        <f>'T7'!AS13/'T7'!$AS$23*100</f>
        <v>17.070830260317884</v>
      </c>
      <c r="AT10" s="349">
        <f>'T7'!AT13/'T7'!$AT$23*100</f>
        <v>18.028776308042882</v>
      </c>
      <c r="AU10" s="349">
        <f>'T7'!AU13/'T7'!$AU$23*100</f>
        <v>19.150268939920213</v>
      </c>
      <c r="AV10" s="349">
        <f>'T7'!AV13/'T7'!$AV$23*100</f>
        <v>18.424538769676342</v>
      </c>
      <c r="AW10" s="349">
        <f>'T7'!AW13/'T7'!$AW$23*100</f>
        <v>17.66647470200337</v>
      </c>
      <c r="AX10" s="349">
        <f>'T7'!AX13/'T7'!$AX$23*100</f>
        <v>17.991834885639861</v>
      </c>
      <c r="AY10" s="349">
        <f>'T7'!AY13/'T7'!$AY$23*100</f>
        <v>12.438579230195407</v>
      </c>
      <c r="AZ10" s="349">
        <f>'T7'!AZ13/'T7'!$AZ$23*100</f>
        <v>15.359160499121138</v>
      </c>
      <c r="BA10" s="349">
        <f>'T7'!BA13/'T7'!$BA$23*100</f>
        <v>16.82588156280141</v>
      </c>
      <c r="BB10" s="349">
        <f>'T7'!BB13/'T7'!$BB$23*100</f>
        <v>15.496863404214324</v>
      </c>
      <c r="BC10" s="349">
        <f>'T7'!BC13/'T7'!$BC$23*100</f>
        <v>15.487133463961259</v>
      </c>
      <c r="BD10" s="349">
        <f>'T7'!BD13/'T7'!$BD$23*100</f>
        <v>16.256597426020001</v>
      </c>
      <c r="BE10" s="349">
        <f>'T7'!BE13/'T7'!$BE$23*100</f>
        <v>13.074541181616937</v>
      </c>
      <c r="BF10" s="349">
        <f>'T7'!BF13/'T7'!$BF$23*100</f>
        <v>12.606919973681238</v>
      </c>
      <c r="BG10" s="349">
        <f>'T7'!BG13/'T7'!$BG$23*100</f>
        <v>14.388738827304643</v>
      </c>
    </row>
    <row r="11" spans="1:59">
      <c r="A11" s="107">
        <f t="shared" si="1"/>
        <v>7</v>
      </c>
      <c r="B11" s="123" t="s">
        <v>132</v>
      </c>
      <c r="C11" s="349">
        <f>'T7'!C14/'T7'!$C$23*100</f>
        <v>10.199151860003221</v>
      </c>
      <c r="D11" s="349">
        <f>'T7'!D14/'T7'!$D$23*100</f>
        <v>10.96609623814359</v>
      </c>
      <c r="E11" s="349">
        <f>'T7'!E14/'T7'!$E$23*100</f>
        <v>11.349812940393399</v>
      </c>
      <c r="F11" s="349">
        <f>'T7'!F14/'T7'!$F$23*100</f>
        <v>12.059720323835558</v>
      </c>
      <c r="G11" s="349">
        <f>'T7'!G14/'T7'!$G$23*100</f>
        <v>11.542360885284159</v>
      </c>
      <c r="H11" s="349">
        <f>'T7'!H14/'T7'!$H$23*100</f>
        <v>10.526495376531205</v>
      </c>
      <c r="I11" s="349">
        <f>'T7'!I14/'T7'!$I$23*100</f>
        <v>9.4669658915468968</v>
      </c>
      <c r="J11" s="349">
        <f>'T7'!J14/'T7'!$J$23*100</f>
        <v>9.5634186490305471</v>
      </c>
      <c r="K11" s="349">
        <f>'T7'!K14/'T7'!$K$23*100</f>
        <v>8.8736161872980563</v>
      </c>
      <c r="L11" s="349">
        <f>'T7'!L14/'T7'!$L$23*100</f>
        <v>7.0570625835817786</v>
      </c>
      <c r="M11" s="349">
        <f>'T7'!M14/'T7'!$M$23*100</f>
        <v>6.9818427117881834</v>
      </c>
      <c r="N11" s="349">
        <f>'T7'!N14/'T7'!$N$23*100</f>
        <v>8.0232464282831533</v>
      </c>
      <c r="O11" s="349">
        <f>'T7'!O14/'T7'!$O$23*100</f>
        <v>9.9299165510032736</v>
      </c>
      <c r="P11" s="349">
        <f>'T7'!P14/'T7'!$P$23*100</f>
        <v>9.6342845664930632</v>
      </c>
      <c r="Q11" s="349">
        <f>'T7'!Q14/'T7'!$Q$23*100</f>
        <v>7.011989087177434</v>
      </c>
      <c r="R11" s="349">
        <f>'T7'!R14/'T7'!$R$23*100</f>
        <v>6.7255027929919313</v>
      </c>
      <c r="S11" s="349">
        <f>'T7'!S14/'T7'!$S$23*100</f>
        <v>5.7338601086104086</v>
      </c>
      <c r="T11" s="349">
        <f>'T7'!T14/'T7'!$T$23*100</f>
        <v>5.8346932983290172</v>
      </c>
      <c r="U11" s="349">
        <f>'T7'!U14/'T7'!$U$23*100</f>
        <v>6.2314231592564644</v>
      </c>
      <c r="V11" s="349">
        <f>'T7'!V14/'T7'!$V$23*100</f>
        <v>5.4643673384583415</v>
      </c>
      <c r="W11" s="349">
        <f>'T7'!W14/'T7'!$W$23*100</f>
        <v>0.14056139368751561</v>
      </c>
      <c r="X11" s="349">
        <f>'T7'!X14/'T7'!$X$23*100</f>
        <v>-3.8954954538093145</v>
      </c>
      <c r="Y11" s="349">
        <f>'T7'!Y14/'T7'!$Y$23*100</f>
        <v>1.1928075957563118</v>
      </c>
      <c r="Z11" s="349">
        <f>'T7'!Z14/'T7'!$Z$23*100</f>
        <v>3.2282714814323765</v>
      </c>
      <c r="AA11" s="349">
        <f>'T7'!AA14/'T7'!$AA$23*100</f>
        <v>4.1134286822846287</v>
      </c>
      <c r="AB11" s="349">
        <f>'T7'!AB14/'T7'!$AB$23*100</f>
        <v>2.7972431726181948</v>
      </c>
      <c r="AC11" s="349">
        <f>'T7'!AC14/'T7'!$AC$23*100</f>
        <v>5.3515943996772828</v>
      </c>
      <c r="AD11" s="349">
        <f>'T7'!AD14/'T7'!$AD$23*100</f>
        <v>4.6307907503614558</v>
      </c>
      <c r="AE11" s="349">
        <f>'T7'!AE14/'T7'!$AE$23*100</f>
        <v>2.0436627743806501</v>
      </c>
      <c r="AF11" s="349">
        <f>'T7'!AF14/'T7'!$AF$23*100</f>
        <v>-1.6956655536667289</v>
      </c>
      <c r="AG11" s="349">
        <f>'T7'!AG14/'T7'!$AG$23*100</f>
        <v>-2.9603964450997258</v>
      </c>
      <c r="AH11" s="349">
        <f>'T7'!AH14/'T7'!$AH$23*100</f>
        <v>-1.8541093890854727</v>
      </c>
      <c r="AI11" s="349">
        <f>'T7'!AI14/'T7'!$AI$23*100</f>
        <v>0.39257094604503684</v>
      </c>
      <c r="AJ11" s="349">
        <f>'T7'!AJ14/'T7'!$AJ$23*100</f>
        <v>3.4637019140020389</v>
      </c>
      <c r="AK11" s="349">
        <f>'T7'!AK14/'T7'!$AK$23*100</f>
        <v>3.6541256569385423</v>
      </c>
      <c r="AL11" s="349">
        <f>'T7'!AL14/'T7'!$AL$23*100</f>
        <v>4.2578307885410318</v>
      </c>
      <c r="AM11" s="349">
        <f>'T7'!AM14/'T7'!$AM$23*100</f>
        <v>4.9367948995439512</v>
      </c>
      <c r="AN11" s="349">
        <f>'T7'!AN14/'T7'!$AN$23*100</f>
        <v>3.4184186382447099</v>
      </c>
      <c r="AO11" s="349">
        <f>'T7'!AO14/'T7'!$AO$23*100</f>
        <v>5.6904442004324016</v>
      </c>
      <c r="AP11" s="349">
        <f>'T7'!AP14/'T7'!$AP$23*100</f>
        <v>7.5339276039776584</v>
      </c>
      <c r="AQ11" s="349">
        <f>'T7'!AQ14/'T7'!$AQ$23*100</f>
        <v>7.3226823149884464</v>
      </c>
      <c r="AR11" s="349">
        <f>'T7'!AR14/'T7'!$AR$23*100</f>
        <v>8.9183720732973004</v>
      </c>
      <c r="AS11" s="349">
        <f>'T7'!AS14/'T7'!$AS$23*100</f>
        <v>10.158960281143676</v>
      </c>
      <c r="AT11" s="349">
        <f>'T7'!AT14/'T7'!$AT$23*100</f>
        <v>11.756354379767638</v>
      </c>
      <c r="AU11" s="349">
        <f>'T7'!AU14/'T7'!$AU$23*100</f>
        <v>12.298037036301928</v>
      </c>
      <c r="AV11" s="349">
        <f>'T7'!AV14/'T7'!$AV$23*100</f>
        <v>11.418351418953227</v>
      </c>
      <c r="AW11" s="349">
        <f>'T7'!AW14/'T7'!$AW$23*100</f>
        <v>9.8692407037310517</v>
      </c>
      <c r="AX11" s="349">
        <f>'T7'!AX14/'T7'!$AX$23*100</f>
        <v>10.988456124644731</v>
      </c>
      <c r="AY11" s="349">
        <f>'T7'!AY14/'T7'!$AY$23*100</f>
        <v>6.4531847793295158</v>
      </c>
      <c r="AZ11" s="349">
        <f>'T7'!AZ14/'T7'!$AZ$23*100</f>
        <v>9.3224161540810986</v>
      </c>
      <c r="BA11" s="349">
        <f>'T7'!BA14/'T7'!$BA$23*100</f>
        <v>10.746153341177301</v>
      </c>
      <c r="BB11" s="349">
        <f>'T7'!BB14/'T7'!$BB$23*100</f>
        <v>9.4522509055719901</v>
      </c>
      <c r="BC11" s="349">
        <f>'T7'!BC14/'T7'!$BC$23*100</f>
        <v>9.9686834981316821</v>
      </c>
      <c r="BD11" s="349">
        <f>'T7'!BD14/'T7'!$BD$23*100</f>
        <v>10.322624533092261</v>
      </c>
      <c r="BE11" s="349">
        <f>'T7'!BE14/'T7'!$BE$23*100</f>
        <v>7.154505825670153</v>
      </c>
      <c r="BF11" s="349">
        <f>'T7'!BF14/'T7'!$BF$23*100</f>
        <v>6.5514445411828826</v>
      </c>
      <c r="BG11" s="349">
        <f>'T7'!BG14/'T7'!$BG$23*100</f>
        <v>8.3845814964078098</v>
      </c>
    </row>
    <row r="12" spans="1:59">
      <c r="A12" s="107">
        <f t="shared" si="1"/>
        <v>8</v>
      </c>
      <c r="B12" s="612" t="s">
        <v>479</v>
      </c>
      <c r="C12" s="349">
        <f>'T7'!C15/'T7'!$C$23*100</f>
        <v>3.1348972032852003</v>
      </c>
      <c r="D12" s="349">
        <f>'T7'!D15/'T7'!$D$23*100</f>
        <v>2.8603977314940932</v>
      </c>
      <c r="E12" s="349">
        <f>'T7'!E15/'T7'!$E$23*100</f>
        <v>2.6165392825173863</v>
      </c>
      <c r="F12" s="349">
        <f>'T7'!F15/'T7'!$F$23*100</f>
        <v>2.8934917463989067</v>
      </c>
      <c r="G12" s="349">
        <f>'T7'!G15/'T7'!$G$23*100</f>
        <v>2.7201254853951067</v>
      </c>
      <c r="H12" s="349">
        <f>'T7'!H15/'T7'!$H$23*100</f>
        <v>2.7740812775104926</v>
      </c>
      <c r="I12" s="349">
        <f>'T7'!I15/'T7'!$I$23*100</f>
        <v>3.0654634006589312</v>
      </c>
      <c r="J12" s="349">
        <f>'T7'!J15/'T7'!$J$23*100</f>
        <v>3.6214255539207834</v>
      </c>
      <c r="K12" s="349">
        <f>'T7'!K15/'T7'!$K$23*100</f>
        <v>3.8852693468933732</v>
      </c>
      <c r="L12" s="349">
        <f>'T7'!L15/'T7'!$L$23*100</f>
        <v>4.7394702295508369</v>
      </c>
      <c r="M12" s="349">
        <f>'T7'!M15/'T7'!$M$23*100</f>
        <v>4.4780482320535162</v>
      </c>
      <c r="N12" s="349">
        <f>'T7'!N15/'T7'!$N$23*100</f>
        <v>4.319355880216321</v>
      </c>
      <c r="O12" s="349">
        <f>'T7'!O15/'T7'!$O$23*100</f>
        <v>3.9633989615997534</v>
      </c>
      <c r="P12" s="349">
        <f>'T7'!P15/'T7'!$P$23*100</f>
        <v>4.5775405672965181</v>
      </c>
      <c r="Q12" s="349">
        <f>'T7'!Q15/'T7'!$Q$23*100</f>
        <v>5.5083473080870018</v>
      </c>
      <c r="R12" s="349">
        <f>'T7'!R15/'T7'!$R$23*100</f>
        <v>6.4625368860045507</v>
      </c>
      <c r="S12" s="349">
        <f>'T7'!S15/'T7'!$S$23*100</f>
        <v>6.6192174329076714</v>
      </c>
      <c r="T12" s="349">
        <f>'T7'!T15/'T7'!$T$23*100</f>
        <v>7.6023521481534049</v>
      </c>
      <c r="U12" s="349">
        <f>'T7'!U15/'T7'!$U$23*100</f>
        <v>8.9010980549181475</v>
      </c>
      <c r="V12" s="349">
        <f>'T7'!V15/'T7'!$V$23*100</f>
        <v>9.4794494419144861</v>
      </c>
      <c r="W12" s="349">
        <f>'T7'!W15/'T7'!$W$23*100</f>
        <v>12.217279924060339</v>
      </c>
      <c r="X12" s="349">
        <f>'T7'!X15/'T7'!$X$23*100</f>
        <v>13.853156884066353</v>
      </c>
      <c r="Y12" s="349">
        <f>'T7'!Y15/'T7'!$Y$23*100</f>
        <v>12.125771543511604</v>
      </c>
      <c r="Z12" s="349">
        <f>'T7'!Z15/'T7'!$Z$23*100</f>
        <v>12.072992876685912</v>
      </c>
      <c r="AA12" s="349">
        <f>'T7'!AA15/'T7'!$AA$23*100</f>
        <v>11.698085439439145</v>
      </c>
      <c r="AB12" s="349">
        <f>'T7'!AB15/'T7'!$AB$23*100</f>
        <v>10.672762536914158</v>
      </c>
      <c r="AC12" s="349">
        <f>'T7'!AC15/'T7'!$AC$23*100</f>
        <v>9.3853616301150176</v>
      </c>
      <c r="AD12" s="349">
        <f>'T7'!AD15/'T7'!$AD$23*100</f>
        <v>9.5369933065159689</v>
      </c>
      <c r="AE12" s="349">
        <f>'T7'!AE15/'T7'!$AE$23*100</f>
        <v>10.794417560361618</v>
      </c>
      <c r="AF12" s="349">
        <f>'T7'!AF15/'T7'!$AF$23*100</f>
        <v>12.461594919585892</v>
      </c>
      <c r="AG12" s="349">
        <f>'T7'!AG15/'T7'!$AG$23*100</f>
        <v>11.573084326493836</v>
      </c>
      <c r="AH12" s="349">
        <f>'T7'!AH15/'T7'!$AH$23*100</f>
        <v>9.7535232730107495</v>
      </c>
      <c r="AI12" s="349">
        <f>'T7'!AI15/'T7'!$AI$23*100</f>
        <v>9.1307092983585498</v>
      </c>
      <c r="AJ12" s="349">
        <f>'T7'!AJ15/'T7'!$AJ$23*100</f>
        <v>8.5591406592576877</v>
      </c>
      <c r="AK12" s="349">
        <f>'T7'!AK15/'T7'!$AK$23*100</f>
        <v>9.5227766326062575</v>
      </c>
      <c r="AL12" s="349">
        <f>'T7'!AL15/'T7'!$AL$23*100</f>
        <v>9.3065101953978981</v>
      </c>
      <c r="AM12" s="349">
        <f>'T7'!AM15/'T7'!$AM$23*100</f>
        <v>8.9709852704965645</v>
      </c>
      <c r="AN12" s="349">
        <f>'T7'!AN15/'T7'!$AN$23*100</f>
        <v>8.8356221207152341</v>
      </c>
      <c r="AO12" s="349">
        <f>'T7'!AO15/'T7'!$AO$23*100</f>
        <v>8.4920737765107326</v>
      </c>
      <c r="AP12" s="349">
        <f>'T7'!AP15/'T7'!$AP$23*100</f>
        <v>8.6613695638988304</v>
      </c>
      <c r="AQ12" s="349">
        <f>'T7'!AQ15/'T7'!$AQ$23*100</f>
        <v>8.159458510011925</v>
      </c>
      <c r="AR12" s="349">
        <f>'T7'!AR15/'T7'!$AR$23*100</f>
        <v>6.506102866684266</v>
      </c>
      <c r="AS12" s="349">
        <f>'T7'!AS15/'T7'!$AS$23*100</f>
        <v>6.9118699791742078</v>
      </c>
      <c r="AT12" s="349">
        <f>'T7'!AT15/'T7'!$AT$23*100</f>
        <v>6.2724219282752429</v>
      </c>
      <c r="AU12" s="349">
        <f>'T7'!AU15/'T7'!$AU$23*100</f>
        <v>6.852231903618283</v>
      </c>
      <c r="AV12" s="349">
        <f>'T7'!AV15/'T7'!$AV$23*100</f>
        <v>7.0061873507231116</v>
      </c>
      <c r="AW12" s="349">
        <f>'T7'!AW15/'T7'!$AW$23*100</f>
        <v>7.7972339982723184</v>
      </c>
      <c r="AX12" s="349">
        <f>'T7'!AX15/'T7'!$AX$23*100</f>
        <v>7.0033787609951297</v>
      </c>
      <c r="AY12" s="349">
        <f>'T7'!AY15/'T7'!$AY$23*100</f>
        <v>5.9853944508658916</v>
      </c>
      <c r="AZ12" s="349">
        <f>'T7'!AZ15/'T7'!$AZ$23*100</f>
        <v>6.0367443450400389</v>
      </c>
      <c r="BA12" s="349">
        <f>'T7'!BA15/'T7'!$BA$23*100</f>
        <v>6.0797282216241051</v>
      </c>
      <c r="BB12" s="349">
        <f>'T7'!BB15/'T7'!$BB$23*100</f>
        <v>6.0446124986423317</v>
      </c>
      <c r="BC12" s="349">
        <f>'T7'!BC15/'T7'!$BC$23*100</f>
        <v>5.5184499658295749</v>
      </c>
      <c r="BD12" s="349">
        <f>'T7'!BD15/'T7'!$BD$23*100</f>
        <v>5.9339728929277396</v>
      </c>
      <c r="BE12" s="349">
        <f>'T7'!BE15/'T7'!$BE$23*100</f>
        <v>5.9200353559467835</v>
      </c>
      <c r="BF12" s="349">
        <f>'T7'!BF15/'T7'!$BF$23*100</f>
        <v>6.0554754324983548</v>
      </c>
      <c r="BG12" s="349">
        <f>'T7'!BG15/'T7'!$BG$23*100</f>
        <v>6.0041573308968328</v>
      </c>
    </row>
    <row r="13" spans="1:59">
      <c r="A13" s="107">
        <f t="shared" si="1"/>
        <v>9</v>
      </c>
      <c r="B13" s="122" t="s">
        <v>135</v>
      </c>
      <c r="C13" s="349">
        <f>'T7'!C16/'T7'!$C$23*100</f>
        <v>13.36625691126738</v>
      </c>
      <c r="D13" s="349">
        <f>'T7'!D16/'T7'!$D$23*100</f>
        <v>14.197974194507045</v>
      </c>
      <c r="E13" s="349">
        <f>'T7'!E16/'T7'!$E$23*100</f>
        <v>14.349652275700613</v>
      </c>
      <c r="F13" s="349">
        <f>'T7'!F16/'T7'!$F$23*100</f>
        <v>13.344548417621702</v>
      </c>
      <c r="G13" s="349">
        <f>'T7'!G16/'T7'!$G$23*100</f>
        <v>12.967461790079767</v>
      </c>
      <c r="H13" s="349">
        <f>'T7'!H16/'T7'!$H$23*100</f>
        <v>13.14191148872283</v>
      </c>
      <c r="I13" s="349">
        <f>'T7'!I16/'T7'!$I$23*100</f>
        <v>11.811424660586672</v>
      </c>
      <c r="J13" s="349">
        <f>'T7'!J16/'T7'!$J$23*100</f>
        <v>11.816976706920915</v>
      </c>
      <c r="K13" s="349">
        <f>'T7'!K16/'T7'!$K$23*100</f>
        <v>11.747179405688861</v>
      </c>
      <c r="L13" s="349">
        <f>'T7'!L16/'T7'!$L$23*100</f>
        <v>11.267743874759223</v>
      </c>
      <c r="M13" s="349">
        <f>'T7'!M16/'T7'!$M$23*100</f>
        <v>11.166451177694082</v>
      </c>
      <c r="N13" s="349">
        <f>'T7'!N16/'T7'!$N$23*100</f>
        <v>10.792840422955848</v>
      </c>
      <c r="O13" s="349">
        <f>'T7'!O16/'T7'!$O$23*100</f>
        <v>11.254476601723812</v>
      </c>
      <c r="P13" s="349">
        <f>'T7'!P16/'T7'!$P$23*100</f>
        <v>10.771316661645074</v>
      </c>
      <c r="Q13" s="349">
        <f>'T7'!Q16/'T7'!$Q$23*100</f>
        <v>10.544890246039095</v>
      </c>
      <c r="R13" s="349">
        <f>'T7'!R16/'T7'!$R$23*100</f>
        <v>10.013937737513203</v>
      </c>
      <c r="S13" s="349">
        <f>'T7'!S16/'T7'!$S$23*100</f>
        <v>9.7867743892514163</v>
      </c>
      <c r="T13" s="349">
        <f>'T7'!T16/'T7'!$T$23*100</f>
        <v>10.22767587895129</v>
      </c>
      <c r="U13" s="349">
        <f>'T7'!U16/'T7'!$U$23*100</f>
        <v>10.107341413456949</v>
      </c>
      <c r="V13" s="349">
        <f>'T7'!V16/'T7'!$V$23*100</f>
        <v>9.8650172177129569</v>
      </c>
      <c r="W13" s="349">
        <f>'T7'!W16/'T7'!$W$23*100</f>
        <v>10.103382600811726</v>
      </c>
      <c r="X13" s="349">
        <f>'T7'!X16/'T7'!$X$23*100</f>
        <v>10.229218240288736</v>
      </c>
      <c r="Y13" s="349">
        <f>'T7'!Y16/'T7'!$Y$23*100</f>
        <v>9.9413016595814696</v>
      </c>
      <c r="Z13" s="349">
        <f>'T7'!Z16/'T7'!$Z$23*100</f>
        <v>10.003977485024167</v>
      </c>
      <c r="AA13" s="349">
        <f>'T7'!AA16/'T7'!$AA$23*100</f>
        <v>10.070954247666448</v>
      </c>
      <c r="AB13" s="349">
        <f>'T7'!AB16/'T7'!$AB$23*100</f>
        <v>10.649026278817635</v>
      </c>
      <c r="AC13" s="349">
        <f>'T7'!AC16/'T7'!$AC$23*100</f>
        <v>10.227181046272518</v>
      </c>
      <c r="AD13" s="349">
        <f>'T7'!AD16/'T7'!$AD$23*100</f>
        <v>10.47940111503781</v>
      </c>
      <c r="AE13" s="349">
        <f>'T7'!AE16/'T7'!$AE$23*100</f>
        <v>10.670249951098373</v>
      </c>
      <c r="AF13" s="349">
        <f>'T7'!AF16/'T7'!$AF$23*100</f>
        <v>10.904656662283783</v>
      </c>
      <c r="AG13" s="349">
        <f>'T7'!AG16/'T7'!$AG$23*100</f>
        <v>11.281320391530492</v>
      </c>
      <c r="AH13" s="349">
        <f>'T7'!AH16/'T7'!$AH$23*100</f>
        <v>11.521656138820005</v>
      </c>
      <c r="AI13" s="349">
        <f>'T7'!AI16/'T7'!$AI$23*100</f>
        <v>11.573047063745308</v>
      </c>
      <c r="AJ13" s="349">
        <f>'T7'!AJ16/'T7'!$AJ$23*100</f>
        <v>11.379759958415249</v>
      </c>
      <c r="AK13" s="349">
        <f>'T7'!AK16/'T7'!$AK$23*100</f>
        <v>11.314402082308666</v>
      </c>
      <c r="AL13" s="349">
        <f>'T7'!AL16/'T7'!$AL$23*100</f>
        <v>11.333985148745967</v>
      </c>
      <c r="AM13" s="349">
        <f>'T7'!AM16/'T7'!$AM$23*100</f>
        <v>10.961499758875105</v>
      </c>
      <c r="AN13" s="349">
        <f>'T7'!AN16/'T7'!$AN$23*100</f>
        <v>11.083782306551104</v>
      </c>
      <c r="AO13" s="349">
        <f>'T7'!AO16/'T7'!$AO$23*100</f>
        <v>10.724670299566462</v>
      </c>
      <c r="AP13" s="349">
        <f>'T7'!AP16/'T7'!$AP$23*100</f>
        <v>10.184911995377972</v>
      </c>
      <c r="AQ13" s="349">
        <f>'T7'!AQ16/'T7'!$AQ$23*100</f>
        <v>10.252487519110975</v>
      </c>
      <c r="AR13" s="349">
        <f>'T7'!AR16/'T7'!$AR$23*100</f>
        <v>10.246163728567058</v>
      </c>
      <c r="AS13" s="349">
        <f>'T7'!AS16/'T7'!$AS$23*100</f>
        <v>10.120323788253964</v>
      </c>
      <c r="AT13" s="349">
        <f>'T7'!AT16/'T7'!$AT$23*100</f>
        <v>9.9751373376197083</v>
      </c>
      <c r="AU13" s="349">
        <f>'T7'!AU16/'T7'!$AU$23*100</f>
        <v>9.6157831014429469</v>
      </c>
      <c r="AV13" s="349">
        <f>'T7'!AV16/'T7'!$AV$23*100</f>
        <v>9.5264137814304242</v>
      </c>
      <c r="AW13" s="349">
        <f>'T7'!AW16/'T7'!$AW$23*100</f>
        <v>9.6016780752596507</v>
      </c>
      <c r="AX13" s="349">
        <f>'T7'!AX16/'T7'!$AX$23*100</f>
        <v>9.4243297757020432</v>
      </c>
      <c r="AY13" s="349">
        <f>'T7'!AY16/'T7'!$AY$23*100</f>
        <v>10.082572732152057</v>
      </c>
      <c r="AZ13" s="349">
        <f>'T7'!AZ16/'T7'!$AZ$23*100</f>
        <v>9.9255849139038297</v>
      </c>
      <c r="BA13" s="349">
        <f>'T7'!BA16/'T7'!$BA$23*100</f>
        <v>9.6914467073004449</v>
      </c>
      <c r="BB13" s="349">
        <f>'T7'!BB16/'T7'!$BB$23*100</f>
        <v>9.7283253345998766</v>
      </c>
      <c r="BC13" s="349">
        <f>'T7'!BC16/'T7'!$BC$23*100</f>
        <v>9.6112354952588905</v>
      </c>
      <c r="BD13" s="349">
        <f>'T7'!BD16/'T7'!$BD$23*100</f>
        <v>9.4096104848194546</v>
      </c>
      <c r="BE13" s="349">
        <f>'T7'!BE16/'T7'!$BE$23*100</f>
        <v>9.863925829176436</v>
      </c>
      <c r="BF13" s="349">
        <f>'T7'!BF16/'T7'!$BF$23*100</f>
        <v>10.005394460210594</v>
      </c>
      <c r="BG13" s="349">
        <f>'T7'!BG16/'T7'!$BG$23*100</f>
        <v>9.8767625810779407</v>
      </c>
    </row>
    <row r="14" spans="1:59">
      <c r="A14" s="107">
        <f t="shared" si="1"/>
        <v>10</v>
      </c>
      <c r="B14" s="144" t="s">
        <v>137</v>
      </c>
      <c r="C14" s="350">
        <f>'T7'!C17/'T7'!$C$23*100</f>
        <v>16.001932470878739</v>
      </c>
      <c r="D14" s="350">
        <f>'T7'!D17/'T7'!$D$23*100</f>
        <v>15.671512419822184</v>
      </c>
      <c r="E14" s="350">
        <f>'T7'!E17/'T7'!$E$23*100</f>
        <v>15.765796782115723</v>
      </c>
      <c r="F14" s="350">
        <f>'T7'!F17/'T7'!$F$23*100</f>
        <v>15.605088844495846</v>
      </c>
      <c r="G14" s="350">
        <f>'T7'!G17/'T7'!$G$23*100</f>
        <v>15.855921342081603</v>
      </c>
      <c r="H14" s="350">
        <f>'T7'!H17/'T7'!$H$23*100</f>
        <v>15.975705462858702</v>
      </c>
      <c r="I14" s="350">
        <f>'T7'!I17/'T7'!$I$23*100</f>
        <v>16.478059494819274</v>
      </c>
      <c r="J14" s="350">
        <f>'T7'!J17/'T7'!$J$23*100</f>
        <v>16.169679665535273</v>
      </c>
      <c r="K14" s="350">
        <f>'T7'!K17/'T7'!$K$23*100</f>
        <v>16.094602468351077</v>
      </c>
      <c r="L14" s="350">
        <f>'T7'!L17/'T7'!$L$23*100</f>
        <v>16.405952862944286</v>
      </c>
      <c r="M14" s="350">
        <f>'T7'!M17/'T7'!$M$23*100</f>
        <v>16.458485580977008</v>
      </c>
      <c r="N14" s="350">
        <f>'T7'!N17/'T7'!$N$23*100</f>
        <v>16.229114537089355</v>
      </c>
      <c r="O14" s="350">
        <f>'T7'!O17/'T7'!$O$23*100</f>
        <v>15.809900786511077</v>
      </c>
      <c r="P14" s="350">
        <f>'T7'!P17/'T7'!$P$23*100</f>
        <v>16.319459389661258</v>
      </c>
      <c r="Q14" s="350">
        <f>'T7'!Q17/'T7'!$Q$23*100</f>
        <v>16.907991890471305</v>
      </c>
      <c r="R14" s="350">
        <f>'T7'!R17/'T7'!$R$23*100</f>
        <v>16.491174581051212</v>
      </c>
      <c r="S14" s="350">
        <f>'T7'!S17/'T7'!$S$23*100</f>
        <v>16.626467991496625</v>
      </c>
      <c r="T14" s="350">
        <f>'T7'!T17/'T7'!$T$23*100</f>
        <v>16.739543051761448</v>
      </c>
      <c r="U14" s="350">
        <f>'T7'!U17/'T7'!$U$23*100</f>
        <v>16.595952751297492</v>
      </c>
      <c r="V14" s="350">
        <f>'T7'!V17/'T7'!$V$23*100</f>
        <v>16.961576059374714</v>
      </c>
      <c r="W14" s="350">
        <f>'T7'!W17/'T7'!$W$23*100</f>
        <v>17.55709165698152</v>
      </c>
      <c r="X14" s="350">
        <f>'T7'!X17/'T7'!$X$23*100</f>
        <v>18.732503528214146</v>
      </c>
      <c r="Y14" s="350">
        <f>'T7'!Y17/'T7'!$Y$23*100</f>
        <v>17.991094410920226</v>
      </c>
      <c r="Z14" s="350">
        <f>'T7'!Z17/'T7'!$Z$23*100</f>
        <v>17.347138018730337</v>
      </c>
      <c r="AA14" s="350">
        <f>'T7'!AA17/'T7'!$AA$23*100</f>
        <v>17.10171298092575</v>
      </c>
      <c r="AB14" s="350">
        <f>'T7'!AB17/'T7'!$AB$23*100</f>
        <v>17.361468996383962</v>
      </c>
      <c r="AC14" s="350">
        <f>'T7'!AC17/'T7'!$AC$23*100</f>
        <v>16.88971535956394</v>
      </c>
      <c r="AD14" s="350">
        <f>'T7'!AD17/'T7'!$AD$23*100</f>
        <v>16.665490466444819</v>
      </c>
      <c r="AE14" s="350">
        <f>'T7'!AE17/'T7'!$AE$23*100</f>
        <v>16.971160797053997</v>
      </c>
      <c r="AF14" s="350">
        <f>'T7'!AF17/'T7'!$AF$23*100</f>
        <v>17.536084730617262</v>
      </c>
      <c r="AG14" s="350">
        <f>'T7'!AG17/'T7'!$AG$23*100</f>
        <v>17.61756153499611</v>
      </c>
      <c r="AH14" s="350">
        <f>'T7'!AH17/'T7'!$AH$23*100</f>
        <v>17.849271605611573</v>
      </c>
      <c r="AI14" s="350">
        <f>'T7'!AI17/'T7'!$AI$23*100</f>
        <v>17.62570992356985</v>
      </c>
      <c r="AJ14" s="350">
        <f>'T7'!AJ17/'T7'!$AJ$23*100</f>
        <v>17.466030892358802</v>
      </c>
      <c r="AK14" s="350">
        <f>'T7'!AK17/'T7'!$AK$23*100</f>
        <v>17.33088149961592</v>
      </c>
      <c r="AL14" s="350">
        <f>'T7'!AL17/'T7'!$AL$23*100</f>
        <v>17.460294170609352</v>
      </c>
      <c r="AM14" s="350">
        <f>'T7'!AM17/'T7'!$AM$23*100</f>
        <v>17.520096905627135</v>
      </c>
      <c r="AN14" s="350">
        <f>'T7'!AN17/'T7'!$AN$23*100</f>
        <v>18.050553408292341</v>
      </c>
      <c r="AO14" s="350">
        <f>'T7'!AO17/'T7'!$AO$23*100</f>
        <v>17.610356719841587</v>
      </c>
      <c r="AP14" s="350">
        <f>'T7'!AP17/'T7'!$AP$23*100</f>
        <v>16.975984160093262</v>
      </c>
      <c r="AQ14" s="350">
        <f>'T7'!AQ17/'T7'!$AQ$23*100</f>
        <v>17.375178740184751</v>
      </c>
      <c r="AR14" s="350">
        <f>'T7'!AR17/'T7'!$AR$23*100</f>
        <v>17.487164775970896</v>
      </c>
      <c r="AS14" s="350">
        <f>'T7'!AS17/'T7'!$AS$23*100</f>
        <v>16.811207471647766</v>
      </c>
      <c r="AT14" s="350">
        <f>'T7'!AT17/'T7'!$AT$23*100</f>
        <v>16.383350910854436</v>
      </c>
      <c r="AU14" s="350">
        <f>'T7'!AU17/'T7'!$AU$23*100</f>
        <v>16.219200920945557</v>
      </c>
      <c r="AV14" s="350">
        <f>'T7'!AV17/'T7'!$AV$23*100</f>
        <v>16.498448460684934</v>
      </c>
      <c r="AW14" s="350">
        <f>'T7'!AW17/'T7'!$AW$23*100</f>
        <v>16.788236367420364</v>
      </c>
      <c r="AX14" s="350">
        <f>'T7'!AX17/'T7'!$AX$23*100</f>
        <v>17.301251732525092</v>
      </c>
      <c r="AY14" s="350">
        <f>'T7'!AY17/'T7'!$AY$23*100</f>
        <v>19.225336922974396</v>
      </c>
      <c r="AZ14" s="350">
        <f>'T7'!AZ17/'T7'!$AZ$23*100</f>
        <v>18.143405294211643</v>
      </c>
      <c r="BA14" s="350">
        <f>'T7'!BA17/'T7'!$BA$23*100</f>
        <v>17.677966358462648</v>
      </c>
      <c r="BB14" s="350">
        <f>'T7'!BB17/'T7'!$BB$23*100</f>
        <v>18.04749903812699</v>
      </c>
      <c r="BC14" s="350">
        <f>'T7'!BC17/'T7'!$BC$23*100</f>
        <v>18.218880589842275</v>
      </c>
      <c r="BD14" s="350">
        <f>'T7'!BD17/'T7'!$BD$23*100</f>
        <v>18.170778603088504</v>
      </c>
      <c r="BE14" s="350">
        <f>'T7'!BE17/'T7'!$BE$23*100</f>
        <v>19.232913500255645</v>
      </c>
      <c r="BF14" s="350">
        <f>'T7'!BF17/'T7'!$BF$23*100</f>
        <v>19.501804430325063</v>
      </c>
      <c r="BG14" s="350">
        <f>'T7'!BG17/'T7'!$BG$23*100</f>
        <v>18.729963799468187</v>
      </c>
    </row>
    <row r="15" spans="1:59">
      <c r="A15" s="107">
        <f t="shared" si="1"/>
        <v>11</v>
      </c>
      <c r="B15" s="122" t="s">
        <v>139</v>
      </c>
      <c r="C15" s="349">
        <f>'T7'!C18/'T7'!$C$23*100</f>
        <v>8.8571581942133228</v>
      </c>
      <c r="D15" s="349">
        <f>'T7'!D18/'T7'!$D$23*100</f>
        <v>8.6257708214666042</v>
      </c>
      <c r="E15" s="349">
        <f>'T7'!E18/'T7'!$E$23*100</f>
        <v>8.4945718285937257</v>
      </c>
      <c r="F15" s="349">
        <f>'T7'!F18/'T7'!$F$23*100</f>
        <v>8.3482283671538227</v>
      </c>
      <c r="G15" s="349">
        <f>'T7'!G18/'T7'!$G$23*100</f>
        <v>8.4473095242649734</v>
      </c>
      <c r="H15" s="349">
        <f>'T7'!H18/'T7'!$H$23*100</f>
        <v>8.5423277715221619</v>
      </c>
      <c r="I15" s="349">
        <f>'T7'!I18/'T7'!$I$23*100</f>
        <v>8.9178564038899228</v>
      </c>
      <c r="J15" s="349">
        <f>'T7'!J18/'T7'!$J$23*100</f>
        <v>8.7680452168339471</v>
      </c>
      <c r="K15" s="349">
        <f>'T7'!K18/'T7'!$K$23*100</f>
        <v>8.7769479315641714</v>
      </c>
      <c r="L15" s="349">
        <f>'T7'!L18/'T7'!$L$23*100</f>
        <v>9.0642521501220745</v>
      </c>
      <c r="M15" s="349">
        <f>'T7'!M18/'T7'!$M$23*100</f>
        <v>9.0853898476586661</v>
      </c>
      <c r="N15" s="349">
        <f>'T7'!N18/'T7'!$N$23*100</f>
        <v>8.8970054080232472</v>
      </c>
      <c r="O15" s="349">
        <f>'T7'!O18/'T7'!$O$23*100</f>
        <v>8.574512928597132</v>
      </c>
      <c r="P15" s="349">
        <f>'T7'!P18/'T7'!$P$23*100</f>
        <v>8.918348900271166</v>
      </c>
      <c r="Q15" s="349">
        <f>'T7'!Q18/'T7'!$Q$23*100</f>
        <v>9.3772682902410338</v>
      </c>
      <c r="R15" s="349">
        <f>'T7'!R18/'T7'!$R$23*100</f>
        <v>9.2495399457734901</v>
      </c>
      <c r="S15" s="349">
        <f>'T7'!S18/'T7'!$S$23*100</f>
        <v>9.4893535165209144</v>
      </c>
      <c r="T15" s="349">
        <f>'T7'!T18/'T7'!$T$23*100</f>
        <v>9.6746727214673438</v>
      </c>
      <c r="U15" s="349">
        <f>'T7'!U18/'T7'!$U$23*100</f>
        <v>9.7673756025441616</v>
      </c>
      <c r="V15" s="349">
        <f>'T7'!V18/'T7'!$V$23*100</f>
        <v>10.156577302592364</v>
      </c>
      <c r="W15" s="349">
        <f>'T7'!W18/'T7'!$W$23*100</f>
        <v>10.848783930972793</v>
      </c>
      <c r="X15" s="349">
        <f>'T7'!X18/'T7'!$X$23*100</f>
        <v>11.636744325937579</v>
      </c>
      <c r="Y15" s="349">
        <f>'T7'!Y18/'T7'!$Y$23*100</f>
        <v>11.109430477494547</v>
      </c>
      <c r="Z15" s="349">
        <f>'T7'!Z18/'T7'!$Z$23*100</f>
        <v>10.627598924873745</v>
      </c>
      <c r="AA15" s="349">
        <f>'T7'!AA18/'T7'!$AA$23*100</f>
        <v>10.455605653149236</v>
      </c>
      <c r="AB15" s="349">
        <f>'T7'!AB18/'T7'!$AB$23*100</f>
        <v>10.67661165984873</v>
      </c>
      <c r="AC15" s="349">
        <f>'T7'!AC18/'T7'!$AC$23*100</f>
        <v>10.328522093332152</v>
      </c>
      <c r="AD15" s="349">
        <f>'T7'!AD18/'T7'!$AD$23*100</f>
        <v>10.188246321659998</v>
      </c>
      <c r="AE15" s="349">
        <f>'T7'!AE18/'T7'!$AE$23*100</f>
        <v>10.397591488565524</v>
      </c>
      <c r="AF15" s="349">
        <f>'T7'!AF18/'T7'!$AF$23*100</f>
        <v>10.748979292935111</v>
      </c>
      <c r="AG15" s="349">
        <f>'T7'!AG18/'T7'!$AG$23*100</f>
        <v>10.706474996928369</v>
      </c>
      <c r="AH15" s="349">
        <f>'T7'!AH18/'T7'!$AH$23*100</f>
        <v>10.818124364399303</v>
      </c>
      <c r="AI15" s="349">
        <f>'T7'!AI18/'T7'!$AI$23*100</f>
        <v>10.662554165682538</v>
      </c>
      <c r="AJ15" s="349">
        <f>'T7'!AJ18/'T7'!$AJ$23*100</f>
        <v>10.586252058183804</v>
      </c>
      <c r="AK15" s="349">
        <f>'T7'!AK18/'T7'!$AK$23*100</f>
        <v>10.566555956519096</v>
      </c>
      <c r="AL15" s="349">
        <f>'T7'!AL18/'T7'!$AL$23*100</f>
        <v>10.706935164819042</v>
      </c>
      <c r="AM15" s="349">
        <f>'T7'!AM18/'T7'!$AM$23*100</f>
        <v>10.862012006880603</v>
      </c>
      <c r="AN15" s="349">
        <f>'T7'!AN18/'T7'!$AN$23*100</f>
        <v>11.408311860701179</v>
      </c>
      <c r="AO15" s="349">
        <f>'T7'!AO18/'T7'!$AO$23*100</f>
        <v>11.234935855902553</v>
      </c>
      <c r="AP15" s="349">
        <f>'T7'!AP18/'T7'!$AP$23*100</f>
        <v>10.884076103103318</v>
      </c>
      <c r="AQ15" s="349">
        <f>'T7'!AQ18/'T7'!$AQ$23*100</f>
        <v>11.176147524355668</v>
      </c>
      <c r="AR15" s="349">
        <f>'T7'!AR18/'T7'!$AR$23*100</f>
        <v>11.218181177037936</v>
      </c>
      <c r="AS15" s="349">
        <f>'T7'!AS18/'T7'!$AS$23*100</f>
        <v>10.745548904501964</v>
      </c>
      <c r="AT15" s="349">
        <f>'T7'!AT18/'T7'!$AT$23*100</f>
        <v>10.445113660910559</v>
      </c>
      <c r="AU15" s="349">
        <f>'T7'!AU18/'T7'!$AU$23*100</f>
        <v>10.373737173252882</v>
      </c>
      <c r="AV15" s="349">
        <f>'T7'!AV18/'T7'!$AV$23*100</f>
        <v>10.63900851936133</v>
      </c>
      <c r="AW15" s="349">
        <f>'T7'!AW18/'T7'!$AW$23*100</f>
        <v>10.788746689322299</v>
      </c>
      <c r="AX15" s="349">
        <f>'T7'!AX18/'T7'!$AX$23*100</f>
        <v>11.101575856285359</v>
      </c>
      <c r="AY15" s="349">
        <f>'T7'!AY18/'T7'!$AY$23*100</f>
        <v>12.307801449949372</v>
      </c>
      <c r="AZ15" s="349">
        <f>'T7'!AZ18/'T7'!$AZ$23*100</f>
        <v>11.374713703851286</v>
      </c>
      <c r="BA15" s="349">
        <f>'T7'!BA18/'T7'!$BA$23*100</f>
        <v>10.991445697347359</v>
      </c>
      <c r="BB15" s="349">
        <f>'T7'!BB18/'T7'!$BB$23*100</f>
        <v>11.245538105818916</v>
      </c>
      <c r="BC15" s="349">
        <f>'T7'!BC18/'T7'!$BC$23*100</f>
        <v>11.366693181422846</v>
      </c>
      <c r="BD15" s="349">
        <f>'T7'!BD18/'T7'!$BD$23*100</f>
        <v>11.417173209559211</v>
      </c>
      <c r="BE15" s="349">
        <f>'T7'!BE18/'T7'!$BE$23*100</f>
        <v>12.187823957599923</v>
      </c>
      <c r="BF15" s="349">
        <f>'T7'!BF18/'T7'!$BF$23*100</f>
        <v>12.30668004758645</v>
      </c>
      <c r="BG15" s="349">
        <f>'T7'!BG18/'T7'!$BG$23*100</f>
        <v>11.760020860254171</v>
      </c>
    </row>
    <row r="16" spans="1:59">
      <c r="A16" s="107">
        <f t="shared" si="1"/>
        <v>12</v>
      </c>
      <c r="B16" s="122" t="s">
        <v>140</v>
      </c>
      <c r="C16" s="349">
        <f>'T7'!C19/'T7'!$C$23*100</f>
        <v>3.0812174566536044</v>
      </c>
      <c r="D16" s="349">
        <f>'T7'!D19/'T7'!$D$23*100</f>
        <v>3.2219718170336065</v>
      </c>
      <c r="E16" s="349">
        <f>'T7'!E19/'T7'!$E$23*100</f>
        <v>3.4565861047992841</v>
      </c>
      <c r="F16" s="349">
        <f>'T7'!F19/'T7'!$F$23*100</f>
        <v>3.4949006413626327</v>
      </c>
      <c r="G16" s="349">
        <f>'T7'!G19/'T7'!$G$23*100</f>
        <v>3.630659754767871</v>
      </c>
      <c r="H16" s="349">
        <f>'T7'!H19/'T7'!$H$23*100</f>
        <v>3.6953628825877778</v>
      </c>
      <c r="I16" s="349">
        <f>'T7'!I19/'T7'!$I$23*100</f>
        <v>3.7816931671680272</v>
      </c>
      <c r="J16" s="349">
        <f>'T7'!J19/'T7'!$J$23*100</f>
        <v>3.7335936020510734</v>
      </c>
      <c r="K16" s="349">
        <f>'T7'!K19/'T7'!$K$23*100</f>
        <v>3.7144446210074684</v>
      </c>
      <c r="L16" s="349">
        <f>'T7'!L19/'T7'!$L$23*100</f>
        <v>3.8058080901026905</v>
      </c>
      <c r="M16" s="349">
        <f>'T7'!M19/'T7'!$M$23*100</f>
        <v>3.8540671201304173</v>
      </c>
      <c r="N16" s="349">
        <f>'T7'!N19/'T7'!$N$23*100</f>
        <v>3.8057954637178142</v>
      </c>
      <c r="O16" s="349">
        <f>'T7'!O19/'T7'!$O$23*100</f>
        <v>3.7080827293133876</v>
      </c>
      <c r="P16" s="349">
        <f>'T7'!P19/'T7'!$P$23*100</f>
        <v>3.8501269745620452</v>
      </c>
      <c r="Q16" s="349">
        <f>'T7'!Q19/'T7'!$Q$23*100</f>
        <v>3.8282481916251596</v>
      </c>
      <c r="R16" s="349">
        <f>'T7'!R19/'T7'!$R$23*100</f>
        <v>3.6020340385683332</v>
      </c>
      <c r="S16" s="349">
        <f>'T7'!S19/'T7'!$S$23*100</f>
        <v>3.5340307680166516</v>
      </c>
      <c r="T16" s="349">
        <f>'T7'!T19/'T7'!$T$23*100</f>
        <v>3.4479547309043177</v>
      </c>
      <c r="U16" s="349">
        <f>'T7'!U19/'T7'!$U$23*100</f>
        <v>3.2999399380900312</v>
      </c>
      <c r="V16" s="349">
        <f>'T7'!V19/'T7'!$V$23*100</f>
        <v>3.2660860442857973</v>
      </c>
      <c r="W16" s="349">
        <f>'T7'!W19/'T7'!$W$23*100</f>
        <v>3.3485253223480447</v>
      </c>
      <c r="X16" s="349">
        <f>'T7'!X19/'T7'!$X$23*100</f>
        <v>3.5484579968997987</v>
      </c>
      <c r="Y16" s="349">
        <f>'T7'!Y19/'T7'!$Y$23*100</f>
        <v>3.4399031955036858</v>
      </c>
      <c r="Z16" s="349">
        <f>'T7'!Z19/'T7'!$Z$23*100</f>
        <v>3.3524172261260503</v>
      </c>
      <c r="AA16" s="349">
        <f>'T7'!AA19/'T7'!$AA$23*100</f>
        <v>3.3418960080988631</v>
      </c>
      <c r="AB16" s="349">
        <f>'T7'!AB19/'T7'!$AB$23*100</f>
        <v>3.3703348095432588</v>
      </c>
      <c r="AC16" s="349">
        <f>'T7'!AC19/'T7'!$AC$23*100</f>
        <v>3.2435038421047455</v>
      </c>
      <c r="AD16" s="349">
        <f>'T7'!AD19/'T7'!$AD$23*100</f>
        <v>3.1719405675075594</v>
      </c>
      <c r="AE16" s="349">
        <f>'T7'!AE19/'T7'!$AE$23*100</f>
        <v>3.1955299660665228</v>
      </c>
      <c r="AF16" s="349">
        <f>'T7'!AF19/'T7'!$AF$23*100</f>
        <v>3.3111885292438128</v>
      </c>
      <c r="AG16" s="349">
        <f>'T7'!AG19/'T7'!$AG$23*100</f>
        <v>3.3222754638161933</v>
      </c>
      <c r="AH16" s="349">
        <f>'T7'!AH19/'T7'!$AH$23*100</f>
        <v>3.4180480121137071</v>
      </c>
      <c r="AI16" s="349">
        <f>'T7'!AI19/'T7'!$AI$23*100</f>
        <v>3.3319902868407683</v>
      </c>
      <c r="AJ16" s="349">
        <f>'T7'!AJ19/'T7'!$AJ$23*100</f>
        <v>3.3093562785132868</v>
      </c>
      <c r="AK16" s="349">
        <f>'T7'!AK19/'T7'!$AK$23*100</f>
        <v>3.2533309754466631</v>
      </c>
      <c r="AL16" s="349">
        <f>'T7'!AL19/'T7'!$AL$23*100</f>
        <v>3.2331556180397252</v>
      </c>
      <c r="AM16" s="349">
        <f>'T7'!AM19/'T7'!$AM$23*100</f>
        <v>3.2299344216230175</v>
      </c>
      <c r="AN16" s="349">
        <f>'T7'!AN19/'T7'!$AN$23*100</f>
        <v>3.1687992894510817</v>
      </c>
      <c r="AO16" s="349">
        <f>'T7'!AO19/'T7'!$AO$23*100</f>
        <v>3.0651171144136096</v>
      </c>
      <c r="AP16" s="349">
        <f>'T7'!AP19/'T7'!$AP$23*100</f>
        <v>2.9580573497557912</v>
      </c>
      <c r="AQ16" s="349">
        <f>'T7'!AQ19/'T7'!$AQ$23*100</f>
        <v>2.9867051937320954</v>
      </c>
      <c r="AR16" s="349">
        <f>'T7'!AR19/'T7'!$AR$23*100</f>
        <v>3.0162180811066075</v>
      </c>
      <c r="AS16" s="349">
        <f>'T7'!AS19/'T7'!$AS$23*100</f>
        <v>2.9466644880980648</v>
      </c>
      <c r="AT16" s="349">
        <f>'T7'!AT19/'T7'!$AT$23*100</f>
        <v>2.9110916275937435</v>
      </c>
      <c r="AU16" s="349">
        <f>'T7'!AU19/'T7'!$AU$23*100</f>
        <v>2.8872437131572157</v>
      </c>
      <c r="AV16" s="349">
        <f>'T7'!AV19/'T7'!$AV$23*100</f>
        <v>2.9609012092603386</v>
      </c>
      <c r="AW16" s="349">
        <f>'T7'!AW19/'T7'!$AW$23*100</f>
        <v>3.0427587032691963</v>
      </c>
      <c r="AX16" s="349">
        <f>'T7'!AX19/'T7'!$AX$23*100</f>
        <v>3.1947897510017635</v>
      </c>
      <c r="AY16" s="349">
        <f>'T7'!AY19/'T7'!$AY$23*100</f>
        <v>3.5868941316247902</v>
      </c>
      <c r="AZ16" s="349">
        <f>'T7'!AZ19/'T7'!$AZ$23*100</f>
        <v>3.5510498817732596</v>
      </c>
      <c r="BA16" s="349">
        <f>'T7'!BA19/'T7'!$BA$23*100</f>
        <v>3.5921506446025582</v>
      </c>
      <c r="BB16" s="349">
        <f>'T7'!BB19/'T7'!$BB$23*100</f>
        <v>3.6936537244888878</v>
      </c>
      <c r="BC16" s="349">
        <f>'T7'!BC19/'T7'!$BC$23*100</f>
        <v>3.7059727780526219</v>
      </c>
      <c r="BD16" s="349">
        <f>'T7'!BD19/'T7'!$BD$23*100</f>
        <v>3.6566100193172182</v>
      </c>
      <c r="BE16" s="349">
        <f>'T7'!BE19/'T7'!$BE$23*100</f>
        <v>3.8102909931965732</v>
      </c>
      <c r="BF16" s="349">
        <f>'T7'!BF19/'T7'!$BF$23*100</f>
        <v>3.8298452111150252</v>
      </c>
      <c r="BG16" s="349">
        <f>'T7'!BG19/'T7'!$BG$23*100</f>
        <v>3.7286652907029927</v>
      </c>
    </row>
    <row r="17" spans="1:59">
      <c r="A17" s="107">
        <f t="shared" si="1"/>
        <v>13</v>
      </c>
      <c r="B17" s="122" t="s">
        <v>142</v>
      </c>
      <c r="C17" s="349">
        <f>'T7'!C20/'T7'!$C$23*100</f>
        <v>4.0635568200118088</v>
      </c>
      <c r="D17" s="349">
        <f>'T7'!D20/'T7'!$D$23*100</f>
        <v>3.8237697813219742</v>
      </c>
      <c r="E17" s="349">
        <f>'T7'!E20/'T7'!$E$23*100</f>
        <v>3.8146388487227156</v>
      </c>
      <c r="F17" s="349">
        <f>'T7'!F20/'T7'!$F$23*100</f>
        <v>3.761959835979392</v>
      </c>
      <c r="G17" s="349">
        <f>'T7'!G20/'T7'!$G$23*100</f>
        <v>3.7779520630487595</v>
      </c>
      <c r="H17" s="349">
        <f>'T7'!H20/'T7'!$H$23*100</f>
        <v>3.7380148087487628</v>
      </c>
      <c r="I17" s="349">
        <f>'T7'!I20/'T7'!$I$23*100</f>
        <v>3.7785099237613204</v>
      </c>
      <c r="J17" s="349">
        <f>'T7'!J20/'T7'!$J$23*100</f>
        <v>3.6680408466502543</v>
      </c>
      <c r="K17" s="349">
        <f>'T7'!K20/'T7'!$K$23*100</f>
        <v>3.6032099157794373</v>
      </c>
      <c r="L17" s="349">
        <f>'T7'!L20/'T7'!$L$23*100</f>
        <v>3.5358926227195213</v>
      </c>
      <c r="M17" s="349">
        <f>'T7'!M20/'T7'!$M$23*100</f>
        <v>3.5190286131879254</v>
      </c>
      <c r="N17" s="349">
        <f>'T7'!N20/'T7'!$N$23*100</f>
        <v>3.5263136653482929</v>
      </c>
      <c r="O17" s="349">
        <f>'T7'!O20/'T7'!$O$23*100</f>
        <v>3.5273051286005588</v>
      </c>
      <c r="P17" s="349">
        <f>'T7'!P20/'T7'!$P$23*100</f>
        <v>3.550983514828046</v>
      </c>
      <c r="Q17" s="349">
        <f>'T7'!Q20/'T7'!$Q$23*100</f>
        <v>3.7024754086051113</v>
      </c>
      <c r="R17" s="349">
        <f>'T7'!R20/'T7'!$R$23*100</f>
        <v>3.6396005967093874</v>
      </c>
      <c r="S17" s="349">
        <f>'T7'!S20/'T7'!$S$23*100</f>
        <v>3.6030837069590564</v>
      </c>
      <c r="T17" s="349">
        <f>'T7'!T20/'T7'!$T$23*100</f>
        <v>3.6169155993897895</v>
      </c>
      <c r="U17" s="349">
        <f>'T7'!U20/'T7'!$U$23*100</f>
        <v>3.5286372106632991</v>
      </c>
      <c r="V17" s="349">
        <f>'T7'!V20/'T7'!$V$23*100</f>
        <v>3.5389127124965518</v>
      </c>
      <c r="W17" s="349">
        <f>'T7'!W20/'T7'!$W$23*100</f>
        <v>3.3597824036606814</v>
      </c>
      <c r="X17" s="349">
        <f>'T7'!X20/'T7'!$X$23*100</f>
        <v>3.5473012053767667</v>
      </c>
      <c r="Y17" s="349">
        <f>'T7'!Y20/'T7'!$Y$23*100</f>
        <v>3.4417607379219937</v>
      </c>
      <c r="Z17" s="349">
        <f>'T7'!Z20/'T7'!$Z$23*100</f>
        <v>3.3671218677305434</v>
      </c>
      <c r="AA17" s="349">
        <f>'T7'!AA20/'T7'!$AA$23*100</f>
        <v>3.304211319677651</v>
      </c>
      <c r="AB17" s="349">
        <f>'T7'!AB20/'T7'!$AB$23*100</f>
        <v>3.3145225269919747</v>
      </c>
      <c r="AC17" s="349">
        <f>'T7'!AC20/'T7'!$AC$23*100</f>
        <v>3.3176894241270407</v>
      </c>
      <c r="AD17" s="349">
        <f>'T7'!AD20/'T7'!$AD$23*100</f>
        <v>3.3053035772772592</v>
      </c>
      <c r="AE17" s="349">
        <f>'T7'!AE20/'T7'!$AE$23*100</f>
        <v>3.3780393424219484</v>
      </c>
      <c r="AF17" s="349">
        <f>'T7'!AF20/'T7'!$AF$23*100</f>
        <v>3.475916908438339</v>
      </c>
      <c r="AG17" s="349">
        <f>'T7'!AG20/'T7'!$AG$23*100</f>
        <v>3.588811074251546</v>
      </c>
      <c r="AH17" s="349">
        <f>'T7'!AH20/'T7'!$AH$23*100</f>
        <v>3.613099229098562</v>
      </c>
      <c r="AI17" s="349">
        <f>'T7'!AI20/'T7'!$AI$23*100</f>
        <v>3.631165471046542</v>
      </c>
      <c r="AJ17" s="349">
        <f>'T7'!AJ20/'T7'!$AJ$23*100</f>
        <v>3.5704225556617111</v>
      </c>
      <c r="AK17" s="349">
        <f>'T7'!AK20/'T7'!$AK$23*100</f>
        <v>3.5109945676501635</v>
      </c>
      <c r="AL17" s="349">
        <f>'T7'!AL20/'T7'!$AL$23*100</f>
        <v>3.5202033877505832</v>
      </c>
      <c r="AM17" s="349">
        <f>'T7'!AM20/'T7'!$AM$23*100</f>
        <v>3.4281504771235127</v>
      </c>
      <c r="AN17" s="349">
        <f>'T7'!AN20/'T7'!$AN$23*100</f>
        <v>3.4734422581400795</v>
      </c>
      <c r="AO17" s="349">
        <f>'T7'!AO20/'T7'!$AO$23*100</f>
        <v>3.3103037495254268</v>
      </c>
      <c r="AP17" s="349">
        <f>'T7'!AP20/'T7'!$AP$23*100</f>
        <v>3.1338507072341537</v>
      </c>
      <c r="AQ17" s="349">
        <f>'T7'!AQ20/'T7'!$AQ$23*100</f>
        <v>3.2123260220969874</v>
      </c>
      <c r="AR17" s="349">
        <f>'T7'!AR20/'T7'!$AR$23*100</f>
        <v>3.2527655178263561</v>
      </c>
      <c r="AS17" s="349">
        <f>'T7'!AS20/'T7'!$AS$23*100</f>
        <v>3.1189940790477366</v>
      </c>
      <c r="AT17" s="349">
        <f>'T7'!AT20/'T7'!$AT$23*100</f>
        <v>3.0271456223501358</v>
      </c>
      <c r="AU17" s="349">
        <f>'T7'!AU20/'T7'!$AU$23*100</f>
        <v>2.9582200345354583</v>
      </c>
      <c r="AV17" s="349">
        <f>'T7'!AV20/'T7'!$AV$23*100</f>
        <v>2.898538732063265</v>
      </c>
      <c r="AW17" s="349">
        <f>'T7'!AW20/'T7'!$AW$23*100</f>
        <v>2.9567309748288713</v>
      </c>
      <c r="AX17" s="349">
        <f>'T7'!AX20/'T7'!$AX$23*100</f>
        <v>3.0048861252379693</v>
      </c>
      <c r="AY17" s="349">
        <f>'T7'!AY20/'T7'!$AY$23*100</f>
        <v>3.3306413414002325</v>
      </c>
      <c r="AZ17" s="349">
        <f>'T7'!AZ20/'T7'!$AZ$23*100</f>
        <v>3.2176417085870974</v>
      </c>
      <c r="BA17" s="349">
        <f>'T7'!BA20/'T7'!$BA$23*100</f>
        <v>3.094370016512733</v>
      </c>
      <c r="BB17" s="349">
        <f>'T7'!BB20/'T7'!$BB$23*100</f>
        <v>3.108307207819184</v>
      </c>
      <c r="BC17" s="349">
        <f>'T7'!BC20/'T7'!$BC$23*100</f>
        <v>3.1462146303668059</v>
      </c>
      <c r="BD17" s="349">
        <f>'T7'!BD20/'T7'!$BD$23*100</f>
        <v>3.0969953742120757</v>
      </c>
      <c r="BE17" s="349">
        <f>'T7'!BE20/'T7'!$BE$23*100</f>
        <v>3.2347985494591476</v>
      </c>
      <c r="BF17" s="349">
        <f>'T7'!BF20/'T7'!$BF$23*100</f>
        <v>3.3652791716235884</v>
      </c>
      <c r="BG17" s="349">
        <f>'T7'!BG20/'T7'!$BG$23*100</f>
        <v>3.2412776485110255</v>
      </c>
    </row>
    <row r="18" spans="1:59" ht="19.5">
      <c r="A18" s="325"/>
      <c r="B18" s="346"/>
      <c r="C18" s="347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Y18" s="346"/>
      <c r="Z18" s="346"/>
      <c r="AA18" s="346"/>
      <c r="AB18" s="346"/>
      <c r="AC18" s="346"/>
      <c r="AD18" s="346"/>
      <c r="AE18" s="346"/>
      <c r="AF18" s="346"/>
      <c r="AG18" s="346"/>
      <c r="AH18" s="346"/>
      <c r="AI18" s="346"/>
      <c r="AJ18" s="346"/>
      <c r="AK18" s="346"/>
      <c r="AL18" s="346"/>
      <c r="AM18" s="346"/>
      <c r="AN18" s="346"/>
      <c r="AO18" s="346"/>
      <c r="AP18" s="346"/>
      <c r="AQ18" s="346"/>
      <c r="AR18" s="346"/>
      <c r="AS18" s="346"/>
      <c r="AT18" s="346"/>
      <c r="AU18" s="346"/>
      <c r="AV18" s="346"/>
      <c r="AW18" s="346"/>
      <c r="AX18" s="346"/>
      <c r="AY18" s="346"/>
      <c r="AZ18" s="346"/>
      <c r="BA18" s="346"/>
      <c r="BB18" s="346"/>
      <c r="BC18" s="346"/>
      <c r="BD18" s="346"/>
      <c r="BE18" s="346"/>
      <c r="BF18" s="346"/>
      <c r="BG18" s="346"/>
    </row>
    <row r="19" spans="1:59">
      <c r="A19" s="714" t="s">
        <v>162</v>
      </c>
      <c r="B19" s="714"/>
      <c r="C19" s="714"/>
      <c r="D19" s="714"/>
      <c r="E19" s="714"/>
      <c r="F19" s="714"/>
      <c r="G19" s="714"/>
      <c r="H19" s="714"/>
      <c r="I19" s="714"/>
      <c r="J19" s="714"/>
      <c r="K19" s="714"/>
      <c r="L19" s="714"/>
      <c r="M19" s="714"/>
      <c r="N19" s="714"/>
      <c r="O19" s="714"/>
      <c r="P19" s="309"/>
      <c r="Q19" s="309"/>
      <c r="R19" s="309"/>
      <c r="S19" s="309"/>
      <c r="T19" s="309"/>
      <c r="U19" s="309"/>
      <c r="V19" s="309"/>
      <c r="W19" s="309"/>
      <c r="X19" s="309"/>
      <c r="Y19" s="309"/>
      <c r="Z19" s="309"/>
      <c r="AA19" s="309"/>
      <c r="AB19" s="309"/>
      <c r="AC19" s="309"/>
      <c r="AD19" s="309"/>
      <c r="AE19" s="309"/>
      <c r="AF19" s="309"/>
      <c r="AG19" s="309"/>
      <c r="AH19" s="309"/>
      <c r="AI19" s="309"/>
      <c r="AJ19" s="309"/>
      <c r="AK19" s="309"/>
      <c r="AL19" s="309"/>
      <c r="AM19" s="309"/>
      <c r="AN19" s="309"/>
      <c r="AO19" s="309"/>
      <c r="AP19" s="309"/>
      <c r="AQ19" s="309"/>
      <c r="AR19" s="309"/>
      <c r="AS19" s="309"/>
      <c r="AT19" s="309"/>
      <c r="AU19" s="309"/>
      <c r="AV19" s="309"/>
      <c r="AW19" s="309"/>
      <c r="AX19" s="309"/>
      <c r="AY19" s="309"/>
      <c r="AZ19" s="309"/>
      <c r="BA19" s="309"/>
      <c r="BB19" s="309"/>
      <c r="BC19" s="309"/>
      <c r="BD19" s="309"/>
      <c r="BE19" s="309"/>
      <c r="BF19" s="309"/>
      <c r="BG19" s="309"/>
    </row>
    <row r="20" spans="1:59">
      <c r="A20" s="714"/>
      <c r="B20" s="714"/>
      <c r="C20" s="714"/>
      <c r="D20" s="714"/>
      <c r="E20" s="714"/>
      <c r="F20" s="714"/>
      <c r="G20" s="714"/>
      <c r="H20" s="714"/>
      <c r="I20" s="714"/>
      <c r="J20" s="714"/>
      <c r="K20" s="714"/>
      <c r="L20" s="714"/>
      <c r="M20" s="714"/>
      <c r="N20" s="714"/>
      <c r="O20" s="714"/>
      <c r="P20" s="309"/>
      <c r="Q20" s="309"/>
      <c r="R20" s="309"/>
      <c r="S20" s="309"/>
      <c r="T20" s="309"/>
      <c r="U20" s="309"/>
      <c r="V20" s="309"/>
      <c r="W20" s="309"/>
      <c r="X20" s="309"/>
      <c r="Y20" s="309"/>
      <c r="Z20" s="309"/>
      <c r="AA20" s="309"/>
      <c r="AB20" s="309"/>
      <c r="AC20" s="309"/>
      <c r="AD20" s="309"/>
      <c r="AE20" s="309"/>
      <c r="AF20" s="309"/>
      <c r="AG20" s="309"/>
      <c r="AH20" s="309"/>
      <c r="AI20" s="309"/>
      <c r="AJ20" s="309"/>
      <c r="AK20" s="309"/>
      <c r="AL20" s="309"/>
      <c r="AM20" s="309"/>
      <c r="AN20" s="309"/>
      <c r="AO20" s="309"/>
      <c r="AP20" s="309"/>
      <c r="AQ20" s="309"/>
      <c r="AR20" s="309"/>
      <c r="AS20" s="309"/>
      <c r="AT20" s="309"/>
      <c r="AU20" s="309"/>
      <c r="AV20" s="309"/>
      <c r="AW20" s="309"/>
      <c r="AX20" s="309"/>
      <c r="AY20" s="309"/>
      <c r="AZ20" s="309"/>
      <c r="BA20" s="309"/>
      <c r="BB20" s="309"/>
      <c r="BC20" s="309"/>
      <c r="BD20" s="309"/>
      <c r="BE20" s="309"/>
      <c r="BF20" s="309"/>
      <c r="BG20" s="309"/>
    </row>
  </sheetData>
  <mergeCells count="1">
    <mergeCell ref="A19:O20"/>
  </mergeCells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G24"/>
  <sheetViews>
    <sheetView topLeftCell="B1" workbookViewId="0">
      <selection activeCell="B15" sqref="B15"/>
    </sheetView>
  </sheetViews>
  <sheetFormatPr defaultColWidth="8.7109375" defaultRowHeight="15"/>
  <cols>
    <col min="1" max="1" width="8.7109375" style="708"/>
    <col min="2" max="2" width="45.7109375" style="708" customWidth="1"/>
    <col min="3" max="6" width="8.7109375" style="708"/>
    <col min="7" max="7" width="8.28515625" style="708" customWidth="1"/>
    <col min="8" max="16384" width="8.7109375" style="708"/>
  </cols>
  <sheetData>
    <row r="1" spans="1:59">
      <c r="A1" s="709" t="s">
        <v>476</v>
      </c>
    </row>
    <row r="3" spans="1:59">
      <c r="A3" s="675" t="s">
        <v>56</v>
      </c>
      <c r="B3" s="675" t="s">
        <v>57</v>
      </c>
      <c r="C3" s="675" t="s">
        <v>58</v>
      </c>
      <c r="D3" s="675" t="s">
        <v>59</v>
      </c>
      <c r="E3" s="675" t="s">
        <v>60</v>
      </c>
      <c r="F3" s="675" t="s">
        <v>61</v>
      </c>
      <c r="G3" s="675" t="s">
        <v>62</v>
      </c>
      <c r="H3" s="675" t="s">
        <v>63</v>
      </c>
      <c r="I3" s="675" t="s">
        <v>64</v>
      </c>
      <c r="J3" s="675" t="s">
        <v>65</v>
      </c>
      <c r="K3" s="675" t="s">
        <v>66</v>
      </c>
      <c r="L3" s="675" t="s">
        <v>67</v>
      </c>
      <c r="M3" s="675" t="s">
        <v>68</v>
      </c>
      <c r="N3" s="675" t="s">
        <v>69</v>
      </c>
      <c r="O3" s="675" t="s">
        <v>70</v>
      </c>
      <c r="P3" s="675" t="s">
        <v>71</v>
      </c>
      <c r="Q3" s="675" t="s">
        <v>72</v>
      </c>
      <c r="R3" s="675" t="s">
        <v>73</v>
      </c>
      <c r="S3" s="675" t="s">
        <v>74</v>
      </c>
      <c r="T3" s="675" t="s">
        <v>75</v>
      </c>
      <c r="U3" s="675" t="s">
        <v>76</v>
      </c>
      <c r="V3" s="675" t="s">
        <v>77</v>
      </c>
      <c r="W3" s="675" t="s">
        <v>78</v>
      </c>
      <c r="X3" s="675" t="s">
        <v>79</v>
      </c>
      <c r="Y3" s="675" t="s">
        <v>80</v>
      </c>
      <c r="Z3" s="675" t="s">
        <v>81</v>
      </c>
      <c r="AA3" s="675" t="s">
        <v>82</v>
      </c>
      <c r="AB3" s="675" t="s">
        <v>83</v>
      </c>
      <c r="AC3" s="318" t="s">
        <v>84</v>
      </c>
      <c r="AD3" s="675" t="s">
        <v>85</v>
      </c>
      <c r="AE3" s="675" t="s">
        <v>86</v>
      </c>
      <c r="AF3" s="675" t="s">
        <v>87</v>
      </c>
      <c r="AG3" s="675" t="s">
        <v>88</v>
      </c>
      <c r="AH3" s="675" t="s">
        <v>89</v>
      </c>
      <c r="AI3" s="675" t="s">
        <v>90</v>
      </c>
      <c r="AJ3" s="675" t="s">
        <v>91</v>
      </c>
      <c r="AK3" s="675" t="s">
        <v>92</v>
      </c>
      <c r="AL3" s="675" t="s">
        <v>93</v>
      </c>
      <c r="AM3" s="675" t="s">
        <v>94</v>
      </c>
      <c r="AN3" s="675" t="s">
        <v>95</v>
      </c>
      <c r="AO3" s="675" t="s">
        <v>96</v>
      </c>
      <c r="AP3" s="675" t="s">
        <v>97</v>
      </c>
      <c r="AQ3" s="675" t="s">
        <v>98</v>
      </c>
      <c r="AR3" s="675" t="s">
        <v>99</v>
      </c>
      <c r="AS3" s="675" t="s">
        <v>100</v>
      </c>
      <c r="AT3" s="675" t="s">
        <v>101</v>
      </c>
      <c r="AU3" s="675" t="s">
        <v>102</v>
      </c>
      <c r="AV3" s="675" t="s">
        <v>103</v>
      </c>
      <c r="AW3" s="675" t="s">
        <v>104</v>
      </c>
      <c r="AX3" s="675" t="s">
        <v>105</v>
      </c>
      <c r="AY3" s="675" t="s">
        <v>106</v>
      </c>
      <c r="AZ3" s="675" t="s">
        <v>107</v>
      </c>
      <c r="BA3" s="675" t="s">
        <v>108</v>
      </c>
      <c r="BB3" s="675" t="s">
        <v>109</v>
      </c>
      <c r="BC3" s="675" t="s">
        <v>110</v>
      </c>
      <c r="BD3" s="675" t="s">
        <v>111</v>
      </c>
      <c r="BE3" s="675" t="s">
        <v>112</v>
      </c>
      <c r="BF3" s="675" t="s">
        <v>113</v>
      </c>
      <c r="BG3" s="318" t="s">
        <v>114</v>
      </c>
    </row>
    <row r="4" spans="1:59">
      <c r="A4" s="674" t="s">
        <v>56</v>
      </c>
      <c r="B4" s="674" t="s">
        <v>57</v>
      </c>
      <c r="C4" s="674" t="s">
        <v>57</v>
      </c>
      <c r="D4" s="674" t="s">
        <v>57</v>
      </c>
      <c r="E4" s="674" t="s">
        <v>57</v>
      </c>
      <c r="F4" s="674" t="s">
        <v>57</v>
      </c>
      <c r="G4" s="674" t="s">
        <v>57</v>
      </c>
      <c r="H4" s="674" t="s">
        <v>57</v>
      </c>
      <c r="I4" s="674" t="s">
        <v>57</v>
      </c>
      <c r="J4" s="674" t="s">
        <v>57</v>
      </c>
      <c r="K4" s="674" t="s">
        <v>57</v>
      </c>
      <c r="L4" s="674" t="s">
        <v>57</v>
      </c>
      <c r="M4" s="674" t="s">
        <v>57</v>
      </c>
      <c r="N4" s="674" t="s">
        <v>57</v>
      </c>
      <c r="O4" s="674" t="s">
        <v>57</v>
      </c>
      <c r="P4" s="674" t="s">
        <v>57</v>
      </c>
      <c r="Q4" s="674" t="s">
        <v>57</v>
      </c>
      <c r="R4" s="674" t="s">
        <v>57</v>
      </c>
      <c r="S4" s="674" t="s">
        <v>57</v>
      </c>
      <c r="T4" s="674" t="s">
        <v>57</v>
      </c>
      <c r="U4" s="674" t="s">
        <v>57</v>
      </c>
      <c r="V4" s="674" t="s">
        <v>57</v>
      </c>
      <c r="W4" s="674" t="s">
        <v>57</v>
      </c>
      <c r="X4" s="674" t="s">
        <v>57</v>
      </c>
      <c r="Y4" s="674" t="s">
        <v>57</v>
      </c>
      <c r="Z4" s="674" t="s">
        <v>57</v>
      </c>
      <c r="AA4" s="674" t="s">
        <v>57</v>
      </c>
      <c r="AB4" s="674" t="s">
        <v>57</v>
      </c>
      <c r="AC4" s="319" t="s">
        <v>57</v>
      </c>
      <c r="AD4" s="674" t="s">
        <v>57</v>
      </c>
      <c r="AE4" s="674" t="s">
        <v>57</v>
      </c>
      <c r="AF4" s="674" t="s">
        <v>57</v>
      </c>
      <c r="AG4" s="674" t="s">
        <v>57</v>
      </c>
      <c r="AH4" s="674" t="s">
        <v>57</v>
      </c>
      <c r="AI4" s="674" t="s">
        <v>57</v>
      </c>
      <c r="AJ4" s="674" t="s">
        <v>57</v>
      </c>
      <c r="AK4" s="674" t="s">
        <v>57</v>
      </c>
      <c r="AL4" s="674" t="s">
        <v>57</v>
      </c>
      <c r="AM4" s="674" t="s">
        <v>57</v>
      </c>
      <c r="AN4" s="674" t="s">
        <v>57</v>
      </c>
      <c r="AO4" s="674" t="s">
        <v>57</v>
      </c>
      <c r="AP4" s="674" t="s">
        <v>57</v>
      </c>
      <c r="AQ4" s="674" t="s">
        <v>57</v>
      </c>
      <c r="AR4" s="674" t="s">
        <v>57</v>
      </c>
      <c r="AS4" s="674" t="s">
        <v>57</v>
      </c>
      <c r="AT4" s="674" t="s">
        <v>57</v>
      </c>
      <c r="AU4" s="674" t="s">
        <v>57</v>
      </c>
      <c r="AV4" s="674" t="s">
        <v>57</v>
      </c>
      <c r="AW4" s="674" t="s">
        <v>57</v>
      </c>
      <c r="AX4" s="674" t="s">
        <v>57</v>
      </c>
      <c r="AY4" s="674" t="s">
        <v>57</v>
      </c>
      <c r="AZ4" s="674" t="s">
        <v>57</v>
      </c>
      <c r="BA4" s="674" t="s">
        <v>57</v>
      </c>
      <c r="BB4" s="674" t="s">
        <v>57</v>
      </c>
      <c r="BC4" s="674" t="s">
        <v>57</v>
      </c>
      <c r="BD4" s="674" t="s">
        <v>57</v>
      </c>
      <c r="BE4" s="674" t="s">
        <v>57</v>
      </c>
      <c r="BF4" s="674" t="s">
        <v>57</v>
      </c>
      <c r="BG4" s="319" t="s">
        <v>57</v>
      </c>
    </row>
    <row r="5" spans="1:59">
      <c r="A5" s="107" t="s">
        <v>115</v>
      </c>
      <c r="B5" s="144" t="s">
        <v>116</v>
      </c>
      <c r="C5" s="116">
        <v>99.607189620283293</v>
      </c>
      <c r="D5" s="116">
        <v>100.11158028310761</v>
      </c>
      <c r="E5" s="116">
        <v>99.908493808081019</v>
      </c>
      <c r="F5" s="116">
        <v>99.818245887349534</v>
      </c>
      <c r="G5" s="116">
        <v>99.793183461402649</v>
      </c>
      <c r="H5" s="116">
        <v>99.635052939851334</v>
      </c>
      <c r="I5" s="116">
        <v>99.84086880051369</v>
      </c>
      <c r="J5" s="116">
        <v>99.88879799580755</v>
      </c>
      <c r="K5" s="116">
        <v>100.24267899026962</v>
      </c>
      <c r="L5" s="116">
        <v>99.477105861805001</v>
      </c>
      <c r="M5" s="116">
        <v>99.38250869427759</v>
      </c>
      <c r="N5" s="116">
        <v>100.00973399642497</v>
      </c>
      <c r="O5" s="116">
        <v>100.24849317965527</v>
      </c>
      <c r="P5" s="116">
        <v>100.47480909246717</v>
      </c>
      <c r="Q5" s="116">
        <v>100.21216686698378</v>
      </c>
      <c r="R5" s="116">
        <v>100.3139579666834</v>
      </c>
      <c r="S5" s="116">
        <v>99.665984221394666</v>
      </c>
      <c r="T5" s="116">
        <v>99.931872781383333</v>
      </c>
      <c r="U5" s="116">
        <v>99.956016029713624</v>
      </c>
      <c r="V5" s="116">
        <v>99.901733960245778</v>
      </c>
      <c r="W5" s="116">
        <v>99.899488179646482</v>
      </c>
      <c r="X5" s="116">
        <v>99.726454535347614</v>
      </c>
      <c r="Y5" s="116">
        <v>99.750054206547205</v>
      </c>
      <c r="Z5" s="116">
        <v>99.868982255026154</v>
      </c>
      <c r="AA5" s="116">
        <v>100.04156000602319</v>
      </c>
      <c r="AB5" s="116">
        <v>99.842501668414528</v>
      </c>
      <c r="AC5" s="320">
        <v>100.18341533694918</v>
      </c>
      <c r="AD5" s="116">
        <v>100.16591901678569</v>
      </c>
      <c r="AE5" s="116">
        <v>100.13900805050926</v>
      </c>
      <c r="AF5" s="116">
        <v>100.08412734831464</v>
      </c>
      <c r="AG5" s="116">
        <v>99.879013747527722</v>
      </c>
      <c r="AH5" s="116">
        <v>99.816205994533675</v>
      </c>
      <c r="AI5" s="116">
        <v>99.955547079805754</v>
      </c>
      <c r="AJ5" s="116">
        <v>100.04927125408641</v>
      </c>
      <c r="AK5" s="116">
        <v>100.00361893571926</v>
      </c>
      <c r="AL5" s="116">
        <v>99.953793538796504</v>
      </c>
      <c r="AM5" s="116">
        <v>100.12977070523132</v>
      </c>
      <c r="AN5" s="116">
        <v>100.05995977787143</v>
      </c>
      <c r="AO5" s="116">
        <v>100.14246517517941</v>
      </c>
      <c r="AP5" s="116">
        <v>100.09343420599068</v>
      </c>
      <c r="AQ5" s="116">
        <v>99.990705871521826</v>
      </c>
      <c r="AR5" s="116">
        <v>100.06137280024751</v>
      </c>
      <c r="AS5" s="116">
        <v>100.07102210243019</v>
      </c>
      <c r="AT5" s="116">
        <v>100.01938132991982</v>
      </c>
      <c r="AU5" s="116">
        <v>100.03422656433041</v>
      </c>
      <c r="AV5" s="116">
        <v>99.987602256255329</v>
      </c>
      <c r="AW5" s="116">
        <v>99.937783279907876</v>
      </c>
      <c r="AX5" s="116">
        <v>99.980277363192357</v>
      </c>
      <c r="AY5" s="116">
        <v>99.945577450051516</v>
      </c>
      <c r="AZ5" s="116">
        <v>99.917455313362979</v>
      </c>
      <c r="BA5" s="116">
        <v>99.941748812517616</v>
      </c>
      <c r="BB5" s="116">
        <v>99.943274332787666</v>
      </c>
      <c r="BC5" s="116">
        <v>99.994202993258085</v>
      </c>
      <c r="BD5" s="116">
        <v>99.973771256211123</v>
      </c>
      <c r="BE5" s="116">
        <v>100.05303494742373</v>
      </c>
      <c r="BF5" s="116">
        <v>99.943159096558801</v>
      </c>
      <c r="BG5" s="320">
        <v>99.995942911637073</v>
      </c>
    </row>
    <row r="6" spans="1:59">
      <c r="A6" s="107" t="s">
        <v>117</v>
      </c>
      <c r="B6" s="144" t="s">
        <v>118</v>
      </c>
      <c r="C6" s="117">
        <v>50.429710748720389</v>
      </c>
      <c r="D6" s="117">
        <v>49.852320213534028</v>
      </c>
      <c r="E6" s="117">
        <v>49.449946113020317</v>
      </c>
      <c r="F6" s="117">
        <v>49.294311838127562</v>
      </c>
      <c r="G6" s="117">
        <v>49.820927143409612</v>
      </c>
      <c r="H6" s="117">
        <v>50.323646466921979</v>
      </c>
      <c r="I6" s="117">
        <v>51.741369924203298</v>
      </c>
      <c r="J6" s="117">
        <v>51.506978884401043</v>
      </c>
      <c r="K6" s="117">
        <v>52.326931562202461</v>
      </c>
      <c r="L6" s="117">
        <v>52.667838237038154</v>
      </c>
      <c r="M6" s="117">
        <v>52.912582990831488</v>
      </c>
      <c r="N6" s="117">
        <v>53.190096101091974</v>
      </c>
      <c r="O6" s="117">
        <v>52.298373087206748</v>
      </c>
      <c r="P6" s="117">
        <v>52.413718681960432</v>
      </c>
      <c r="Q6" s="117">
        <v>54.342931626970014</v>
      </c>
      <c r="R6" s="117">
        <v>54.314728236228994</v>
      </c>
      <c r="S6" s="117">
        <v>54.444130676503292</v>
      </c>
      <c r="T6" s="117">
        <v>53.471898518332594</v>
      </c>
      <c r="U6" s="117">
        <v>52.691749165700884</v>
      </c>
      <c r="V6" s="117">
        <v>53.064283404234146</v>
      </c>
      <c r="W6" s="117">
        <v>53.600856393396178</v>
      </c>
      <c r="X6" s="117">
        <v>54.333937477538505</v>
      </c>
      <c r="Y6" s="117">
        <v>52.501006693019391</v>
      </c>
      <c r="Z6" s="117">
        <v>51.558633156832364</v>
      </c>
      <c r="AA6" s="117">
        <v>51.377603774531941</v>
      </c>
      <c r="AB6" s="117">
        <v>52.022881113547527</v>
      </c>
      <c r="AC6" s="321">
        <v>51.849190279861382</v>
      </c>
      <c r="AD6" s="117">
        <v>52.107219559225562</v>
      </c>
      <c r="AE6" s="117">
        <v>52.443402797499651</v>
      </c>
      <c r="AF6" s="117">
        <v>53.391861725231138</v>
      </c>
      <c r="AG6" s="117">
        <v>54.429369627302279</v>
      </c>
      <c r="AH6" s="117">
        <v>54.433890720776965</v>
      </c>
      <c r="AI6" s="117">
        <v>53.265073703210277</v>
      </c>
      <c r="AJ6" s="117">
        <v>51.631587813660929</v>
      </c>
      <c r="AK6" s="117">
        <v>50.801172052648283</v>
      </c>
      <c r="AL6" s="117">
        <v>50.376944376055256</v>
      </c>
      <c r="AM6" s="117">
        <v>50.483791384464247</v>
      </c>
      <c r="AN6" s="117">
        <v>51.314794168324809</v>
      </c>
      <c r="AO6" s="117">
        <v>50.487627133493149</v>
      </c>
      <c r="AP6" s="117">
        <v>50.075563780184694</v>
      </c>
      <c r="AQ6" s="117">
        <v>50.398288477472697</v>
      </c>
      <c r="AR6" s="117">
        <v>50.204043542740692</v>
      </c>
      <c r="AS6" s="117">
        <v>49.684119601860331</v>
      </c>
      <c r="AT6" s="117">
        <v>49.336602618132211</v>
      </c>
      <c r="AU6" s="117">
        <v>48.936012555856337</v>
      </c>
      <c r="AV6" s="117">
        <v>49.474570217134755</v>
      </c>
      <c r="AW6" s="117">
        <v>49.819768520754579</v>
      </c>
      <c r="AX6" s="117">
        <v>49.592570252818795</v>
      </c>
      <c r="AY6" s="117">
        <v>51.811352173871441</v>
      </c>
      <c r="AZ6" s="117">
        <v>50.398163801868691</v>
      </c>
      <c r="BA6" s="117">
        <v>49.89177483062803</v>
      </c>
      <c r="BB6" s="117">
        <v>50.658818701695409</v>
      </c>
      <c r="BC6" s="117">
        <v>50.654192210825542</v>
      </c>
      <c r="BD6" s="117">
        <v>50.169406531962139</v>
      </c>
      <c r="BE6" s="117">
        <v>51.476682418413652</v>
      </c>
      <c r="BF6" s="117">
        <v>51.289703886895936</v>
      </c>
      <c r="BG6" s="321">
        <v>50.561720205465875</v>
      </c>
    </row>
    <row r="7" spans="1:59">
      <c r="A7" s="107" t="s">
        <v>119</v>
      </c>
      <c r="B7" s="674" t="s">
        <v>120</v>
      </c>
      <c r="C7" s="118">
        <v>47.960957028925129</v>
      </c>
      <c r="D7" s="118">
        <v>47.430371715492157</v>
      </c>
      <c r="E7" s="118">
        <v>46.993513227728414</v>
      </c>
      <c r="F7" s="118">
        <v>46.810957176505497</v>
      </c>
      <c r="G7" s="118">
        <v>47.207976728935819</v>
      </c>
      <c r="H7" s="118">
        <v>47.184801381692573</v>
      </c>
      <c r="I7" s="118">
        <v>48.539203506469939</v>
      </c>
      <c r="J7" s="118">
        <v>48.192647885883737</v>
      </c>
      <c r="K7" s="118">
        <v>48.954970855298299</v>
      </c>
      <c r="L7" s="118">
        <v>49.23398704085043</v>
      </c>
      <c r="M7" s="118">
        <v>49.446727790072714</v>
      </c>
      <c r="N7" s="118">
        <v>49.570819248535472</v>
      </c>
      <c r="O7" s="118">
        <v>48.743183431773893</v>
      </c>
      <c r="P7" s="118">
        <v>48.583507366523421</v>
      </c>
      <c r="Q7" s="118">
        <v>50.205113447203743</v>
      </c>
      <c r="R7" s="118">
        <v>49.957830179940814</v>
      </c>
      <c r="S7" s="118">
        <v>49.928519740906125</v>
      </c>
      <c r="T7" s="118">
        <v>48.860363106123081</v>
      </c>
      <c r="U7" s="118">
        <v>48.158956672298473</v>
      </c>
      <c r="V7" s="118">
        <v>48.63609224568998</v>
      </c>
      <c r="W7" s="118">
        <v>48.947622173615784</v>
      </c>
      <c r="X7" s="118">
        <v>49.556975280073843</v>
      </c>
      <c r="Y7" s="118">
        <v>47.686988760778767</v>
      </c>
      <c r="Z7" s="118">
        <v>46.786806100255731</v>
      </c>
      <c r="AA7" s="118">
        <v>46.559855443457309</v>
      </c>
      <c r="AB7" s="118">
        <v>47.177614643912669</v>
      </c>
      <c r="AC7" s="322">
        <v>47.008529075439832</v>
      </c>
      <c r="AD7" s="118">
        <v>47.23711204818698</v>
      </c>
      <c r="AE7" s="118">
        <v>47.656443845231728</v>
      </c>
      <c r="AF7" s="118">
        <v>48.138015027482083</v>
      </c>
      <c r="AG7" s="118">
        <v>48.439692071396188</v>
      </c>
      <c r="AH7" s="118">
        <v>47.934901168823735</v>
      </c>
      <c r="AI7" s="118">
        <v>46.651123812798147</v>
      </c>
      <c r="AJ7" s="118">
        <v>45.098523508974587</v>
      </c>
      <c r="AK7" s="118">
        <v>44.214829674790373</v>
      </c>
      <c r="AL7" s="118">
        <v>43.855649148272569</v>
      </c>
      <c r="AM7" s="118">
        <v>44.031985768368692</v>
      </c>
      <c r="AN7" s="118">
        <v>44.934198944835934</v>
      </c>
      <c r="AO7" s="118">
        <v>44.312244637893542</v>
      </c>
      <c r="AP7" s="118">
        <v>44.048150365572667</v>
      </c>
      <c r="AQ7" s="118">
        <v>44.219446648633721</v>
      </c>
      <c r="AR7" s="118">
        <v>43.786130083433378</v>
      </c>
      <c r="AS7" s="118">
        <v>43.236944290038906</v>
      </c>
      <c r="AT7" s="118">
        <v>42.912367842617591</v>
      </c>
      <c r="AU7" s="118">
        <v>42.668246499010607</v>
      </c>
      <c r="AV7" s="118">
        <v>43.20841545442422</v>
      </c>
      <c r="AW7" s="118">
        <v>43.531431200636526</v>
      </c>
      <c r="AX7" s="118">
        <v>43.32742662543869</v>
      </c>
      <c r="AY7" s="118">
        <v>44.990924258229576</v>
      </c>
      <c r="AZ7" s="118">
        <v>43.776118594815088</v>
      </c>
      <c r="BA7" s="118">
        <v>43.316622606319719</v>
      </c>
      <c r="BB7" s="118">
        <v>43.869074526774078</v>
      </c>
      <c r="BC7" s="118">
        <v>43.674490693432674</v>
      </c>
      <c r="BD7" s="118">
        <v>43.265016332668907</v>
      </c>
      <c r="BE7" s="118">
        <v>44.333306097364741</v>
      </c>
      <c r="BF7" s="118">
        <v>44.062704801656203</v>
      </c>
      <c r="BG7" s="322">
        <v>43.495578006850415</v>
      </c>
    </row>
    <row r="8" spans="1:59">
      <c r="A8" s="107">
        <f>A7+1</f>
        <v>4</v>
      </c>
      <c r="B8" s="612" t="s">
        <v>122</v>
      </c>
      <c r="C8" s="118">
        <v>2.4687537197952625</v>
      </c>
      <c r="D8" s="118">
        <v>2.4219484980418753</v>
      </c>
      <c r="E8" s="118">
        <v>2.4564328852919046</v>
      </c>
      <c r="F8" s="118">
        <v>2.4833546616220628</v>
      </c>
      <c r="G8" s="118">
        <v>2.6129504144737949</v>
      </c>
      <c r="H8" s="118">
        <v>3.1388450852294061</v>
      </c>
      <c r="I8" s="118">
        <v>3.2021664177333578</v>
      </c>
      <c r="J8" s="118">
        <v>3.3143309985173062</v>
      </c>
      <c r="K8" s="118">
        <v>3.3719607069041588</v>
      </c>
      <c r="L8" s="118">
        <v>3.4338511961877245</v>
      </c>
      <c r="M8" s="118">
        <v>3.4658552007587731</v>
      </c>
      <c r="N8" s="118">
        <v>3.6192768525565016</v>
      </c>
      <c r="O8" s="118">
        <v>3.5551896554328617</v>
      </c>
      <c r="P8" s="118">
        <v>3.8302113154370083</v>
      </c>
      <c r="Q8" s="118">
        <v>4.1378181797662776</v>
      </c>
      <c r="R8" s="118">
        <v>4.3568980562881787</v>
      </c>
      <c r="S8" s="118">
        <v>4.5156109355971692</v>
      </c>
      <c r="T8" s="118">
        <v>4.6115354122095127</v>
      </c>
      <c r="U8" s="118">
        <v>4.532792493402404</v>
      </c>
      <c r="V8" s="118">
        <v>4.4281911585441698</v>
      </c>
      <c r="W8" s="118">
        <v>4.6532342197803995</v>
      </c>
      <c r="X8" s="118">
        <v>4.7769621974646626</v>
      </c>
      <c r="Y8" s="118">
        <v>4.8140179322406249</v>
      </c>
      <c r="Z8" s="118">
        <v>4.7718270565766341</v>
      </c>
      <c r="AA8" s="118">
        <v>4.817748331074637</v>
      </c>
      <c r="AB8" s="118">
        <v>4.8452664696348551</v>
      </c>
      <c r="AC8" s="322">
        <v>4.8406612044215507</v>
      </c>
      <c r="AD8" s="118">
        <v>4.8701075110385794</v>
      </c>
      <c r="AE8" s="118">
        <v>4.7869589522679235</v>
      </c>
      <c r="AF8" s="118">
        <v>5.2538466977490526</v>
      </c>
      <c r="AG8" s="118">
        <v>5.9896775559060877</v>
      </c>
      <c r="AH8" s="118">
        <v>6.4989895519532297</v>
      </c>
      <c r="AI8" s="118">
        <v>6.6139498904121368</v>
      </c>
      <c r="AJ8" s="118">
        <v>6.5330643046863424</v>
      </c>
      <c r="AK8" s="118">
        <v>6.5863423778579042</v>
      </c>
      <c r="AL8" s="118">
        <v>6.5212952277826846</v>
      </c>
      <c r="AM8" s="118">
        <v>6.4518056160955499</v>
      </c>
      <c r="AN8" s="118">
        <v>6.3805952234888688</v>
      </c>
      <c r="AO8" s="118">
        <v>6.1753824955996084</v>
      </c>
      <c r="AP8" s="118">
        <v>6.0274134146120213</v>
      </c>
      <c r="AQ8" s="118">
        <v>6.178841828838979</v>
      </c>
      <c r="AR8" s="118">
        <v>6.4179134593073117</v>
      </c>
      <c r="AS8" s="118">
        <v>6.4471753118214208</v>
      </c>
      <c r="AT8" s="118">
        <v>6.424234775514619</v>
      </c>
      <c r="AU8" s="118">
        <v>6.2677660568457361</v>
      </c>
      <c r="AV8" s="118">
        <v>6.266154762710535</v>
      </c>
      <c r="AW8" s="118">
        <v>6.2883373201180524</v>
      </c>
      <c r="AX8" s="118">
        <v>6.2651436273801018</v>
      </c>
      <c r="AY8" s="118">
        <v>6.8204279156418579</v>
      </c>
      <c r="AZ8" s="118">
        <v>6.6220452070535991</v>
      </c>
      <c r="BA8" s="118">
        <v>6.5751522243083169</v>
      </c>
      <c r="BB8" s="118">
        <v>6.7897441749213305</v>
      </c>
      <c r="BC8" s="118">
        <v>6.9797015173928649</v>
      </c>
      <c r="BD8" s="118">
        <v>6.9043901992932311</v>
      </c>
      <c r="BE8" s="118">
        <v>7.1433763210489092</v>
      </c>
      <c r="BF8" s="118">
        <v>7.2269990852397399</v>
      </c>
      <c r="BG8" s="322">
        <v>7.0661421986154602</v>
      </c>
    </row>
    <row r="9" spans="1:59">
      <c r="A9" s="107">
        <f t="shared" ref="A9:A20" si="0">A8+1</f>
        <v>5</v>
      </c>
      <c r="B9" s="144" t="s">
        <v>159</v>
      </c>
      <c r="C9" s="117">
        <v>11.301035591001071</v>
      </c>
      <c r="D9" s="117">
        <v>11.656857811713742</v>
      </c>
      <c r="E9" s="117">
        <v>11.403704984037253</v>
      </c>
      <c r="F9" s="117">
        <v>11.802889519464383</v>
      </c>
      <c r="G9" s="117">
        <v>12.099608225581356</v>
      </c>
      <c r="H9" s="117">
        <v>11.971164676728993</v>
      </c>
      <c r="I9" s="117">
        <v>12.297770767319477</v>
      </c>
      <c r="J9" s="117">
        <v>12.256505956337236</v>
      </c>
      <c r="K9" s="117">
        <v>12.315087898562505</v>
      </c>
      <c r="L9" s="117">
        <v>12.124675212661586</v>
      </c>
      <c r="M9" s="117">
        <v>12.123577300031615</v>
      </c>
      <c r="N9" s="117">
        <v>12.29492239350123</v>
      </c>
      <c r="O9" s="117">
        <v>11.843079200592154</v>
      </c>
      <c r="P9" s="117">
        <v>11.514120492328786</v>
      </c>
      <c r="Q9" s="117">
        <v>9.8223102489010774</v>
      </c>
      <c r="R9" s="117">
        <v>10.456652837565754</v>
      </c>
      <c r="S9" s="117">
        <v>10.542455744012425</v>
      </c>
      <c r="T9" s="117">
        <v>10.161314098350207</v>
      </c>
      <c r="U9" s="117">
        <v>9.332979599815685</v>
      </c>
      <c r="V9" s="117">
        <v>8.7018309824116216</v>
      </c>
      <c r="W9" s="117">
        <v>10.470389871459274</v>
      </c>
      <c r="X9" s="117">
        <v>10.597689083777823</v>
      </c>
      <c r="Y9" s="117">
        <v>10.209654245623566</v>
      </c>
      <c r="Z9" s="117">
        <v>9.8660924772348508</v>
      </c>
      <c r="AA9" s="117">
        <v>9.9617527480801087</v>
      </c>
      <c r="AB9" s="117">
        <v>10.832491181237486</v>
      </c>
      <c r="AC9" s="321">
        <v>11.144973300741706</v>
      </c>
      <c r="AD9" s="117">
        <v>11.494856670633133</v>
      </c>
      <c r="AE9" s="117">
        <v>12.123744069737199</v>
      </c>
      <c r="AF9" s="117">
        <v>12.313184616960823</v>
      </c>
      <c r="AG9" s="117">
        <v>12.703270490080129</v>
      </c>
      <c r="AH9" s="117">
        <v>12.931640082176591</v>
      </c>
      <c r="AI9" s="117">
        <v>13.003754995917316</v>
      </c>
      <c r="AJ9" s="117">
        <v>12.766574583885893</v>
      </c>
      <c r="AK9" s="117">
        <v>12.685696639094399</v>
      </c>
      <c r="AL9" s="117">
        <v>12.522651084043252</v>
      </c>
      <c r="AM9" s="117">
        <v>12.595945135645238</v>
      </c>
      <c r="AN9" s="117">
        <v>12.551757984412593</v>
      </c>
      <c r="AO9" s="117">
        <v>12.416472199877346</v>
      </c>
      <c r="AP9" s="117">
        <v>11.760645149585443</v>
      </c>
      <c r="AQ9" s="117">
        <v>11.394952236070862</v>
      </c>
      <c r="AR9" s="117">
        <v>11.786183889724008</v>
      </c>
      <c r="AS9" s="117">
        <v>11.401446835397481</v>
      </c>
      <c r="AT9" s="117">
        <v>11.320274223281936</v>
      </c>
      <c r="AU9" s="117">
        <v>11.111495326838989</v>
      </c>
      <c r="AV9" s="117">
        <v>10.915509711454243</v>
      </c>
      <c r="AW9" s="117">
        <v>10.835241990629997</v>
      </c>
      <c r="AX9" s="117">
        <v>10.256920618806804</v>
      </c>
      <c r="AY9" s="117">
        <v>10.965410099115394</v>
      </c>
      <c r="AZ9" s="117">
        <v>10.767088013572945</v>
      </c>
      <c r="BA9" s="117">
        <v>10.491372213788074</v>
      </c>
      <c r="BB9" s="117">
        <v>10.59766031309935</v>
      </c>
      <c r="BC9" s="117">
        <v>10.625386357324333</v>
      </c>
      <c r="BD9" s="117">
        <v>10.625103319644474</v>
      </c>
      <c r="BE9" s="117">
        <v>11.075782328133938</v>
      </c>
      <c r="BF9" s="117">
        <v>11.296945329564247</v>
      </c>
      <c r="BG9" s="321">
        <v>11.295167168362171</v>
      </c>
    </row>
    <row r="10" spans="1:59">
      <c r="A10" s="107">
        <f t="shared" si="0"/>
        <v>6</v>
      </c>
      <c r="B10" s="115" t="s">
        <v>160</v>
      </c>
      <c r="C10" s="118">
        <v>4.4685156528984642</v>
      </c>
      <c r="D10" s="118">
        <v>4.4194543505371175</v>
      </c>
      <c r="E10" s="118">
        <v>4.3861967993167532</v>
      </c>
      <c r="F10" s="118">
        <v>4.3843543092416404</v>
      </c>
      <c r="G10" s="118">
        <v>4.3465101810905784</v>
      </c>
      <c r="H10" s="118">
        <v>4.29676353533078</v>
      </c>
      <c r="I10" s="118">
        <v>4.4459023716132275</v>
      </c>
      <c r="J10" s="118">
        <v>4.5362748606779491</v>
      </c>
      <c r="K10" s="118">
        <v>4.5563270708994219</v>
      </c>
      <c r="L10" s="118">
        <v>4.6230310609899412</v>
      </c>
      <c r="M10" s="118">
        <v>4.5615317736326277</v>
      </c>
      <c r="N10" s="118">
        <v>4.4493212749765494</v>
      </c>
      <c r="O10" s="118">
        <v>4.1428118249520383</v>
      </c>
      <c r="P10" s="118">
        <v>3.8949580098643493</v>
      </c>
      <c r="Q10" s="118">
        <v>4.0131137180550622</v>
      </c>
      <c r="R10" s="118">
        <v>4.2150319564358947</v>
      </c>
      <c r="S10" s="118">
        <v>4.3620607493955061</v>
      </c>
      <c r="T10" s="118">
        <v>4.3677116824235762</v>
      </c>
      <c r="U10" s="118">
        <v>3.9966069508636215</v>
      </c>
      <c r="V10" s="118">
        <v>4.0764858073985621</v>
      </c>
      <c r="W10" s="118">
        <v>4.269437052089093</v>
      </c>
      <c r="X10" s="118">
        <v>4.567278481176297</v>
      </c>
      <c r="Y10" s="118">
        <v>4.6710556099606615</v>
      </c>
      <c r="Z10" s="118">
        <v>4.3481378315368184</v>
      </c>
      <c r="AA10" s="118">
        <v>4.2154294032023287</v>
      </c>
      <c r="AB10" s="118">
        <v>4.3037467823434072</v>
      </c>
      <c r="AC10" s="322">
        <v>4.3890293499508672</v>
      </c>
      <c r="AD10" s="118">
        <v>4.2983595477906027</v>
      </c>
      <c r="AE10" s="118">
        <v>4.4872695530517497</v>
      </c>
      <c r="AF10" s="118">
        <v>5.118636877215919</v>
      </c>
      <c r="AG10" s="118">
        <v>5.3650109473967218</v>
      </c>
      <c r="AH10" s="118">
        <v>5.4780669228051213</v>
      </c>
      <c r="AI10" s="118">
        <v>5.5662845416648761</v>
      </c>
      <c r="AJ10" s="118">
        <v>5.5072342613808365</v>
      </c>
      <c r="AK10" s="118">
        <v>5.4058455462361259</v>
      </c>
      <c r="AL10" s="118">
        <v>5.3638000380386526</v>
      </c>
      <c r="AM10" s="118">
        <v>5.250569198873329</v>
      </c>
      <c r="AN10" s="118">
        <v>5.1106641985714214</v>
      </c>
      <c r="AO10" s="118">
        <v>5.0299863806876557</v>
      </c>
      <c r="AP10" s="118">
        <v>4.6292566991418562</v>
      </c>
      <c r="AQ10" s="118">
        <v>4.4774902345890633</v>
      </c>
      <c r="AR10" s="118">
        <v>4.336282590638378</v>
      </c>
      <c r="AS10" s="118">
        <v>4.2603663876703068</v>
      </c>
      <c r="AT10" s="118">
        <v>4.2595355391991152</v>
      </c>
      <c r="AU10" s="118">
        <v>4.2162187338570583</v>
      </c>
      <c r="AV10" s="118">
        <v>4.1675853283090074</v>
      </c>
      <c r="AW10" s="118">
        <v>4.1873949814811517</v>
      </c>
      <c r="AX10" s="118">
        <v>4.0862762512228343</v>
      </c>
      <c r="AY10" s="118">
        <v>4.4438914994273828</v>
      </c>
      <c r="AZ10" s="118">
        <v>4.3297455674345571</v>
      </c>
      <c r="BA10" s="118">
        <v>4.1798475751177593</v>
      </c>
      <c r="BB10" s="118">
        <v>4.1914452866127423</v>
      </c>
      <c r="BC10" s="118">
        <v>4.2845676829522148</v>
      </c>
      <c r="BD10" s="118">
        <v>4.2368465613463684</v>
      </c>
      <c r="BE10" s="118">
        <v>4.403855610601175</v>
      </c>
      <c r="BF10" s="118">
        <v>4.4464128329761738</v>
      </c>
      <c r="BG10" s="322">
        <v>4.4770669582796083</v>
      </c>
    </row>
    <row r="11" spans="1:59">
      <c r="A11" s="107">
        <f t="shared" si="0"/>
        <v>7</v>
      </c>
      <c r="B11" s="115" t="s">
        <v>161</v>
      </c>
      <c r="C11" s="118">
        <v>7.7030436416340109</v>
      </c>
      <c r="D11" s="118">
        <v>8.1923772257856804</v>
      </c>
      <c r="E11" s="118">
        <v>7.9207693543574553</v>
      </c>
      <c r="F11" s="118">
        <v>8.4113132162758912</v>
      </c>
      <c r="G11" s="118">
        <v>8.8203225127685219</v>
      </c>
      <c r="H11" s="118">
        <v>8.7180537073054225</v>
      </c>
      <c r="I11" s="118">
        <v>8.9528720813637008</v>
      </c>
      <c r="J11" s="118">
        <v>8.7986365026876623</v>
      </c>
      <c r="K11" s="118">
        <v>8.8484559563536216</v>
      </c>
      <c r="L11" s="118">
        <v>8.5366901002367896</v>
      </c>
      <c r="M11" s="118">
        <v>8.6053178930799934</v>
      </c>
      <c r="N11" s="118">
        <v>8.9454354669464848</v>
      </c>
      <c r="O11" s="118">
        <v>8.7347281481862264</v>
      </c>
      <c r="P11" s="118">
        <v>8.6105969956527346</v>
      </c>
      <c r="Q11" s="118">
        <v>6.4419442845343271</v>
      </c>
      <c r="R11" s="118">
        <v>6.9705020852161983</v>
      </c>
      <c r="S11" s="118">
        <v>6.9087465411876119</v>
      </c>
      <c r="T11" s="118">
        <v>6.4488948806187247</v>
      </c>
      <c r="U11" s="118">
        <v>5.8856821646928372</v>
      </c>
      <c r="V11" s="118">
        <v>5.0661970823555063</v>
      </c>
      <c r="W11" s="118">
        <v>6.9261474616802863</v>
      </c>
      <c r="X11" s="118">
        <v>6.7452513707979538</v>
      </c>
      <c r="Y11" s="118">
        <v>6.1683676447954312</v>
      </c>
      <c r="Z11" s="118">
        <v>6.1219521014379215</v>
      </c>
      <c r="AA11" s="118">
        <v>6.38209152250601</v>
      </c>
      <c r="AB11" s="118">
        <v>7.3218871822067877</v>
      </c>
      <c r="AC11" s="322">
        <v>7.6033334317226986</v>
      </c>
      <c r="AD11" s="118">
        <v>8.1311626105854415</v>
      </c>
      <c r="AE11" s="118">
        <v>8.6900317222727779</v>
      </c>
      <c r="AF11" s="118">
        <v>8.2048227071735003</v>
      </c>
      <c r="AG11" s="118">
        <v>8.4061104967850273</v>
      </c>
      <c r="AH11" s="118">
        <v>8.5605990125532152</v>
      </c>
      <c r="AI11" s="118">
        <v>8.5491856043940775</v>
      </c>
      <c r="AJ11" s="118">
        <v>8.3217416808718863</v>
      </c>
      <c r="AK11" s="118">
        <v>8.3375241084701557</v>
      </c>
      <c r="AL11" s="118">
        <v>8.1836625534713168</v>
      </c>
      <c r="AM11" s="118">
        <v>8.4039303990775238</v>
      </c>
      <c r="AN11" s="118">
        <v>8.5091405090965875</v>
      </c>
      <c r="AO11" s="118">
        <v>8.4336472904432913</v>
      </c>
      <c r="AP11" s="118">
        <v>8.0818683030184033</v>
      </c>
      <c r="AQ11" s="118">
        <v>7.8070744004472834</v>
      </c>
      <c r="AR11" s="118">
        <v>8.4452771998578058</v>
      </c>
      <c r="AS11" s="118">
        <v>8.06004183212805</v>
      </c>
      <c r="AT11" s="118">
        <v>7.9620664387942242</v>
      </c>
      <c r="AU11" s="118">
        <v>7.7572196971200604</v>
      </c>
      <c r="AV11" s="118">
        <v>7.5747465819118727</v>
      </c>
      <c r="AW11" s="118">
        <v>7.4556889488224112</v>
      </c>
      <c r="AX11" s="118">
        <v>6.8758999692594776</v>
      </c>
      <c r="AY11" s="118">
        <v>7.3247022387006204</v>
      </c>
      <c r="AZ11" s="118">
        <v>7.214089849625835</v>
      </c>
      <c r="BA11" s="118">
        <v>7.0513030919713779</v>
      </c>
      <c r="BB11" s="118">
        <v>7.1656010893250199</v>
      </c>
      <c r="BC11" s="118">
        <v>7.0946529623311605</v>
      </c>
      <c r="BD11" s="118">
        <v>7.1477081323465583</v>
      </c>
      <c r="BE11" s="118">
        <v>7.5029355244399669</v>
      </c>
      <c r="BF11" s="118">
        <v>7.7229950220319949</v>
      </c>
      <c r="BG11" s="322">
        <v>7.6862781794801966</v>
      </c>
    </row>
    <row r="12" spans="1:59">
      <c r="A12" s="107">
        <f t="shared" si="0"/>
        <v>8</v>
      </c>
      <c r="B12" s="692" t="s">
        <v>478</v>
      </c>
      <c r="C12" s="117">
        <v>23.682894893465065</v>
      </c>
      <c r="D12" s="117">
        <v>24.757695757761393</v>
      </c>
      <c r="E12" s="117">
        <v>25.086930882323038</v>
      </c>
      <c r="F12" s="117">
        <v>24.957807080991859</v>
      </c>
      <c r="G12" s="117">
        <v>23.935231113278295</v>
      </c>
      <c r="H12" s="117">
        <v>23.27701434256965</v>
      </c>
      <c r="I12" s="117">
        <v>21.350102597747036</v>
      </c>
      <c r="J12" s="117">
        <v>21.937471240860983</v>
      </c>
      <c r="K12" s="117">
        <v>21.488121502055225</v>
      </c>
      <c r="L12" s="117">
        <v>20.267808049335333</v>
      </c>
      <c r="M12" s="117">
        <v>19.883220044261776</v>
      </c>
      <c r="N12" s="117">
        <v>20.290958002229971</v>
      </c>
      <c r="O12" s="117">
        <v>22.169519177026846</v>
      </c>
      <c r="P12" s="117">
        <v>22.106552746338956</v>
      </c>
      <c r="Q12" s="117">
        <v>20.799688520982514</v>
      </c>
      <c r="R12" s="117">
        <v>20.775827186614858</v>
      </c>
      <c r="S12" s="117">
        <v>19.805767839178241</v>
      </c>
      <c r="T12" s="117">
        <v>21.260074661057125</v>
      </c>
      <c r="U12" s="117">
        <v>22.884231397573203</v>
      </c>
      <c r="V12" s="117">
        <v>22.650011194865289</v>
      </c>
      <c r="W12" s="117">
        <v>20.10944620438493</v>
      </c>
      <c r="X12" s="117">
        <v>18.047536927344982</v>
      </c>
      <c r="Y12" s="117">
        <v>20.885127391342678</v>
      </c>
      <c r="Z12" s="117">
        <v>22.808603281310091</v>
      </c>
      <c r="AA12" s="117">
        <v>23.304120865331527</v>
      </c>
      <c r="AB12" s="117">
        <v>21.506339975212128</v>
      </c>
      <c r="AC12" s="321">
        <v>22.181890664176834</v>
      </c>
      <c r="AD12" s="117">
        <v>21.814026563058032</v>
      </c>
      <c r="AE12" s="117">
        <v>20.658240486916803</v>
      </c>
      <c r="AF12" s="117">
        <v>19.002246762972998</v>
      </c>
      <c r="AG12" s="117">
        <v>17.36681859069607</v>
      </c>
      <c r="AH12" s="117">
        <v>16.90960714729637</v>
      </c>
      <c r="AI12" s="117">
        <v>18.353012591860416</v>
      </c>
      <c r="AJ12" s="117">
        <v>20.414891824898323</v>
      </c>
      <c r="AK12" s="117">
        <v>21.384411796282869</v>
      </c>
      <c r="AL12" s="117">
        <v>21.780395625321606</v>
      </c>
      <c r="AM12" s="117">
        <v>21.736759073439377</v>
      </c>
      <c r="AN12" s="117">
        <v>20.40851599549768</v>
      </c>
      <c r="AO12" s="117">
        <v>21.814594168385675</v>
      </c>
      <c r="AP12" s="117">
        <v>23.277726373845677</v>
      </c>
      <c r="AQ12" s="117">
        <v>22.802179736169503</v>
      </c>
      <c r="AR12" s="117">
        <v>22.645049989406889</v>
      </c>
      <c r="AS12" s="117">
        <v>24.090969075792902</v>
      </c>
      <c r="AT12" s="117">
        <v>24.833793827722513</v>
      </c>
      <c r="AU12" s="117">
        <v>25.569713513071019</v>
      </c>
      <c r="AV12" s="117">
        <v>24.899963610946738</v>
      </c>
      <c r="AW12" s="117">
        <v>24.313582437471879</v>
      </c>
      <c r="AX12" s="117">
        <v>24.6041104153067</v>
      </c>
      <c r="AY12" s="117">
        <v>20.051615290631091</v>
      </c>
      <c r="AZ12" s="117">
        <v>22.56231462039672</v>
      </c>
      <c r="BA12" s="117">
        <v>23.735296660133418</v>
      </c>
      <c r="BB12" s="117">
        <v>22.55190892293648</v>
      </c>
      <c r="BC12" s="117">
        <v>22.431570287916244</v>
      </c>
      <c r="BD12" s="117">
        <v>22.939146802078</v>
      </c>
      <c r="BE12" s="117">
        <v>20.397852335267086</v>
      </c>
      <c r="BF12" s="117">
        <v>20.057813634545909</v>
      </c>
      <c r="BG12" s="321">
        <v>21.524672460064494</v>
      </c>
    </row>
    <row r="13" spans="1:59">
      <c r="A13" s="107">
        <f t="shared" si="0"/>
        <v>9</v>
      </c>
      <c r="B13" s="612" t="s">
        <v>130</v>
      </c>
      <c r="C13" s="118">
        <v>11.827163432924651</v>
      </c>
      <c r="D13" s="118">
        <v>12.214759227251843</v>
      </c>
      <c r="E13" s="118">
        <v>12.37367061837851</v>
      </c>
      <c r="F13" s="118">
        <v>13.188300969973479</v>
      </c>
      <c r="G13" s="118">
        <v>12.536781396600139</v>
      </c>
      <c r="H13" s="118">
        <v>11.708342719831794</v>
      </c>
      <c r="I13" s="118">
        <v>10.991219866273957</v>
      </c>
      <c r="J13" s="118">
        <v>11.568842987882816</v>
      </c>
      <c r="K13" s="118">
        <v>11.18761756577878</v>
      </c>
      <c r="L13" s="118">
        <v>10.366241523185234</v>
      </c>
      <c r="M13" s="118">
        <v>10.070542206765728</v>
      </c>
      <c r="N13" s="118">
        <v>10.825088933330973</v>
      </c>
      <c r="O13" s="118">
        <v>12.247919152857294</v>
      </c>
      <c r="P13" s="118">
        <v>12.575458463725983</v>
      </c>
      <c r="Q13" s="118">
        <v>11.290550110315484</v>
      </c>
      <c r="R13" s="118">
        <v>11.809012153683399</v>
      </c>
      <c r="S13" s="118">
        <v>11.050759808679999</v>
      </c>
      <c r="T13" s="118">
        <v>12.071665053127278</v>
      </c>
      <c r="U13" s="118">
        <v>13.720206096317913</v>
      </c>
      <c r="V13" s="118">
        <v>13.64343110182352</v>
      </c>
      <c r="W13" s="118">
        <v>11.063927152083373</v>
      </c>
      <c r="X13" s="118">
        <v>8.9023794318631353</v>
      </c>
      <c r="Y13" s="118">
        <v>11.958798258718915</v>
      </c>
      <c r="Z13" s="118">
        <v>13.791627466360163</v>
      </c>
      <c r="AA13" s="118">
        <v>14.236410179189882</v>
      </c>
      <c r="AB13" s="118">
        <v>12.010868528935074</v>
      </c>
      <c r="AC13" s="322">
        <v>13.094526214929903</v>
      </c>
      <c r="AD13" s="118">
        <v>12.539217586134551</v>
      </c>
      <c r="AE13" s="118">
        <v>11.281624331490853</v>
      </c>
      <c r="AF13" s="118">
        <v>9.4403006073619373</v>
      </c>
      <c r="AG13" s="118">
        <v>7.5185948433542649</v>
      </c>
      <c r="AH13" s="118">
        <v>6.8778901118545734</v>
      </c>
      <c r="AI13" s="118">
        <v>8.2848962138467481</v>
      </c>
      <c r="AJ13" s="118">
        <v>10.487937409041338</v>
      </c>
      <c r="AK13" s="118">
        <v>11.505320438663261</v>
      </c>
      <c r="AL13" s="118">
        <v>11.865725890670378</v>
      </c>
      <c r="AM13" s="118">
        <v>12.155963810236067</v>
      </c>
      <c r="AN13" s="118">
        <v>10.715943219584016</v>
      </c>
      <c r="AO13" s="118">
        <v>12.421549575093383</v>
      </c>
      <c r="AP13" s="118">
        <v>14.290625737041672</v>
      </c>
      <c r="AQ13" s="118">
        <v>13.717958272870352</v>
      </c>
      <c r="AR13" s="118">
        <v>13.606517959530946</v>
      </c>
      <c r="AS13" s="118">
        <v>15.124508623826797</v>
      </c>
      <c r="AT13" s="118">
        <v>15.98786939087034</v>
      </c>
      <c r="AU13" s="118">
        <v>17.022387701583877</v>
      </c>
      <c r="AV13" s="118">
        <v>16.413406450981665</v>
      </c>
      <c r="AW13" s="118">
        <v>15.752269416827874</v>
      </c>
      <c r="AX13" s="118">
        <v>16.14642666355299</v>
      </c>
      <c r="AY13" s="118">
        <v>11.07463800710109</v>
      </c>
      <c r="AZ13" s="118">
        <v>13.705426170034835</v>
      </c>
      <c r="BA13" s="118">
        <v>15.06061569979677</v>
      </c>
      <c r="BB13" s="118">
        <v>13.854558461450686</v>
      </c>
      <c r="BC13" s="118">
        <v>13.841565697740906</v>
      </c>
      <c r="BD13" s="118">
        <v>14.529317153246712</v>
      </c>
      <c r="BE13" s="118">
        <v>11.626433459938815</v>
      </c>
      <c r="BF13" s="118">
        <v>11.182723116512552</v>
      </c>
      <c r="BG13" s="322">
        <v>12.763506723341548</v>
      </c>
    </row>
    <row r="14" spans="1:59">
      <c r="A14" s="107">
        <f t="shared" si="0"/>
        <v>10</v>
      </c>
      <c r="B14" s="123" t="s">
        <v>132</v>
      </c>
      <c r="C14" s="119">
        <v>9.0465420783240091</v>
      </c>
      <c r="D14" s="119">
        <v>9.6877939921675011</v>
      </c>
      <c r="E14" s="119">
        <v>10.055513756430852</v>
      </c>
      <c r="F14" s="119">
        <v>10.636324857656856</v>
      </c>
      <c r="G14" s="119">
        <v>10.145780438182033</v>
      </c>
      <c r="H14" s="119">
        <v>9.2663512803183892</v>
      </c>
      <c r="I14" s="119">
        <v>8.302740127584137</v>
      </c>
      <c r="J14" s="119">
        <v>8.3912776726826532</v>
      </c>
      <c r="K14" s="119">
        <v>7.7808225540512295</v>
      </c>
      <c r="L14" s="119">
        <v>6.2014166657682228</v>
      </c>
      <c r="M14" s="119">
        <v>6.1353936136579197</v>
      </c>
      <c r="N14" s="119">
        <v>7.0367945064863813</v>
      </c>
      <c r="O14" s="119">
        <v>8.7539086693152477</v>
      </c>
      <c r="P14" s="119">
        <v>8.524981432933215</v>
      </c>
      <c r="Q14" s="119">
        <v>6.3232497644157792</v>
      </c>
      <c r="R14" s="119">
        <v>6.0222403143479761</v>
      </c>
      <c r="S14" s="119">
        <v>5.1293704442365726</v>
      </c>
      <c r="T14" s="119">
        <v>5.2418117856104161</v>
      </c>
      <c r="U14" s="119">
        <v>5.649845707024868</v>
      </c>
      <c r="V14" s="119">
        <v>4.9888673284075926</v>
      </c>
      <c r="W14" s="119">
        <v>0.12584406775967596</v>
      </c>
      <c r="X14" s="119">
        <v>-3.482662957341903</v>
      </c>
      <c r="Y14" s="119">
        <v>1.071026064414057</v>
      </c>
      <c r="Z14" s="119">
        <v>2.909767231658059</v>
      </c>
      <c r="AA14" s="119">
        <v>3.703659087486824</v>
      </c>
      <c r="AB14" s="119">
        <v>2.4942320526265611</v>
      </c>
      <c r="AC14" s="323">
        <v>4.755160632669261</v>
      </c>
      <c r="AD14" s="119">
        <v>4.0984879908904697</v>
      </c>
      <c r="AE14" s="119">
        <v>1.7958943299662495</v>
      </c>
      <c r="AF14" s="119">
        <v>-1.4868751235575335</v>
      </c>
      <c r="AG14" s="119">
        <v>-2.5843292770999908</v>
      </c>
      <c r="AH14" s="119">
        <v>-1.6143426361590965</v>
      </c>
      <c r="AI14" s="119">
        <v>0.3415219820361855</v>
      </c>
      <c r="AJ14" s="119">
        <v>3.0215058257874849</v>
      </c>
      <c r="AK14" s="119">
        <v>3.1905743612880033</v>
      </c>
      <c r="AL14" s="119">
        <v>3.724637495143071</v>
      </c>
      <c r="AM14" s="119">
        <v>4.3149589225380627</v>
      </c>
      <c r="AN14" s="119">
        <v>2.9893470038781813</v>
      </c>
      <c r="AO14" s="119">
        <v>4.9838917782361793</v>
      </c>
      <c r="AP14" s="119">
        <v>6.6478891126471815</v>
      </c>
      <c r="AQ14" s="119">
        <v>6.4882661627963047</v>
      </c>
      <c r="AR14" s="119">
        <v>7.8672363407686907</v>
      </c>
      <c r="AS14" s="119">
        <v>9.0006918256599331</v>
      </c>
      <c r="AT14" s="119">
        <v>10.425502825317125</v>
      </c>
      <c r="AU14" s="119">
        <v>10.931541225720311</v>
      </c>
      <c r="AV14" s="119">
        <v>10.171980160929415</v>
      </c>
      <c r="AW14" s="119">
        <v>8.7998845908440373</v>
      </c>
      <c r="AX14" s="119">
        <v>9.8613789027075072</v>
      </c>
      <c r="AY14" s="119">
        <v>5.7455666038223381</v>
      </c>
      <c r="AZ14" s="119">
        <v>8.3186634017796433</v>
      </c>
      <c r="BA14" s="119">
        <v>9.6187343954899678</v>
      </c>
      <c r="BB14" s="119">
        <v>8.4505334626576136</v>
      </c>
      <c r="BC14" s="119">
        <v>8.9094723617163574</v>
      </c>
      <c r="BD14" s="119">
        <v>9.22583501115224</v>
      </c>
      <c r="BE14" s="119">
        <v>6.3620883337652661</v>
      </c>
      <c r="BF14" s="119">
        <v>5.8113314330687311</v>
      </c>
      <c r="BG14" s="323">
        <v>7.4375290000209846</v>
      </c>
    </row>
    <row r="15" spans="1:59" ht="26.25">
      <c r="A15" s="107">
        <f t="shared" si="0"/>
        <v>11</v>
      </c>
      <c r="B15" s="694" t="s">
        <v>480</v>
      </c>
      <c r="C15" s="118">
        <v>2.7806213546006422</v>
      </c>
      <c r="D15" s="118">
        <v>2.5269652350843419</v>
      </c>
      <c r="E15" s="118">
        <v>2.3181568619476582</v>
      </c>
      <c r="F15" s="118">
        <v>2.5519761123166234</v>
      </c>
      <c r="G15" s="118">
        <v>2.3910009584181058</v>
      </c>
      <c r="H15" s="118">
        <v>2.441991439513405</v>
      </c>
      <c r="I15" s="118">
        <v>2.6884797386898196</v>
      </c>
      <c r="J15" s="118">
        <v>3.1775653152001624</v>
      </c>
      <c r="K15" s="118">
        <v>3.4067950117275503</v>
      </c>
      <c r="L15" s="118">
        <v>4.1648248574170115</v>
      </c>
      <c r="M15" s="118">
        <v>3.9351485931078081</v>
      </c>
      <c r="N15" s="118">
        <v>3.7882944268445913</v>
      </c>
      <c r="O15" s="118">
        <v>3.4940104835420467</v>
      </c>
      <c r="P15" s="118">
        <v>4.0504770307927682</v>
      </c>
      <c r="Q15" s="118">
        <v>4.9673003458997051</v>
      </c>
      <c r="R15" s="118">
        <v>5.7867718393354233</v>
      </c>
      <c r="S15" s="118">
        <v>5.9213893644434261</v>
      </c>
      <c r="T15" s="118">
        <v>6.8298532675168619</v>
      </c>
      <c r="U15" s="118">
        <v>8.0703603892930449</v>
      </c>
      <c r="V15" s="118">
        <v>8.6545637734159264</v>
      </c>
      <c r="W15" s="118">
        <v>10.938083084323697</v>
      </c>
      <c r="X15" s="118">
        <v>12.385042389205038</v>
      </c>
      <c r="Y15" s="118">
        <v>10.887772194304858</v>
      </c>
      <c r="Z15" s="118">
        <v>10.881860234702105</v>
      </c>
      <c r="AA15" s="118">
        <v>10.532751091703059</v>
      </c>
      <c r="AB15" s="118">
        <v>9.5166364763085127</v>
      </c>
      <c r="AC15" s="322">
        <v>8.3393655822606423</v>
      </c>
      <c r="AD15" s="118">
        <v>8.4407295952440826</v>
      </c>
      <c r="AE15" s="118">
        <v>9.4857300015246047</v>
      </c>
      <c r="AF15" s="118">
        <v>10.927175730919471</v>
      </c>
      <c r="AG15" s="118">
        <v>10.102924120454256</v>
      </c>
      <c r="AH15" s="118">
        <v>8.4922327480136701</v>
      </c>
      <c r="AI15" s="118">
        <v>7.9433742318105622</v>
      </c>
      <c r="AJ15" s="118">
        <v>7.4664315832538533</v>
      </c>
      <c r="AK15" s="118">
        <v>8.3147460773752577</v>
      </c>
      <c r="AL15" s="118">
        <v>8.1410883955273068</v>
      </c>
      <c r="AM15" s="118">
        <v>7.8410048876980039</v>
      </c>
      <c r="AN15" s="118">
        <v>7.7265962157058343</v>
      </c>
      <c r="AO15" s="118">
        <v>7.437657796857204</v>
      </c>
      <c r="AP15" s="118">
        <v>7.642736624394491</v>
      </c>
      <c r="AQ15" s="118">
        <v>7.2296921100740468</v>
      </c>
      <c r="AR15" s="118">
        <v>5.7392816187622548</v>
      </c>
      <c r="AS15" s="118">
        <v>6.1238167981668639</v>
      </c>
      <c r="AT15" s="118">
        <v>5.5623665655532157</v>
      </c>
      <c r="AU15" s="118">
        <v>6.0908464758635663</v>
      </c>
      <c r="AV15" s="118">
        <v>6.2414262900522495</v>
      </c>
      <c r="AW15" s="118">
        <v>6.9523848259838363</v>
      </c>
      <c r="AX15" s="118">
        <v>6.2850477608454831</v>
      </c>
      <c r="AY15" s="118">
        <v>5.3290714032787516</v>
      </c>
      <c r="AZ15" s="118">
        <v>5.386762768255192</v>
      </c>
      <c r="BA15" s="118">
        <v>5.4418813043068024</v>
      </c>
      <c r="BB15" s="118">
        <v>5.4040249987930729</v>
      </c>
      <c r="BC15" s="118">
        <v>4.9320933360245487</v>
      </c>
      <c r="BD15" s="118">
        <v>5.303482142094472</v>
      </c>
      <c r="BE15" s="118">
        <v>5.2643451261735486</v>
      </c>
      <c r="BF15" s="118">
        <v>5.3713916834438207</v>
      </c>
      <c r="BG15" s="322">
        <v>5.3259777233205634</v>
      </c>
    </row>
    <row r="16" spans="1:59">
      <c r="A16" s="107">
        <f t="shared" si="0"/>
        <v>12</v>
      </c>
      <c r="B16" s="612" t="s">
        <v>135</v>
      </c>
      <c r="C16" s="118">
        <v>11.855731460540412</v>
      </c>
      <c r="D16" s="118">
        <v>12.542936530509548</v>
      </c>
      <c r="E16" s="118">
        <v>12.713260263944527</v>
      </c>
      <c r="F16" s="118">
        <v>11.76950611101838</v>
      </c>
      <c r="G16" s="118">
        <v>11.398449716678156</v>
      </c>
      <c r="H16" s="118">
        <v>11.568671622737854</v>
      </c>
      <c r="I16" s="118">
        <v>10.358882731473081</v>
      </c>
      <c r="J16" s="118">
        <v>10.368628252978167</v>
      </c>
      <c r="K16" s="118">
        <v>10.300503936276446</v>
      </c>
      <c r="L16" s="118">
        <v>9.9015665261500985</v>
      </c>
      <c r="M16" s="118">
        <v>9.8126778374960484</v>
      </c>
      <c r="N16" s="118">
        <v>9.4658690688989964</v>
      </c>
      <c r="O16" s="118">
        <v>9.9216000241695497</v>
      </c>
      <c r="P16" s="118">
        <v>9.5310942826129725</v>
      </c>
      <c r="Q16" s="118">
        <v>9.5091384106670276</v>
      </c>
      <c r="R16" s="118">
        <v>8.9668150329314606</v>
      </c>
      <c r="S16" s="118">
        <v>8.7550080304982441</v>
      </c>
      <c r="T16" s="118">
        <v>9.1884096079298487</v>
      </c>
      <c r="U16" s="118">
        <v>9.1640253012552879</v>
      </c>
      <c r="V16" s="118">
        <v>9.0065800930417694</v>
      </c>
      <c r="W16" s="118">
        <v>9.0455190523015574</v>
      </c>
      <c r="X16" s="118">
        <v>9.1451574954818451</v>
      </c>
      <c r="Y16" s="118">
        <v>8.9263291326237635</v>
      </c>
      <c r="Z16" s="118">
        <v>9.0169758149499284</v>
      </c>
      <c r="AA16" s="118">
        <v>9.0677106861416465</v>
      </c>
      <c r="AB16" s="118">
        <v>9.4954714462770529</v>
      </c>
      <c r="AC16" s="322">
        <v>9.0873644492469303</v>
      </c>
      <c r="AD16" s="118">
        <v>9.2748089769234827</v>
      </c>
      <c r="AE16" s="118">
        <v>9.376616155425948</v>
      </c>
      <c r="AF16" s="118">
        <v>9.5619461556110625</v>
      </c>
      <c r="AG16" s="118">
        <v>9.8482237473418053</v>
      </c>
      <c r="AH16" s="118">
        <v>10.031717035441796</v>
      </c>
      <c r="AI16" s="118">
        <v>10.068116378013666</v>
      </c>
      <c r="AJ16" s="118">
        <v>9.9269544158569847</v>
      </c>
      <c r="AK16" s="118">
        <v>9.8790913576196093</v>
      </c>
      <c r="AL16" s="118">
        <v>9.9146697346512287</v>
      </c>
      <c r="AM16" s="118">
        <v>9.5807952632033118</v>
      </c>
      <c r="AN16" s="118">
        <v>9.692572775913666</v>
      </c>
      <c r="AO16" s="118">
        <v>9.3930445932922897</v>
      </c>
      <c r="AP16" s="118">
        <v>8.9871006368040067</v>
      </c>
      <c r="AQ16" s="118">
        <v>9.0842214632991531</v>
      </c>
      <c r="AR16" s="118">
        <v>9.0385320298759417</v>
      </c>
      <c r="AS16" s="118">
        <v>8.9664604519661051</v>
      </c>
      <c r="AT16" s="118">
        <v>8.8459244368521723</v>
      </c>
      <c r="AU16" s="118">
        <v>8.5473258114871395</v>
      </c>
      <c r="AV16" s="118">
        <v>8.4865571599650718</v>
      </c>
      <c r="AW16" s="118">
        <v>8.5613130206440022</v>
      </c>
      <c r="AX16" s="118">
        <v>8.4576837517537111</v>
      </c>
      <c r="AY16" s="118">
        <v>8.976977283530001</v>
      </c>
      <c r="AZ16" s="118">
        <v>8.8568884503618861</v>
      </c>
      <c r="BA16" s="118">
        <v>8.6746809603366479</v>
      </c>
      <c r="BB16" s="118">
        <v>8.6973504614857955</v>
      </c>
      <c r="BC16" s="118">
        <v>8.5900045901753384</v>
      </c>
      <c r="BD16" s="118">
        <v>8.4098296488312876</v>
      </c>
      <c r="BE16" s="118">
        <v>8.7714188753282727</v>
      </c>
      <c r="BF16" s="118">
        <v>8.875090518033355</v>
      </c>
      <c r="BG16" s="322">
        <v>8.7611657367229459</v>
      </c>
    </row>
    <row r="17" spans="1:59">
      <c r="A17" s="107">
        <f t="shared" si="0"/>
        <v>13</v>
      </c>
      <c r="B17" s="144" t="s">
        <v>137</v>
      </c>
      <c r="C17" s="117">
        <v>14.193548387096774</v>
      </c>
      <c r="D17" s="117">
        <v>13.844706500098452</v>
      </c>
      <c r="E17" s="117">
        <v>13.967911828700409</v>
      </c>
      <c r="F17" s="117">
        <v>13.763237448765741</v>
      </c>
      <c r="G17" s="117">
        <v>13.937416979133388</v>
      </c>
      <c r="H17" s="117">
        <v>14.063227453630697</v>
      </c>
      <c r="I17" s="117">
        <v>14.451625511243876</v>
      </c>
      <c r="J17" s="117">
        <v>14.187841914208294</v>
      </c>
      <c r="K17" s="117">
        <v>14.112538027449432</v>
      </c>
      <c r="L17" s="117">
        <v>14.416784362769938</v>
      </c>
      <c r="M17" s="117">
        <v>14.463128359152702</v>
      </c>
      <c r="N17" s="117">
        <v>14.23375749960179</v>
      </c>
      <c r="O17" s="117">
        <v>13.937521714829529</v>
      </c>
      <c r="P17" s="117">
        <v>14.440417171838996</v>
      </c>
      <c r="Q17" s="117">
        <v>15.247236470130176</v>
      </c>
      <c r="R17" s="117">
        <v>14.766749706273796</v>
      </c>
      <c r="S17" s="117">
        <v>14.873629961700702</v>
      </c>
      <c r="T17" s="117">
        <v>15.038585503643413</v>
      </c>
      <c r="U17" s="117">
        <v>15.047055866623845</v>
      </c>
      <c r="V17" s="117">
        <v>15.48560837873473</v>
      </c>
      <c r="W17" s="117">
        <v>15.718795710406106</v>
      </c>
      <c r="X17" s="117">
        <v>16.7472910466863</v>
      </c>
      <c r="Y17" s="117">
        <v>16.154265876561567</v>
      </c>
      <c r="Z17" s="117">
        <v>15.635653339648838</v>
      </c>
      <c r="AA17" s="117">
        <v>15.398082618079606</v>
      </c>
      <c r="AB17" s="117">
        <v>15.480789398417388</v>
      </c>
      <c r="AC17" s="321">
        <v>15.007361092169266</v>
      </c>
      <c r="AD17" s="117">
        <v>14.749816223868956</v>
      </c>
      <c r="AE17" s="117">
        <v>14.913620696355597</v>
      </c>
      <c r="AF17" s="117">
        <v>15.376834243149681</v>
      </c>
      <c r="AG17" s="117">
        <v>15.379555039449242</v>
      </c>
      <c r="AH17" s="117">
        <v>15.54106804428374</v>
      </c>
      <c r="AI17" s="117">
        <v>15.333705788817738</v>
      </c>
      <c r="AJ17" s="117">
        <v>15.236217031641264</v>
      </c>
      <c r="AK17" s="117">
        <v>15.132338447693714</v>
      </c>
      <c r="AL17" s="117">
        <v>15.273802453376398</v>
      </c>
      <c r="AM17" s="117">
        <v>15.313275111682461</v>
      </c>
      <c r="AN17" s="117">
        <v>15.784891629636347</v>
      </c>
      <c r="AO17" s="117">
        <v>15.423771673423225</v>
      </c>
      <c r="AP17" s="117">
        <v>14.979498902374861</v>
      </c>
      <c r="AQ17" s="117">
        <v>15.39528542180876</v>
      </c>
      <c r="AR17" s="117">
        <v>15.426095378375923</v>
      </c>
      <c r="AS17" s="117">
        <v>14.894486589379477</v>
      </c>
      <c r="AT17" s="117">
        <v>14.528710660783156</v>
      </c>
      <c r="AU17" s="117">
        <v>14.417005168564065</v>
      </c>
      <c r="AV17" s="117">
        <v>14.697558716719596</v>
      </c>
      <c r="AW17" s="117">
        <v>14.969190331051418</v>
      </c>
      <c r="AX17" s="117">
        <v>15.526676076260056</v>
      </c>
      <c r="AY17" s="117">
        <v>17.1171998864336</v>
      </c>
      <c r="AZ17" s="117">
        <v>16.189888877524623</v>
      </c>
      <c r="BA17" s="117">
        <v>15.823305107968096</v>
      </c>
      <c r="BB17" s="117">
        <v>16.134886395056419</v>
      </c>
      <c r="BC17" s="117">
        <v>16.283054137191964</v>
      </c>
      <c r="BD17" s="117">
        <v>16.2401146025265</v>
      </c>
      <c r="BE17" s="117">
        <v>17.102717865609044</v>
      </c>
      <c r="BF17" s="117">
        <v>17.298696245552701</v>
      </c>
      <c r="BG17" s="321">
        <v>16.614383077744538</v>
      </c>
    </row>
    <row r="18" spans="1:59">
      <c r="A18" s="107">
        <f t="shared" si="0"/>
        <v>14</v>
      </c>
      <c r="B18" s="612" t="s">
        <v>139</v>
      </c>
      <c r="C18" s="118">
        <v>7.8562075943340082</v>
      </c>
      <c r="D18" s="118">
        <v>7.6202769816439488</v>
      </c>
      <c r="E18" s="118">
        <v>7.5258759176037584</v>
      </c>
      <c r="F18" s="118">
        <v>7.362896196146071</v>
      </c>
      <c r="G18" s="118">
        <v>7.4252181662266912</v>
      </c>
      <c r="H18" s="118">
        <v>7.5197116467672895</v>
      </c>
      <c r="I18" s="118">
        <v>7.8211588659808209</v>
      </c>
      <c r="J18" s="118">
        <v>7.6933892325783528</v>
      </c>
      <c r="K18" s="118">
        <v>7.6960590789809808</v>
      </c>
      <c r="L18" s="118">
        <v>7.9652410164630787</v>
      </c>
      <c r="M18" s="118">
        <v>7.9839155864685427</v>
      </c>
      <c r="N18" s="118">
        <v>7.8031254977611804</v>
      </c>
      <c r="O18" s="118">
        <v>7.55902657139836</v>
      </c>
      <c r="P18" s="118">
        <v>7.8914794619676654</v>
      </c>
      <c r="Q18" s="118">
        <v>8.456203905901738</v>
      </c>
      <c r="R18" s="118">
        <v>8.2823476645719882</v>
      </c>
      <c r="S18" s="118">
        <v>8.4889426216488104</v>
      </c>
      <c r="T18" s="118">
        <v>8.6915988382516414</v>
      </c>
      <c r="U18" s="118">
        <v>8.8557884301213399</v>
      </c>
      <c r="V18" s="118">
        <v>9.2727691121227966</v>
      </c>
      <c r="W18" s="118">
        <v>9.7128739570877176</v>
      </c>
      <c r="X18" s="118">
        <v>10.403518342800558</v>
      </c>
      <c r="Y18" s="118">
        <v>9.9751960370844266</v>
      </c>
      <c r="Z18" s="118">
        <v>9.5790701868360841</v>
      </c>
      <c r="AA18" s="118">
        <v>9.4140440696682237</v>
      </c>
      <c r="AB18" s="118">
        <v>9.5200686433406432</v>
      </c>
      <c r="AC18" s="322">
        <v>9.1774110636690764</v>
      </c>
      <c r="AD18" s="118">
        <v>9.0171220097341305</v>
      </c>
      <c r="AE18" s="118">
        <v>9.1370141070750623</v>
      </c>
      <c r="AF18" s="118">
        <v>9.4254376281571197</v>
      </c>
      <c r="AG18" s="118">
        <v>9.3464025181157613</v>
      </c>
      <c r="AH18" s="118">
        <v>9.4191634579529318</v>
      </c>
      <c r="AI18" s="118">
        <v>9.2760217456702048</v>
      </c>
      <c r="AJ18" s="118">
        <v>9.234750293537612</v>
      </c>
      <c r="AK18" s="118">
        <v>9.2261147226749252</v>
      </c>
      <c r="AL18" s="118">
        <v>9.3661430323340227</v>
      </c>
      <c r="AM18" s="118">
        <v>9.4938389338667246</v>
      </c>
      <c r="AN18" s="118">
        <v>9.9763681658389292</v>
      </c>
      <c r="AO18" s="118">
        <v>9.8399531686803599</v>
      </c>
      <c r="AP18" s="118">
        <v>9.6040385348065094</v>
      </c>
      <c r="AQ18" s="118">
        <v>9.9026308521225257</v>
      </c>
      <c r="AR18" s="118">
        <v>9.8959857144298375</v>
      </c>
      <c r="AS18" s="118">
        <v>9.5204008589835372</v>
      </c>
      <c r="AT18" s="118">
        <v>9.2626981515620006</v>
      </c>
      <c r="AU18" s="118">
        <v>9.2210598520283291</v>
      </c>
      <c r="AV18" s="118">
        <v>9.4777065112279999</v>
      </c>
      <c r="AW18" s="118">
        <v>9.6197598777781437</v>
      </c>
      <c r="AX18" s="118">
        <v>9.9628960332695478</v>
      </c>
      <c r="AY18" s="118">
        <v>10.958200546777555</v>
      </c>
      <c r="AZ18" s="118">
        <v>10.149988268065675</v>
      </c>
      <c r="BA18" s="118">
        <v>9.8382922175622536</v>
      </c>
      <c r="BB18" s="118">
        <v>10.053774176984081</v>
      </c>
      <c r="BC18" s="118">
        <v>10.158938114845027</v>
      </c>
      <c r="BD18" s="118">
        <v>10.204086759860777</v>
      </c>
      <c r="BE18" s="118">
        <v>10.837927105519995</v>
      </c>
      <c r="BF18" s="118">
        <v>10.916401130726218</v>
      </c>
      <c r="BG18" s="322">
        <v>10.431706845054199</v>
      </c>
    </row>
    <row r="19" spans="1:59">
      <c r="A19" s="107">
        <f t="shared" si="0"/>
        <v>15</v>
      </c>
      <c r="B19" s="612" t="s">
        <v>140</v>
      </c>
      <c r="C19" s="118">
        <v>2.7330079752410428</v>
      </c>
      <c r="D19" s="118">
        <v>2.8463911435885092</v>
      </c>
      <c r="E19" s="118">
        <v>3.0624072228887487</v>
      </c>
      <c r="F19" s="118">
        <v>3.0824013798475489</v>
      </c>
      <c r="G19" s="118">
        <v>3.1913641484371058</v>
      </c>
      <c r="H19" s="118">
        <v>3.2529849065104752</v>
      </c>
      <c r="I19" s="118">
        <v>3.3166292103463197</v>
      </c>
      <c r="J19" s="118">
        <v>3.2759854798302577</v>
      </c>
      <c r="K19" s="118">
        <v>3.2570075009869721</v>
      </c>
      <c r="L19" s="118">
        <v>3.34436621996054</v>
      </c>
      <c r="M19" s="118">
        <v>3.3868163136263041</v>
      </c>
      <c r="N19" s="118">
        <v>3.3378758649983187</v>
      </c>
      <c r="O19" s="118">
        <v>3.2689315548573239</v>
      </c>
      <c r="P19" s="118">
        <v>3.4068187156033187</v>
      </c>
      <c r="Q19" s="118">
        <v>3.4522257771457912</v>
      </c>
      <c r="R19" s="118">
        <v>3.2253818440642927</v>
      </c>
      <c r="S19" s="118">
        <v>3.1614571383187138</v>
      </c>
      <c r="T19" s="118">
        <v>3.0975972207282041</v>
      </c>
      <c r="U19" s="118">
        <v>2.9919572168619184</v>
      </c>
      <c r="V19" s="118">
        <v>2.9818767569719133</v>
      </c>
      <c r="W19" s="118">
        <v>2.9979216661536658</v>
      </c>
      <c r="X19" s="118">
        <v>3.1724034511199073</v>
      </c>
      <c r="Y19" s="118">
        <v>3.0887009728586032</v>
      </c>
      <c r="Z19" s="118">
        <v>3.0216646423737026</v>
      </c>
      <c r="AA19" s="118">
        <v>3.0089845906740953</v>
      </c>
      <c r="AB19" s="118">
        <v>3.0052435885213078</v>
      </c>
      <c r="AC19" s="322">
        <v>2.88201620489364</v>
      </c>
      <c r="AD19" s="118">
        <v>2.8073305455948985</v>
      </c>
      <c r="AE19" s="118">
        <v>2.8081120913088577</v>
      </c>
      <c r="AF19" s="118">
        <v>2.9034757726223921</v>
      </c>
      <c r="AG19" s="118">
        <v>2.9002378252220584</v>
      </c>
      <c r="AH19" s="118">
        <v>2.9760383453511707</v>
      </c>
      <c r="AI19" s="118">
        <v>2.8987064334522326</v>
      </c>
      <c r="AJ19" s="118">
        <v>2.8868648409703779</v>
      </c>
      <c r="AK19" s="118">
        <v>2.8406232772358089</v>
      </c>
      <c r="AL19" s="118">
        <v>2.8282788209884684</v>
      </c>
      <c r="AM19" s="118">
        <v>2.823093653958062</v>
      </c>
      <c r="AN19" s="118">
        <v>2.7710592716273958</v>
      </c>
      <c r="AO19" s="118">
        <v>2.6845377000087609</v>
      </c>
      <c r="AP19" s="118">
        <v>2.6101707215297809</v>
      </c>
      <c r="AQ19" s="118">
        <v>2.6463715634740752</v>
      </c>
      <c r="AR19" s="118">
        <v>2.660721071552278</v>
      </c>
      <c r="AS19" s="118">
        <v>2.6107021030700261</v>
      </c>
      <c r="AT19" s="118">
        <v>2.58154807245913</v>
      </c>
      <c r="AU19" s="118">
        <v>2.5664277628952994</v>
      </c>
      <c r="AV19" s="118">
        <v>2.6377037502169602</v>
      </c>
      <c r="AW19" s="118">
        <v>2.7130684345790237</v>
      </c>
      <c r="AX19" s="118">
        <v>2.8671027023037374</v>
      </c>
      <c r="AY19" s="118">
        <v>3.193576480271028</v>
      </c>
      <c r="AZ19" s="118">
        <v>3.1687052155968543</v>
      </c>
      <c r="BA19" s="118">
        <v>3.2152847499973167</v>
      </c>
      <c r="BB19" s="118">
        <v>3.3022128496254135</v>
      </c>
      <c r="BC19" s="118">
        <v>3.3121988520872647</v>
      </c>
      <c r="BD19" s="118">
        <v>3.2680914267682923</v>
      </c>
      <c r="BE19" s="118">
        <v>3.3882714567216281</v>
      </c>
      <c r="BF19" s="118">
        <v>3.3971896914084261</v>
      </c>
      <c r="BG19" s="322">
        <v>3.3075063129693922</v>
      </c>
    </row>
    <row r="20" spans="1:59">
      <c r="A20" s="107">
        <f t="shared" si="0"/>
        <v>16</v>
      </c>
      <c r="B20" s="612" t="s">
        <v>142</v>
      </c>
      <c r="C20" s="118">
        <v>3.6043328175217235</v>
      </c>
      <c r="D20" s="118">
        <v>3.3780383748659943</v>
      </c>
      <c r="E20" s="118">
        <v>3.3796286882079021</v>
      </c>
      <c r="F20" s="118">
        <v>3.3179398727721208</v>
      </c>
      <c r="G20" s="118">
        <v>3.3208346644695914</v>
      </c>
      <c r="H20" s="118">
        <v>3.2905309003529322</v>
      </c>
      <c r="I20" s="118">
        <v>3.3138374349167354</v>
      </c>
      <c r="J20" s="118">
        <v>3.2184672017996832</v>
      </c>
      <c r="K20" s="118">
        <v>3.1594714474814793</v>
      </c>
      <c r="L20" s="118">
        <v>3.1071771263463175</v>
      </c>
      <c r="M20" s="118">
        <v>3.0923964590578565</v>
      </c>
      <c r="N20" s="118">
        <v>3.0927561368422918</v>
      </c>
      <c r="O20" s="118">
        <v>3.1095635885738453</v>
      </c>
      <c r="P20" s="118">
        <v>3.1421189942680132</v>
      </c>
      <c r="Q20" s="118">
        <v>3.3388067870826497</v>
      </c>
      <c r="R20" s="118">
        <v>3.2590201976375153</v>
      </c>
      <c r="S20" s="118">
        <v>3.223230201733176</v>
      </c>
      <c r="T20" s="118">
        <v>3.2493894446635667</v>
      </c>
      <c r="U20" s="118">
        <v>3.199310219640588</v>
      </c>
      <c r="V20" s="118">
        <v>3.230962509640023</v>
      </c>
      <c r="W20" s="118">
        <v>3.0080000871647221</v>
      </c>
      <c r="X20" s="118">
        <v>3.1713692527658344</v>
      </c>
      <c r="Y20" s="118">
        <v>3.0903688666185358</v>
      </c>
      <c r="Z20" s="118">
        <v>3.0349185104390508</v>
      </c>
      <c r="AA20" s="118">
        <v>2.9750539577372885</v>
      </c>
      <c r="AB20" s="118">
        <v>2.9554771665554389</v>
      </c>
      <c r="AC20" s="322">
        <v>2.9479338236065504</v>
      </c>
      <c r="AD20" s="118">
        <v>2.9253636685399287</v>
      </c>
      <c r="AE20" s="118">
        <v>2.9684944979716783</v>
      </c>
      <c r="AF20" s="118">
        <v>3.0479208423701687</v>
      </c>
      <c r="AG20" s="118">
        <v>3.1329146961114218</v>
      </c>
      <c r="AH20" s="118">
        <v>3.1458662409796387</v>
      </c>
      <c r="AI20" s="118">
        <v>3.1589776096953028</v>
      </c>
      <c r="AJ20" s="118">
        <v>3.1146018971332743</v>
      </c>
      <c r="AK20" s="118">
        <v>3.0656004477829799</v>
      </c>
      <c r="AL20" s="118">
        <v>3.0793806000539075</v>
      </c>
      <c r="AM20" s="118">
        <v>2.9963425238576749</v>
      </c>
      <c r="AN20" s="118">
        <v>3.0374641921700212</v>
      </c>
      <c r="AO20" s="118">
        <v>2.8992808047341048</v>
      </c>
      <c r="AP20" s="118">
        <v>2.7652896460385712</v>
      </c>
      <c r="AQ20" s="118">
        <v>2.8462830062121602</v>
      </c>
      <c r="AR20" s="118">
        <v>2.8693885923938081</v>
      </c>
      <c r="AS20" s="118">
        <v>2.763383627325914</v>
      </c>
      <c r="AT20" s="118">
        <v>2.6844644367620258</v>
      </c>
      <c r="AU20" s="118">
        <v>2.629517553640436</v>
      </c>
      <c r="AV20" s="118">
        <v>2.5821484552746368</v>
      </c>
      <c r="AW20" s="118">
        <v>2.6363620186942498</v>
      </c>
      <c r="AX20" s="118">
        <v>2.6966773406867715</v>
      </c>
      <c r="AY20" s="118">
        <v>2.9654228593850189</v>
      </c>
      <c r="AZ20" s="118">
        <v>2.8711953938620924</v>
      </c>
      <c r="BA20" s="118">
        <v>2.7697281404085268</v>
      </c>
      <c r="BB20" s="118">
        <v>2.7788993684469236</v>
      </c>
      <c r="BC20" s="118">
        <v>2.8119171702596693</v>
      </c>
      <c r="BD20" s="118">
        <v>2.7679364158974327</v>
      </c>
      <c r="BE20" s="118">
        <v>2.8765193033674183</v>
      </c>
      <c r="BF20" s="118">
        <v>2.9851054234180592</v>
      </c>
      <c r="BG20" s="322">
        <v>2.875169919720947</v>
      </c>
    </row>
    <row r="21" spans="1:59" ht="19.5">
      <c r="A21" s="721"/>
      <c r="B21" s="722"/>
      <c r="C21" s="722"/>
      <c r="D21" s="722"/>
      <c r="E21" s="722"/>
      <c r="F21" s="722"/>
      <c r="G21" s="722"/>
      <c r="H21" s="722"/>
      <c r="I21" s="722"/>
      <c r="J21" s="722"/>
      <c r="K21" s="722"/>
      <c r="L21" s="722"/>
      <c r="M21" s="722"/>
      <c r="N21" s="722"/>
      <c r="O21" s="722"/>
      <c r="P21" s="722"/>
      <c r="Q21" s="722"/>
      <c r="R21" s="722"/>
      <c r="S21" s="722"/>
      <c r="T21" s="722"/>
      <c r="U21" s="722"/>
      <c r="V21" s="722"/>
      <c r="W21" s="722"/>
      <c r="X21" s="722"/>
      <c r="Y21" s="722"/>
      <c r="Z21" s="722"/>
      <c r="AA21" s="722"/>
      <c r="AB21" s="722"/>
      <c r="AC21" s="722"/>
      <c r="AD21" s="722"/>
      <c r="AE21" s="722"/>
      <c r="AF21" s="722"/>
      <c r="AG21" s="722"/>
      <c r="AH21" s="722"/>
      <c r="AI21" s="722"/>
      <c r="AJ21" s="722"/>
      <c r="AK21" s="722"/>
      <c r="AL21" s="722"/>
      <c r="AM21" s="722"/>
      <c r="AN21" s="722"/>
      <c r="AO21" s="722"/>
      <c r="AP21" s="722"/>
      <c r="AQ21" s="722"/>
      <c r="AR21" s="722"/>
      <c r="AS21" s="722"/>
      <c r="AT21" s="722"/>
      <c r="AU21" s="722"/>
      <c r="AV21" s="722"/>
      <c r="AW21" s="722"/>
      <c r="AX21" s="722"/>
      <c r="AY21" s="722"/>
      <c r="AZ21" s="722"/>
      <c r="BA21" s="722"/>
      <c r="BB21" s="722"/>
      <c r="BC21" s="722"/>
      <c r="BD21" s="722"/>
      <c r="BE21" s="722"/>
      <c r="BF21" s="722"/>
      <c r="BG21" s="722"/>
    </row>
    <row r="22" spans="1:59">
      <c r="A22" s="714" t="s">
        <v>162</v>
      </c>
      <c r="B22" s="714"/>
      <c r="C22" s="714"/>
      <c r="D22" s="714"/>
      <c r="E22" s="714"/>
      <c r="F22" s="714"/>
      <c r="G22" s="714"/>
      <c r="H22" s="714"/>
      <c r="I22" s="714"/>
      <c r="J22" s="714"/>
      <c r="K22" s="714"/>
      <c r="L22" s="714"/>
      <c r="M22" s="714"/>
      <c r="N22" s="714"/>
      <c r="O22" s="714"/>
    </row>
    <row r="23" spans="1:59">
      <c r="A23" s="714"/>
      <c r="B23" s="714"/>
      <c r="C23" s="714"/>
      <c r="D23" s="714"/>
      <c r="E23" s="714"/>
      <c r="F23" s="714"/>
      <c r="G23" s="714"/>
      <c r="H23" s="714"/>
      <c r="I23" s="714"/>
      <c r="J23" s="714"/>
      <c r="K23" s="714"/>
      <c r="L23" s="714"/>
      <c r="M23" s="714"/>
      <c r="N23" s="714"/>
      <c r="O23" s="714"/>
    </row>
    <row r="24" spans="1:59">
      <c r="B24" s="328" t="s">
        <v>319</v>
      </c>
      <c r="C24" s="644">
        <f>C12+C17</f>
        <v>37.876443280561837</v>
      </c>
      <c r="D24" s="644">
        <f t="shared" ref="D24:BG24" si="1">D12+D17</f>
        <v>38.602402257859843</v>
      </c>
      <c r="E24" s="644">
        <f t="shared" si="1"/>
        <v>39.054842711023447</v>
      </c>
      <c r="F24" s="644">
        <f t="shared" si="1"/>
        <v>38.721044529757599</v>
      </c>
      <c r="G24" s="644">
        <f t="shared" si="1"/>
        <v>37.87264809241168</v>
      </c>
      <c r="H24" s="644">
        <f t="shared" si="1"/>
        <v>37.340241796200345</v>
      </c>
      <c r="I24" s="644">
        <f t="shared" si="1"/>
        <v>35.801728108990915</v>
      </c>
      <c r="J24" s="644">
        <f t="shared" si="1"/>
        <v>36.125313155069279</v>
      </c>
      <c r="K24" s="644">
        <f t="shared" si="1"/>
        <v>35.600659529504654</v>
      </c>
      <c r="L24" s="644">
        <f t="shared" si="1"/>
        <v>34.684592412105275</v>
      </c>
      <c r="M24" s="644">
        <f t="shared" si="1"/>
        <v>34.346348403414481</v>
      </c>
      <c r="N24" s="644">
        <f t="shared" si="1"/>
        <v>34.524715501831764</v>
      </c>
      <c r="O24" s="644">
        <f t="shared" si="1"/>
        <v>36.107040891856371</v>
      </c>
      <c r="P24" s="644">
        <f t="shared" si="1"/>
        <v>36.54696991817795</v>
      </c>
      <c r="Q24" s="644">
        <f t="shared" si="1"/>
        <v>36.046924991112689</v>
      </c>
      <c r="R24" s="644">
        <f t="shared" si="1"/>
        <v>35.542576892888654</v>
      </c>
      <c r="S24" s="644">
        <f t="shared" si="1"/>
        <v>34.679397800878945</v>
      </c>
      <c r="T24" s="644">
        <f t="shared" si="1"/>
        <v>36.298660164700536</v>
      </c>
      <c r="U24" s="644">
        <f t="shared" si="1"/>
        <v>37.931287264197046</v>
      </c>
      <c r="V24" s="644">
        <f t="shared" si="1"/>
        <v>38.135619573600017</v>
      </c>
      <c r="W24" s="644">
        <f t="shared" si="1"/>
        <v>35.828241914791036</v>
      </c>
      <c r="X24" s="644">
        <f t="shared" si="1"/>
        <v>34.794827974031278</v>
      </c>
      <c r="Y24" s="644">
        <f t="shared" si="1"/>
        <v>37.039393267904245</v>
      </c>
      <c r="Z24" s="644">
        <f t="shared" si="1"/>
        <v>38.444256620958932</v>
      </c>
      <c r="AA24" s="644">
        <f t="shared" si="1"/>
        <v>38.702203483411132</v>
      </c>
      <c r="AB24" s="644">
        <f t="shared" si="1"/>
        <v>36.987129373629514</v>
      </c>
      <c r="AC24" s="644">
        <f t="shared" si="1"/>
        <v>37.189251756346096</v>
      </c>
      <c r="AD24" s="644">
        <f t="shared" si="1"/>
        <v>36.56384278692699</v>
      </c>
      <c r="AE24" s="644">
        <f t="shared" si="1"/>
        <v>35.571861183272404</v>
      </c>
      <c r="AF24" s="644">
        <f t="shared" si="1"/>
        <v>34.379081006122675</v>
      </c>
      <c r="AG24" s="644">
        <f t="shared" si="1"/>
        <v>32.746373630145314</v>
      </c>
      <c r="AH24" s="644">
        <f t="shared" si="1"/>
        <v>32.45067519158011</v>
      </c>
      <c r="AI24" s="644">
        <f t="shared" si="1"/>
        <v>33.686718380678158</v>
      </c>
      <c r="AJ24" s="644">
        <f t="shared" si="1"/>
        <v>35.651108856539587</v>
      </c>
      <c r="AK24" s="644">
        <f t="shared" si="1"/>
        <v>36.516750243976581</v>
      </c>
      <c r="AL24" s="644">
        <f t="shared" si="1"/>
        <v>37.054198078698008</v>
      </c>
      <c r="AM24" s="644">
        <f t="shared" si="1"/>
        <v>37.050034185121838</v>
      </c>
      <c r="AN24" s="644">
        <f t="shared" si="1"/>
        <v>36.193407625134029</v>
      </c>
      <c r="AO24" s="644">
        <f t="shared" si="1"/>
        <v>37.2383658418089</v>
      </c>
      <c r="AP24" s="644">
        <f t="shared" si="1"/>
        <v>38.257225276220538</v>
      </c>
      <c r="AQ24" s="644">
        <f t="shared" si="1"/>
        <v>38.197465157978264</v>
      </c>
      <c r="AR24" s="644">
        <f t="shared" si="1"/>
        <v>38.071145367782812</v>
      </c>
      <c r="AS24" s="644">
        <f t="shared" si="1"/>
        <v>38.985455665172381</v>
      </c>
      <c r="AT24" s="644">
        <f t="shared" si="1"/>
        <v>39.362504488505671</v>
      </c>
      <c r="AU24" s="644">
        <f t="shared" si="1"/>
        <v>39.986718681635082</v>
      </c>
      <c r="AV24" s="644">
        <f t="shared" si="1"/>
        <v>39.597522327666333</v>
      </c>
      <c r="AW24" s="644">
        <f t="shared" si="1"/>
        <v>39.282772768523301</v>
      </c>
      <c r="AX24" s="644">
        <f t="shared" si="1"/>
        <v>40.130786491566752</v>
      </c>
      <c r="AY24" s="644">
        <f t="shared" si="1"/>
        <v>37.168815177064687</v>
      </c>
      <c r="AZ24" s="644">
        <f t="shared" si="1"/>
        <v>38.752203497921343</v>
      </c>
      <c r="BA24" s="644">
        <f t="shared" si="1"/>
        <v>39.558601768101511</v>
      </c>
      <c r="BB24" s="644">
        <f t="shared" si="1"/>
        <v>38.686795317992903</v>
      </c>
      <c r="BC24" s="644">
        <f t="shared" si="1"/>
        <v>38.714624425108212</v>
      </c>
      <c r="BD24" s="644">
        <f t="shared" si="1"/>
        <v>39.179261404604503</v>
      </c>
      <c r="BE24" s="644">
        <f t="shared" si="1"/>
        <v>37.500570200876126</v>
      </c>
      <c r="BF24" s="644">
        <f t="shared" si="1"/>
        <v>37.356509880098614</v>
      </c>
      <c r="BG24" s="644">
        <f t="shared" si="1"/>
        <v>38.139055537809028</v>
      </c>
    </row>
  </sheetData>
  <mergeCells count="2">
    <mergeCell ref="A21:BG21"/>
    <mergeCell ref="A22:O2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9"/>
  <dimension ref="A1:P33"/>
  <sheetViews>
    <sheetView workbookViewId="0">
      <selection activeCell="A22" sqref="A22"/>
    </sheetView>
  </sheetViews>
  <sheetFormatPr defaultColWidth="8.7109375" defaultRowHeight="15"/>
  <cols>
    <col min="1" max="1" width="69.28515625" customWidth="1"/>
    <col min="2" max="2" width="14.28515625" customWidth="1"/>
    <col min="3" max="3" width="12.85546875" customWidth="1"/>
    <col min="4" max="4" width="12" customWidth="1"/>
    <col min="5" max="5" width="11.85546875" customWidth="1"/>
    <col min="6" max="6" width="10.28515625" customWidth="1"/>
    <col min="7" max="7" width="11" customWidth="1"/>
    <col min="9" max="9" width="14" style="309" customWidth="1"/>
  </cols>
  <sheetData>
    <row r="1" spans="1:16">
      <c r="A1" s="202" t="s">
        <v>349</v>
      </c>
    </row>
    <row r="3" spans="1:16" ht="30">
      <c r="A3" s="109" t="s">
        <v>164</v>
      </c>
      <c r="B3" s="129" t="s">
        <v>320</v>
      </c>
      <c r="C3" s="129" t="s">
        <v>321</v>
      </c>
      <c r="D3" s="129" t="s">
        <v>322</v>
      </c>
      <c r="E3" s="129" t="s">
        <v>323</v>
      </c>
      <c r="F3" s="129" t="s">
        <v>324</v>
      </c>
      <c r="G3" s="129" t="s">
        <v>325</v>
      </c>
      <c r="H3" s="330" t="s">
        <v>326</v>
      </c>
      <c r="I3" s="361" t="s">
        <v>354</v>
      </c>
      <c r="J3" s="324" t="s">
        <v>317</v>
      </c>
      <c r="K3" s="324" t="s">
        <v>318</v>
      </c>
      <c r="M3" s="329"/>
    </row>
    <row r="4" spans="1:16">
      <c r="A4" s="124" t="s">
        <v>116</v>
      </c>
      <c r="B4" s="125">
        <v>100</v>
      </c>
      <c r="C4" s="125">
        <v>100</v>
      </c>
      <c r="D4" s="125">
        <v>100</v>
      </c>
      <c r="E4" s="125">
        <v>100</v>
      </c>
      <c r="F4" s="125">
        <v>100</v>
      </c>
      <c r="G4" s="125">
        <v>100</v>
      </c>
      <c r="H4" s="135">
        <v>100</v>
      </c>
    </row>
    <row r="5" spans="1:16">
      <c r="A5" s="126" t="s">
        <v>118</v>
      </c>
      <c r="B5" s="127">
        <f>AVERAGE('T8'!C6:K6)</f>
        <v>50.527349210504525</v>
      </c>
      <c r="C5" s="127">
        <f>AVERAGE('T8'!L6:U6)</f>
        <v>53.274804732186453</v>
      </c>
      <c r="D5" s="127">
        <f>AVERAGE('T8'!V6:AE6)</f>
        <v>52.485901464968663</v>
      </c>
      <c r="E5" s="127">
        <f>AVERAGE('T8'!AF6:AO6)</f>
        <v>52.061611270516735</v>
      </c>
      <c r="F5" s="127">
        <f>AVERAGE('T8'!AP6:AY6)</f>
        <v>49.93328917408266</v>
      </c>
      <c r="G5" s="127">
        <f>AVERAGE('T8'!AZ6:BF6)</f>
        <v>50.648391768898485</v>
      </c>
      <c r="H5" s="127">
        <f>AVERAGE('T8'!AZ6:BG6)</f>
        <v>50.637557823469407</v>
      </c>
      <c r="I5" s="300">
        <f>G5-C5</f>
        <v>-2.6264129632879687</v>
      </c>
      <c r="J5" s="300">
        <f>AVERAGE('T8'!C6:AP6)</f>
        <v>52.076122033786113</v>
      </c>
      <c r="K5" s="300">
        <f>AVERAGE('T8'!AQ6:BF6)</f>
        <v>50.237254396433208</v>
      </c>
      <c r="L5" s="300">
        <f>K5-J5</f>
        <v>-1.8388676373529051</v>
      </c>
    </row>
    <row r="6" spans="1:16">
      <c r="A6" s="126" t="s">
        <v>163</v>
      </c>
      <c r="B6" s="127">
        <f>AVERAGE('T8'!C9:K9)</f>
        <v>11.900513936749558</v>
      </c>
      <c r="C6" s="127">
        <f>AVERAGE('T8'!L9:U9)</f>
        <v>11.021608712776052</v>
      </c>
      <c r="D6" s="127">
        <f>AVERAGE('T8'!V9:AE9)</f>
        <v>10.540347463093678</v>
      </c>
      <c r="E6" s="127">
        <f>AVERAGE('T8'!AF9:AO9)</f>
        <v>12.649094781209357</v>
      </c>
      <c r="F6" s="127">
        <f>AVERAGE('T8'!AP9:AY9)</f>
        <v>11.174808008090515</v>
      </c>
      <c r="G6" s="127">
        <f>AVERAGE('T8'!AZ9:BF9)</f>
        <v>10.782762553589624</v>
      </c>
      <c r="H6" s="360"/>
      <c r="I6" s="300">
        <f t="shared" ref="I6:I15" si="0">G6-C6</f>
        <v>-0.23884615918642815</v>
      </c>
      <c r="J6" s="300">
        <f>AVERAGE('T8'!C9:AP9)</f>
        <v>11.524394503778057</v>
      </c>
      <c r="K6" s="300">
        <f>AVERAGE('T8'!AQ9:BF9)</f>
        <v>10.96667330040294</v>
      </c>
      <c r="L6" s="300">
        <f t="shared" ref="L6:L16" si="1">K6-J6</f>
        <v>-0.55772120337511666</v>
      </c>
      <c r="M6" s="300">
        <f>AVERAGE(F6:G6)</f>
        <v>10.97878528084007</v>
      </c>
    </row>
    <row r="7" spans="1:16">
      <c r="A7" s="693" t="s">
        <v>478</v>
      </c>
      <c r="B7" s="127">
        <f>AVERAGE('T8'!C12:K12)</f>
        <v>23.385918823450282</v>
      </c>
      <c r="C7" s="127">
        <f>AVERAGE('T8'!L12:U12)</f>
        <v>21.024364762459879</v>
      </c>
      <c r="D7" s="127">
        <f>AVERAGE('T8'!V12:AE12)</f>
        <v>21.39653435539433</v>
      </c>
      <c r="E7" s="127">
        <f>AVERAGE('T8'!AF12:AO12)</f>
        <v>19.917125357665135</v>
      </c>
      <c r="F7" s="127">
        <f>AVERAGE('T8'!AP12:AY12)</f>
        <v>23.708870427036494</v>
      </c>
      <c r="G7" s="127">
        <f>AVERAGE('T8'!AZ12:BF12)</f>
        <v>22.09655760903912</v>
      </c>
      <c r="H7" s="360"/>
      <c r="I7" s="300">
        <f t="shared" si="0"/>
        <v>1.0721928465792416</v>
      </c>
      <c r="J7" s="300">
        <f>AVERAGE('T8'!C12:AP12)</f>
        <v>21.428281013502293</v>
      </c>
      <c r="K7" s="300">
        <f>AVERAGE('T8'!AQ12:BF12)</f>
        <v>23.030430072487071</v>
      </c>
      <c r="L7" s="300">
        <f t="shared" si="1"/>
        <v>1.6021490589847787</v>
      </c>
    </row>
    <row r="8" spans="1:16">
      <c r="A8" s="122" t="s">
        <v>130</v>
      </c>
      <c r="B8" s="364">
        <f>AVERAGE('T8'!C13:K13)</f>
        <v>11.95518875387733</v>
      </c>
      <c r="C8" s="364">
        <f>AVERAGE('T8'!L13:U13)</f>
        <v>11.602744350198927</v>
      </c>
      <c r="D8" s="364">
        <f>AVERAGE('T8'!V13:AE13)</f>
        <v>12.252281025152936</v>
      </c>
      <c r="E8" s="364">
        <f>AVERAGE('T8'!AF13:AO13)</f>
        <v>10.127412211970597</v>
      </c>
      <c r="F8" s="364">
        <f>AVERAGE('T8'!AP13:AY13)</f>
        <v>14.913660822418763</v>
      </c>
      <c r="G8" s="364">
        <f>AVERAGE('T8'!AZ13:BF13)</f>
        <v>13.400091394103038</v>
      </c>
      <c r="I8" s="300">
        <f t="shared" si="0"/>
        <v>1.7973470439041108</v>
      </c>
      <c r="J8" s="300"/>
      <c r="K8" s="300"/>
      <c r="L8" s="300">
        <f t="shared" si="1"/>
        <v>0</v>
      </c>
    </row>
    <row r="9" spans="1:16">
      <c r="A9" s="123" t="s">
        <v>132</v>
      </c>
      <c r="B9" s="365">
        <f>AVERAGE('T8'!C14:K14)</f>
        <v>9.8851070207023906</v>
      </c>
      <c r="C9" s="365">
        <f>AVERAGE('T8'!L14:U14)</f>
        <v>7.2285323509685018</v>
      </c>
      <c r="D9" s="365">
        <f>AVERAGE('T8'!V14:AE14)</f>
        <v>5.0464341516891462</v>
      </c>
      <c r="E9" s="365">
        <f>AVERAGE('T8'!AF14:AO14)</f>
        <v>4.7054793308384308</v>
      </c>
      <c r="F9" s="365">
        <f>AVERAGE('T8'!AP14:AY14)</f>
        <v>10.756168337850443</v>
      </c>
      <c r="G9" s="365">
        <f>AVERAGE('T8'!AZ14:BF14)</f>
        <v>9.758946711947809</v>
      </c>
      <c r="H9" s="49"/>
      <c r="I9" s="300">
        <f t="shared" si="0"/>
        <v>2.5304143609793073</v>
      </c>
      <c r="J9" s="300">
        <f>AVERAGE('T8'!C14:AP14)</f>
        <v>6.6942941017759567</v>
      </c>
      <c r="K9" s="300">
        <f>AVERAGE('T8'!AQ14:BF14)</f>
        <v>10.429560488273944</v>
      </c>
      <c r="L9" s="300">
        <f t="shared" si="1"/>
        <v>3.7352663864979876</v>
      </c>
      <c r="M9" s="300"/>
      <c r="N9" s="300"/>
    </row>
    <row r="10" spans="1:16">
      <c r="A10" s="612" t="s">
        <v>477</v>
      </c>
      <c r="B10" s="364">
        <f>AVERAGE('T8'!C15:K15)</f>
        <v>2.0700817331749395</v>
      </c>
      <c r="C10" s="364">
        <f>AVERAGE('T8'!L15:U15)</f>
        <v>4.374211999230428</v>
      </c>
      <c r="D10" s="364">
        <f>AVERAGE('T8'!V15:AE15)</f>
        <v>7.2058468734637913</v>
      </c>
      <c r="E10" s="364">
        <f>AVERAGE('T8'!AF15:AO15)</f>
        <v>5.4219328811321663</v>
      </c>
      <c r="F10" s="364">
        <f>AVERAGE('T8'!AP15:AY15)</f>
        <v>4.1574924845683183</v>
      </c>
      <c r="G10" s="364">
        <f>AVERAGE('T8'!AZ15:BF15)</f>
        <v>3.6411446821552329</v>
      </c>
      <c r="I10" s="300">
        <f t="shared" si="0"/>
        <v>-0.73306731707519512</v>
      </c>
      <c r="J10" s="300">
        <f>AVERAGE('T8'!C15:AP15)</f>
        <v>4.8484984081030991</v>
      </c>
      <c r="K10" s="300">
        <f>AVERAGE('T8'!AQ15:BF15)</f>
        <v>3.8608534020927578</v>
      </c>
      <c r="L10" s="300">
        <f t="shared" si="1"/>
        <v>-0.98764500601034122</v>
      </c>
    </row>
    <row r="11" spans="1:16">
      <c r="A11" s="612" t="s">
        <v>135</v>
      </c>
      <c r="B11" s="364">
        <f>AVERAGE('T8'!C16:K16)</f>
        <v>11.430730069572952</v>
      </c>
      <c r="C11" s="364">
        <f>AVERAGE('T8'!L16:U16)</f>
        <v>9.4216204122609533</v>
      </c>
      <c r="D11" s="364">
        <f>AVERAGE('T8'!V16:AE16)</f>
        <v>9.1442533302413924</v>
      </c>
      <c r="E11" s="364">
        <f>AVERAGE('T8'!AF16:AO16)</f>
        <v>9.7897131456945417</v>
      </c>
      <c r="F11" s="364">
        <f>AVERAGE('T8'!AP16:AY16)</f>
        <v>8.7952096046177299</v>
      </c>
      <c r="G11" s="364">
        <f>AVERAGE('T8'!AZ16:BF16)</f>
        <v>8.6964662149360823</v>
      </c>
      <c r="I11" s="300">
        <f t="shared" si="0"/>
        <v>-0.72515419732487096</v>
      </c>
      <c r="J11" s="300">
        <f>AVERAGE('T8'!C16:AP16)</f>
        <v>9.8854885036232361</v>
      </c>
      <c r="K11" s="300">
        <f>AVERAGE('T8'!AQ16:BF16)</f>
        <v>8.7400161821203675</v>
      </c>
      <c r="L11" s="300">
        <f t="shared" si="1"/>
        <v>-1.1454723215028686</v>
      </c>
      <c r="P11" s="632"/>
    </row>
    <row r="12" spans="1:16">
      <c r="A12" s="133" t="s">
        <v>137</v>
      </c>
      <c r="B12" s="127">
        <f>AVERAGE('T8'!C17:K17)</f>
        <v>14.058006005591897</v>
      </c>
      <c r="C12" s="127">
        <f>AVERAGE('T8'!L17:U17)</f>
        <v>14.646486661656491</v>
      </c>
      <c r="D12" s="127">
        <f>AVERAGE('T8'!V17:AE17)</f>
        <v>15.529128438092835</v>
      </c>
      <c r="E12" s="127">
        <f>AVERAGE('T8'!AF17:AO17)</f>
        <v>15.37954594631538</v>
      </c>
      <c r="F12" s="127">
        <f>AVERAGE('T8'!AP17:AY17)</f>
        <v>15.195170713175091</v>
      </c>
      <c r="G12" s="127">
        <f>AVERAGE('T8'!AZ17:BF17)</f>
        <v>16.438951890204194</v>
      </c>
      <c r="H12" s="360"/>
      <c r="I12" s="300">
        <f t="shared" si="0"/>
        <v>1.7924652285477034</v>
      </c>
      <c r="J12" s="300">
        <f>AVERAGE('T8'!C17:AP17)</f>
        <v>14.92632908533373</v>
      </c>
      <c r="K12" s="300">
        <f>AVERAGE('T8'!AQ17:BF17)</f>
        <v>15.752804466300335</v>
      </c>
      <c r="L12" s="300">
        <f t="shared" si="1"/>
        <v>0.82647538096660433</v>
      </c>
    </row>
    <row r="13" spans="1:16">
      <c r="A13" s="122" t="s">
        <v>139</v>
      </c>
      <c r="B13" s="364">
        <f>AVERAGE('T8'!C18:K18)</f>
        <v>7.6134215200291031</v>
      </c>
      <c r="C13" s="364">
        <f>AVERAGE('T8'!L18:U18)</f>
        <v>8.1977669594554321</v>
      </c>
      <c r="D13" s="364">
        <f>AVERAGE('T8'!V18:AE18)</f>
        <v>9.5209087529418692</v>
      </c>
      <c r="E13" s="364">
        <f>AVERAGE('T8'!AF18:AO18)</f>
        <v>9.46041936668286</v>
      </c>
      <c r="F13" s="364">
        <f>AVERAGE('T8'!AP18:AY18)</f>
        <v>9.7425376932985976</v>
      </c>
      <c r="G13" s="364">
        <f>AVERAGE('T8'!AZ18:BF18)</f>
        <v>10.30848682479486</v>
      </c>
      <c r="I13" s="300">
        <f t="shared" si="0"/>
        <v>2.1107198653394281</v>
      </c>
      <c r="J13" s="300">
        <f>AVERAGE('T8'!C18:AP18)</f>
        <v>8.7478945751467556</v>
      </c>
      <c r="K13" s="300">
        <f>AVERAGE('T8'!AQ18:BF18)</f>
        <v>9.9987966357339708</v>
      </c>
      <c r="L13" s="300">
        <f t="shared" si="1"/>
        <v>1.2509020605872152</v>
      </c>
    </row>
    <row r="14" spans="1:16">
      <c r="A14" s="122" t="s">
        <v>140</v>
      </c>
      <c r="B14" s="364">
        <f>AVERAGE('T8'!C19:K19)</f>
        <v>3.1131309964085538</v>
      </c>
      <c r="C14" s="364">
        <f>AVERAGE('T8'!L19:U19)</f>
        <v>3.2673427866164722</v>
      </c>
      <c r="D14" s="364">
        <f>AVERAGE('T8'!V19:AE19)</f>
        <v>2.9774254510470586</v>
      </c>
      <c r="E14" s="364">
        <f>AVERAGE('T8'!AF19:AO19)</f>
        <v>2.8512915941436732</v>
      </c>
      <c r="F14" s="364">
        <f>AVERAGE('T8'!AP19:AY19)</f>
        <v>2.7087392662351339</v>
      </c>
      <c r="G14" s="364">
        <f>AVERAGE('T8'!AZ19:BF19)</f>
        <v>3.2931363203150279</v>
      </c>
      <c r="I14" s="300">
        <f t="shared" si="0"/>
        <v>2.5793533698555748E-2</v>
      </c>
      <c r="J14" s="300">
        <f>AVERAGE('T8'!C19:AP19)</f>
        <v>3.0397237001819706</v>
      </c>
      <c r="K14" s="300">
        <f>AVERAGE('T8'!AQ19:BF19)</f>
        <v>2.9705735114391723</v>
      </c>
      <c r="L14" s="300">
        <f t="shared" si="1"/>
        <v>-6.9150188742798324E-2</v>
      </c>
    </row>
    <row r="15" spans="1:16">
      <c r="A15" s="122" t="s">
        <v>142</v>
      </c>
      <c r="B15" s="364">
        <f>AVERAGE('T8'!C20:K20)</f>
        <v>3.33145348915424</v>
      </c>
      <c r="C15" s="364">
        <f>AVERAGE('T8'!L20:U20)</f>
        <v>3.1813769155845821</v>
      </c>
      <c r="D15" s="364">
        <f>AVERAGE('T8'!V20:AE20)</f>
        <v>3.0307942341039054</v>
      </c>
      <c r="E15" s="364">
        <f>AVERAGE('T8'!AF20:AO20)</f>
        <v>3.0678349854888491</v>
      </c>
      <c r="F15" s="364">
        <f>AVERAGE('T8'!AP20:AY20)</f>
        <v>2.7438937536413595</v>
      </c>
      <c r="G15" s="364">
        <f>AVERAGE('T8'!AZ20:BF20)</f>
        <v>2.8373287450943034</v>
      </c>
      <c r="I15" s="300">
        <f t="shared" si="0"/>
        <v>-0.34404817049027869</v>
      </c>
      <c r="J15" s="300">
        <f>AVERAGE('T8'!C20:AP20)</f>
        <v>3.1387108100050023</v>
      </c>
      <c r="K15" s="300">
        <f>AVERAGE('T8'!AQ20:BF20)</f>
        <v>2.7834343191271964</v>
      </c>
      <c r="L15" s="300">
        <f t="shared" si="1"/>
        <v>-0.35527649087780588</v>
      </c>
    </row>
    <row r="16" spans="1:16">
      <c r="A16" s="120"/>
      <c r="J16" s="300" t="e">
        <f>AVERAGE('T8'!C24:AP24)</f>
        <v>#DIV/0!</v>
      </c>
      <c r="K16" s="300" t="e">
        <f>AVERAGE('T8'!AQ24:BF24)</f>
        <v>#DIV/0!</v>
      </c>
      <c r="L16" s="300" t="e">
        <f t="shared" si="1"/>
        <v>#DIV/0!</v>
      </c>
    </row>
    <row r="17" spans="1:11">
      <c r="J17" s="300"/>
      <c r="K17" s="300"/>
    </row>
    <row r="18" spans="1:11" ht="30">
      <c r="A18" s="130" t="s">
        <v>165</v>
      </c>
      <c r="B18" s="366" t="s">
        <v>320</v>
      </c>
      <c r="C18" s="366" t="s">
        <v>321</v>
      </c>
      <c r="D18" s="366" t="s">
        <v>322</v>
      </c>
      <c r="E18" s="366" t="s">
        <v>323</v>
      </c>
      <c r="F18" s="366" t="s">
        <v>324</v>
      </c>
      <c r="G18" s="366" t="s">
        <v>325</v>
      </c>
      <c r="I18" s="361" t="s">
        <v>354</v>
      </c>
      <c r="J18" s="300"/>
    </row>
    <row r="19" spans="1:11">
      <c r="A19" s="134" t="s">
        <v>116</v>
      </c>
      <c r="B19" s="135">
        <v>100</v>
      </c>
      <c r="C19" s="135">
        <v>100</v>
      </c>
      <c r="D19" s="135">
        <v>100</v>
      </c>
      <c r="E19" s="135">
        <v>100</v>
      </c>
      <c r="F19" s="135">
        <v>100</v>
      </c>
      <c r="G19" s="135">
        <v>100</v>
      </c>
      <c r="J19" s="300"/>
    </row>
    <row r="20" spans="1:11">
      <c r="A20" s="133" t="s">
        <v>118</v>
      </c>
      <c r="B20" s="128">
        <f>AVERAGE('T11'!C6:K6)</f>
        <v>55.644444444444453</v>
      </c>
      <c r="C20" s="128">
        <f>AVERAGE('T11'!L6:U6)</f>
        <v>57.230000000000004</v>
      </c>
      <c r="D20" s="128">
        <f>AVERAGE('T11'!V6:AE6)</f>
        <v>56.35</v>
      </c>
      <c r="E20" s="128">
        <f>AVERAGE('T11'!AF6:AO6)</f>
        <v>56.05</v>
      </c>
      <c r="F20" s="128">
        <f>AVERAGE('T11'!AP6:AY6)</f>
        <v>55.070000000000007</v>
      </c>
      <c r="G20" s="128">
        <f>AVERAGE('T11'!AZ6:BF6)</f>
        <v>52.928571428571423</v>
      </c>
      <c r="I20" s="300">
        <f>G20-C20</f>
        <v>-4.3014285714285805</v>
      </c>
      <c r="J20" s="300"/>
    </row>
    <row r="21" spans="1:11">
      <c r="A21" s="133" t="s">
        <v>163</v>
      </c>
      <c r="B21" s="128">
        <f>AVERAGE('T11'!C11:K11)</f>
        <v>7.7666666666666657</v>
      </c>
      <c r="C21" s="128">
        <f>AVERAGE('T11'!L11:U11)</f>
        <v>7.65</v>
      </c>
      <c r="D21" s="128">
        <f>AVERAGE('T11'!V11:AE11)</f>
        <v>6.7</v>
      </c>
      <c r="E21" s="128">
        <f>AVERAGE('T11'!AF11:AO11)</f>
        <v>6.8199999999999985</v>
      </c>
      <c r="F21" s="128">
        <f>AVERAGE('T11'!AP11:AY11)</f>
        <v>6.589999999999999</v>
      </c>
      <c r="G21" s="128">
        <f>AVERAGE('T11'!AZ11:BF11)</f>
        <v>6.6000000000000005</v>
      </c>
      <c r="I21" s="300">
        <f t="shared" ref="I21:I32" si="2">G21-C21</f>
        <v>-1.0499999999999998</v>
      </c>
    </row>
    <row r="22" spans="1:11">
      <c r="A22" s="693" t="s">
        <v>478</v>
      </c>
      <c r="B22" s="128">
        <f>AVERAGE('T11'!C14:K14)</f>
        <v>24.5</v>
      </c>
      <c r="C22" s="128">
        <f>AVERAGE('T11'!L14:U14)</f>
        <v>21.67</v>
      </c>
      <c r="D22" s="128">
        <f>AVERAGE('T11'!V14:AE14)</f>
        <v>21.770000000000003</v>
      </c>
      <c r="E22" s="128">
        <f>AVERAGE('T11'!AF14:AO14)</f>
        <v>22.369999999999997</v>
      </c>
      <c r="F22" s="128">
        <f>AVERAGE('T11'!AP14:AY14)</f>
        <v>23.029999999999998</v>
      </c>
      <c r="G22" s="128">
        <f>AVERAGE('T11'!AZ14:BF14)</f>
        <v>24.842857142857138</v>
      </c>
      <c r="I22" s="300">
        <f t="shared" si="2"/>
        <v>3.1728571428571364</v>
      </c>
    </row>
    <row r="23" spans="1:11">
      <c r="A23" s="131" t="s">
        <v>166</v>
      </c>
      <c r="B23" s="132">
        <f>AVERAGE('T11'!C15:K15)</f>
        <v>24.433333333333334</v>
      </c>
      <c r="C23" s="132">
        <f>AVERAGE('T11'!L15:U15)</f>
        <v>21.85</v>
      </c>
      <c r="D23" s="132">
        <f>AVERAGE('T11'!V15:AE15)</f>
        <v>21.810000000000002</v>
      </c>
      <c r="E23" s="132">
        <f>AVERAGE('T11'!AF15:AO15)</f>
        <v>22.190000000000005</v>
      </c>
      <c r="F23" s="132">
        <f>AVERAGE('T11'!AP15:AY15)</f>
        <v>23.06</v>
      </c>
      <c r="G23" s="132">
        <f>AVERAGE('T11'!AZ15:BF15)</f>
        <v>24.957142857142859</v>
      </c>
      <c r="I23" s="300">
        <f t="shared" si="2"/>
        <v>3.1071428571428577</v>
      </c>
    </row>
    <row r="24" spans="1:11">
      <c r="A24" s="131" t="s">
        <v>167</v>
      </c>
      <c r="B24" s="132">
        <f>AVERAGE('T11'!C16:K16)</f>
        <v>2.6333333333333333</v>
      </c>
      <c r="C24" s="132">
        <f>AVERAGE('T11'!L16:U16)</f>
        <v>4.6500000000000004</v>
      </c>
      <c r="D24" s="132">
        <f>AVERAGE('T11'!V16:AE16)</f>
        <v>8.08</v>
      </c>
      <c r="E24" s="132">
        <f>AVERAGE('T11'!AF16:AO16)</f>
        <v>6.33</v>
      </c>
      <c r="F24" s="132">
        <f>AVERAGE('T11'!AP16:AY16)</f>
        <v>5.5</v>
      </c>
      <c r="G24" s="132">
        <f>AVERAGE('T11'!AZ16:BF16)</f>
        <v>4.1142857142857139</v>
      </c>
      <c r="I24" s="300">
        <f t="shared" si="2"/>
        <v>-0.53571428571428648</v>
      </c>
    </row>
    <row r="25" spans="1:11">
      <c r="A25" s="131" t="s">
        <v>168</v>
      </c>
      <c r="B25" s="132">
        <f>AVERAGE('T11'!C17:K17)</f>
        <v>0.39999999999999997</v>
      </c>
      <c r="C25" s="132">
        <f>AVERAGE('T11'!L17:U17)</f>
        <v>0.43</v>
      </c>
      <c r="D25" s="132">
        <f>AVERAGE('T11'!V17:AE17)</f>
        <v>0.65</v>
      </c>
      <c r="E25" s="132">
        <f>AVERAGE('T11'!AF17:AO17)</f>
        <v>0.64</v>
      </c>
      <c r="F25" s="132">
        <f>AVERAGE('T11'!AP17:AY17)</f>
        <v>0.75000000000000011</v>
      </c>
      <c r="G25" s="132">
        <f>AVERAGE('T11'!AZ17:BF17)</f>
        <v>0.8</v>
      </c>
      <c r="I25" s="300">
        <f t="shared" si="2"/>
        <v>0.37000000000000005</v>
      </c>
    </row>
    <row r="26" spans="1:11">
      <c r="A26" s="131" t="s">
        <v>169</v>
      </c>
      <c r="B26" s="132">
        <f>AVERAGE('T11'!C18:K18)</f>
        <v>8.5</v>
      </c>
      <c r="C26" s="132">
        <f>AVERAGE('T11'!L18:U18)</f>
        <v>7.24</v>
      </c>
      <c r="D26" s="132">
        <f>AVERAGE('T11'!V18:AE18)</f>
        <v>5.73</v>
      </c>
      <c r="E26" s="132">
        <f>AVERAGE('T11'!AF18:AO18)</f>
        <v>6.51</v>
      </c>
      <c r="F26" s="132">
        <f>AVERAGE('T11'!AP18:AY18)</f>
        <v>7.42</v>
      </c>
      <c r="G26" s="132">
        <f>AVERAGE('T11'!AZ18:BF18)</f>
        <v>7.3285714285714292</v>
      </c>
      <c r="I26" s="300">
        <f t="shared" si="2"/>
        <v>8.8571428571428967E-2</v>
      </c>
    </row>
    <row r="27" spans="1:11">
      <c r="A27" s="131" t="s">
        <v>170</v>
      </c>
      <c r="B27" s="132">
        <f>AVERAGE('T11'!C19:K19)</f>
        <v>2.5777777777777779</v>
      </c>
      <c r="C27" s="132">
        <f>AVERAGE('T11'!L19:U19)</f>
        <v>1.3199999999999998</v>
      </c>
      <c r="D27" s="132">
        <f>AVERAGE('T11'!V19:AE19)</f>
        <v>0.63000000000000012</v>
      </c>
      <c r="E27" s="132">
        <f>AVERAGE('T11'!AF19:AO19)</f>
        <v>1.4300000000000002</v>
      </c>
      <c r="F27" s="132">
        <f>AVERAGE('T11'!AP19:AY19)</f>
        <v>1.86</v>
      </c>
      <c r="G27" s="132">
        <f>AVERAGE('T11'!AZ19:BF19)</f>
        <v>3.3285714285714287</v>
      </c>
      <c r="I27" s="300">
        <f t="shared" si="2"/>
        <v>2.0085714285714289</v>
      </c>
    </row>
    <row r="28" spans="1:11" ht="22.5" customHeight="1">
      <c r="A28" s="123" t="s">
        <v>171</v>
      </c>
      <c r="B28" s="362">
        <f>AVERAGE('T11'!C20:K20)</f>
        <v>10.300000000000002</v>
      </c>
      <c r="C28" s="362">
        <f>AVERAGE('T11'!L20:U20)</f>
        <v>8.15</v>
      </c>
      <c r="D28" s="362">
        <f>AVERAGE('T11'!V20:AE20)</f>
        <v>6.7099999999999991</v>
      </c>
      <c r="E28" s="362">
        <f>AVERAGE('T11'!AF20:AO20)</f>
        <v>7.2900000000000009</v>
      </c>
      <c r="F28" s="362">
        <f>AVERAGE('T11'!AP20:AY20)</f>
        <v>7.5399999999999991</v>
      </c>
      <c r="G28" s="362">
        <f>AVERAGE('T11'!AZ20:BF20)</f>
        <v>9.3714285714285701</v>
      </c>
      <c r="H28" s="49"/>
      <c r="I28" s="363">
        <f t="shared" si="2"/>
        <v>1.2214285714285698</v>
      </c>
      <c r="J28" s="300"/>
      <c r="K28" s="300"/>
    </row>
    <row r="29" spans="1:11">
      <c r="A29" s="131" t="s">
        <v>172</v>
      </c>
      <c r="B29" s="132">
        <f>AVERAGE('T11'!C25:K25)</f>
        <v>5.5555555555555552E-2</v>
      </c>
      <c r="C29" s="132">
        <f>AVERAGE('T11'!L25:U25)</f>
        <v>-0.15000000000000002</v>
      </c>
      <c r="D29" s="132">
        <f>AVERAGE('T11'!V25:AE25)</f>
        <v>-0.04</v>
      </c>
      <c r="E29" s="132">
        <f>AVERAGE('T11'!AF25:AO25)</f>
        <v>0.18</v>
      </c>
      <c r="F29" s="132">
        <f>AVERAGE('T11'!AP25:AY25)</f>
        <v>-0.02</v>
      </c>
      <c r="G29" s="132">
        <f>AVERAGE('T11'!AZ25:BF25)</f>
        <v>-0.12857142857142856</v>
      </c>
      <c r="I29" s="300">
        <f t="shared" si="2"/>
        <v>2.1428571428571463E-2</v>
      </c>
    </row>
    <row r="30" spans="1:11">
      <c r="A30" s="133" t="s">
        <v>137</v>
      </c>
      <c r="B30" s="136">
        <f>AVERAGE('T11'!C26:K26)</f>
        <v>12.111111111111109</v>
      </c>
      <c r="C30" s="136">
        <f>AVERAGE('T11'!L26:U26)</f>
        <v>13.460000000000003</v>
      </c>
      <c r="D30" s="136">
        <f>AVERAGE('T11'!V26:AE26)</f>
        <v>15.169999999999998</v>
      </c>
      <c r="E30" s="136">
        <f>AVERAGE('T11'!AF26:AO26)</f>
        <v>14.74</v>
      </c>
      <c r="F30" s="136">
        <f>AVERAGE('T11'!AP26:AY26)</f>
        <v>15.309999999999999</v>
      </c>
      <c r="G30" s="136">
        <f>AVERAGE('T11'!AZ26:BF26)</f>
        <v>15.642857142857142</v>
      </c>
      <c r="I30" s="300">
        <f t="shared" si="2"/>
        <v>2.1828571428571397</v>
      </c>
    </row>
    <row r="31" spans="1:11">
      <c r="A31" s="131" t="s">
        <v>173</v>
      </c>
      <c r="B31" s="132">
        <f>AVERAGE('T11'!C27:K27)</f>
        <v>8.5333333333333314</v>
      </c>
      <c r="C31" s="132">
        <f>AVERAGE('T11'!L27:U27)</f>
        <v>10.08</v>
      </c>
      <c r="D31" s="132">
        <f>AVERAGE('T11'!V27:AE27)</f>
        <v>11.86</v>
      </c>
      <c r="E31" s="132">
        <f>AVERAGE('T11'!AF27:AO27)</f>
        <v>11.629999999999999</v>
      </c>
      <c r="F31" s="132">
        <f>AVERAGE('T11'!AP27:AY27)</f>
        <v>12.570000000000002</v>
      </c>
      <c r="G31" s="132">
        <f>AVERAGE('T11'!AZ27:BF27)</f>
        <v>12.657142857142858</v>
      </c>
      <c r="I31" s="300">
        <f t="shared" si="2"/>
        <v>2.5771428571428583</v>
      </c>
    </row>
    <row r="32" spans="1:11">
      <c r="A32" s="131" t="s">
        <v>174</v>
      </c>
      <c r="B32" s="132">
        <f>AVERAGE('T11'!C28:K28)</f>
        <v>3.6000000000000005</v>
      </c>
      <c r="C32" s="132">
        <f>AVERAGE('T11'!L28:U28)</f>
        <v>3.3699999999999997</v>
      </c>
      <c r="D32" s="132">
        <f>AVERAGE('T11'!V28:AE28)</f>
        <v>3.3</v>
      </c>
      <c r="E32" s="132">
        <f>AVERAGE('T11'!AF28:AO28)</f>
        <v>3.13</v>
      </c>
      <c r="F32" s="132">
        <f>AVERAGE('T11'!AP28:AY28)</f>
        <v>2.73</v>
      </c>
      <c r="G32" s="132">
        <f>AVERAGE('T11'!AZ28:BF28)</f>
        <v>2.9571428571428569</v>
      </c>
      <c r="I32" s="300">
        <f t="shared" si="2"/>
        <v>-0.41285714285714281</v>
      </c>
    </row>
    <row r="33" spans="1:1">
      <c r="A33" s="121" t="s">
        <v>175</v>
      </c>
    </row>
  </sheetData>
  <pageMargins left="0.70866141732283472" right="0.70866141732283472" top="0.74803149606299213" bottom="0.74803149606299213" header="0.31496062992125984" footer="0.31496062992125984"/>
  <pageSetup scale="85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18"/>
  <sheetViews>
    <sheetView workbookViewId="0">
      <selection activeCell="A9" sqref="A9"/>
    </sheetView>
  </sheetViews>
  <sheetFormatPr defaultColWidth="8.7109375" defaultRowHeight="15"/>
  <cols>
    <col min="1" max="1" width="37" customWidth="1"/>
    <col min="2" max="2" width="8.5703125" customWidth="1"/>
    <col min="4" max="5" width="7.85546875" customWidth="1"/>
    <col min="6" max="6" width="7.42578125" customWidth="1"/>
    <col min="7" max="8" width="7.85546875" customWidth="1"/>
  </cols>
  <sheetData>
    <row r="1" spans="1:15">
      <c r="A1" s="613" t="s">
        <v>441</v>
      </c>
      <c r="B1" s="309"/>
      <c r="C1" s="309"/>
      <c r="D1" s="309"/>
      <c r="E1" s="309"/>
      <c r="F1" s="309"/>
      <c r="G1" s="309"/>
      <c r="H1" s="309"/>
    </row>
    <row r="2" spans="1:15">
      <c r="A2" s="309"/>
      <c r="B2" s="309"/>
      <c r="C2" s="309"/>
      <c r="D2" s="309"/>
      <c r="E2" s="309"/>
      <c r="F2" s="309"/>
      <c r="G2" s="309"/>
      <c r="H2" s="309"/>
      <c r="J2" s="309" t="s">
        <v>351</v>
      </c>
    </row>
    <row r="3" spans="1:15" ht="32.25" customHeight="1">
      <c r="A3" s="109" t="s">
        <v>164</v>
      </c>
      <c r="B3" s="375" t="s">
        <v>320</v>
      </c>
      <c r="C3" s="375" t="s">
        <v>321</v>
      </c>
      <c r="D3" s="375" t="s">
        <v>322</v>
      </c>
      <c r="E3" s="375" t="s">
        <v>323</v>
      </c>
      <c r="F3" s="375" t="s">
        <v>324</v>
      </c>
      <c r="G3" s="375" t="s">
        <v>325</v>
      </c>
      <c r="H3" s="375" t="s">
        <v>326</v>
      </c>
      <c r="J3" s="324" t="s">
        <v>352</v>
      </c>
      <c r="K3" s="324" t="s">
        <v>353</v>
      </c>
      <c r="L3" s="610" t="s">
        <v>310</v>
      </c>
    </row>
    <row r="4" spans="1:15">
      <c r="A4" s="376" t="s">
        <v>116</v>
      </c>
      <c r="B4" s="377">
        <v>100</v>
      </c>
      <c r="C4" s="377">
        <v>100</v>
      </c>
      <c r="D4" s="377">
        <v>100</v>
      </c>
      <c r="E4" s="377">
        <v>100</v>
      </c>
      <c r="F4" s="377">
        <v>100</v>
      </c>
      <c r="G4" s="377">
        <v>100</v>
      </c>
      <c r="H4" s="377">
        <v>100</v>
      </c>
      <c r="J4">
        <f>AVERAGE(B4:E4)</f>
        <v>100</v>
      </c>
      <c r="K4">
        <f>(F4+H4)/2</f>
        <v>100</v>
      </c>
    </row>
    <row r="5" spans="1:15">
      <c r="A5" s="378" t="s">
        <v>118</v>
      </c>
      <c r="B5" s="379">
        <f>AVERAGE(T8.1!C6:K6)</f>
        <v>57.356865562930743</v>
      </c>
      <c r="C5" s="379">
        <f>AVERAGE(T8.1!L6:U6)</f>
        <v>59.876734060974684</v>
      </c>
      <c r="D5" s="379">
        <f>AVERAGE(T8.1!V6:AE6)</f>
        <v>58.674984112383278</v>
      </c>
      <c r="E5" s="379">
        <f>AVERAGE(T8.1!AF6:AO6)</f>
        <v>59.602730828948737</v>
      </c>
      <c r="F5" s="379">
        <f>AVERAGE(T8.1!AP6:AY6)</f>
        <v>56.217031841135352</v>
      </c>
      <c r="G5" s="379">
        <f>AVERAGE(T8.1!AZ6:BF6)</f>
        <v>56.771832218727987</v>
      </c>
      <c r="H5" s="379">
        <f>AVERAGE(T8.1!AZ6:BG6)</f>
        <v>56.80034832855052</v>
      </c>
      <c r="J5" s="300">
        <f t="shared" ref="J5:J14" si="0">AVERAGE(B5:E5)</f>
        <v>58.877828641309364</v>
      </c>
      <c r="K5" s="300">
        <f t="shared" ref="K5:K14" si="1">(F5+H5)/2</f>
        <v>56.508690084842939</v>
      </c>
      <c r="L5" s="300">
        <f>K5-J5</f>
        <v>-2.3691385564664245</v>
      </c>
    </row>
    <row r="6" spans="1:15">
      <c r="A6" s="692" t="s">
        <v>478</v>
      </c>
      <c r="B6" s="379">
        <f>AVERAGE(T8.1!C9:K9)</f>
        <v>26.54030169235963</v>
      </c>
      <c r="C6" s="379">
        <f>AVERAGE(T8.1!L9:U9)</f>
        <v>23.626863539229241</v>
      </c>
      <c r="D6" s="379">
        <f>AVERAGE(T8.1!V9:AE9)</f>
        <v>23.914321312074385</v>
      </c>
      <c r="E6" s="379">
        <f>AVERAGE(T8.1!AF9:AO9)</f>
        <v>22.798851593917135</v>
      </c>
      <c r="F6" s="379">
        <f>AVERAGE(T8.1!AP9:AY9)</f>
        <v>26.690301786357118</v>
      </c>
      <c r="G6" s="379">
        <f>AVERAGE(T8.1!AZ9:BF9)</f>
        <v>24.763231533812263</v>
      </c>
      <c r="H6" s="380">
        <f>AVERAGE(T8.1!AZ9:BG9)</f>
        <v>24.701015268133553</v>
      </c>
      <c r="J6" s="300">
        <f t="shared" si="0"/>
        <v>24.220084534395099</v>
      </c>
      <c r="K6" s="300">
        <f t="shared" si="1"/>
        <v>25.695658527245335</v>
      </c>
      <c r="L6" s="300">
        <f t="shared" ref="L6:L14" si="2">K6-J6</f>
        <v>1.4755739928502365</v>
      </c>
    </row>
    <row r="7" spans="1:15">
      <c r="A7" s="381" t="s">
        <v>130</v>
      </c>
      <c r="B7" s="382">
        <f>AVERAGE(T8.1!C10:K10)</f>
        <v>13.568814375571213</v>
      </c>
      <c r="C7" s="382">
        <f>AVERAGE(T8.1!L10:U10)</f>
        <v>13.033518698830241</v>
      </c>
      <c r="D7" s="382">
        <f>AVERAGE(T8.1!V10:AE10)</f>
        <v>13.690350327843205</v>
      </c>
      <c r="E7" s="382">
        <f>AVERAGE(T8.1!AF10:AO10)</f>
        <v>11.59097361283292</v>
      </c>
      <c r="F7" s="382">
        <f>AVERAGE(T8.1!AP10:AY10)</f>
        <v>16.78732160286544</v>
      </c>
      <c r="G7" s="382">
        <f>AVERAGE(T8.1!AZ10:BF10)</f>
        <v>15.015299644488044</v>
      </c>
      <c r="H7" s="383">
        <f>AVERAGE(T8.1!AZ10:BG10)</f>
        <v>14.936979542340119</v>
      </c>
      <c r="J7" s="300">
        <f t="shared" si="0"/>
        <v>12.970914253769395</v>
      </c>
      <c r="K7" s="300">
        <f t="shared" si="1"/>
        <v>15.862150572602779</v>
      </c>
      <c r="L7" s="300">
        <f t="shared" si="2"/>
        <v>2.8912363188333838</v>
      </c>
    </row>
    <row r="8" spans="1:15">
      <c r="A8" s="384" t="s">
        <v>132</v>
      </c>
      <c r="B8" s="382">
        <f>AVERAGE(T8.1!C11:K11)</f>
        <v>10.505293150229626</v>
      </c>
      <c r="C8" s="382">
        <f>AVERAGE(T8.1!L11:U11)</f>
        <v>7.3163821287514708</v>
      </c>
      <c r="D8" s="382">
        <f>AVERAGE(T8.1!V11:AE11)</f>
        <v>2.5067232134847441</v>
      </c>
      <c r="E8" s="382">
        <f>AVERAGE(T8.1!AF11:AO11)</f>
        <v>1.9303715655895786</v>
      </c>
      <c r="F8" s="382">
        <f>AVERAGE(T8.1!AP11:AY11)</f>
        <v>9.671756671613517</v>
      </c>
      <c r="G8" s="382">
        <f>AVERAGE(T8.1!AZ11:BF11)</f>
        <v>9.0740112569867666</v>
      </c>
      <c r="H8" s="383">
        <f>AVERAGE(T8.1!AZ11:BG11)</f>
        <v>8.9878325369143965</v>
      </c>
      <c r="J8" s="356">
        <f t="shared" si="0"/>
        <v>5.5646925145138546</v>
      </c>
      <c r="K8" s="356">
        <f t="shared" si="1"/>
        <v>9.3297946042639559</v>
      </c>
      <c r="L8" s="356">
        <f t="shared" si="2"/>
        <v>3.7651020897501013</v>
      </c>
    </row>
    <row r="9" spans="1:15" ht="39">
      <c r="A9" s="386" t="s">
        <v>479</v>
      </c>
      <c r="B9" s="382">
        <f>AVERAGE(T8.1!C12:K12)</f>
        <v>3.063521225341586</v>
      </c>
      <c r="C9" s="382">
        <f>AVERAGE(T8.1!L12:U12)</f>
        <v>5.7171365700787717</v>
      </c>
      <c r="D9" s="382">
        <f>AVERAGE(T8.1!V12:AE12)</f>
        <v>11.18362711435846</v>
      </c>
      <c r="E9" s="382">
        <f>AVERAGE(T8.1!AF12:AO12)</f>
        <v>9.6606020472433407</v>
      </c>
      <c r="F9" s="382">
        <f>AVERAGE(T8.1!AP12:AY12)</f>
        <v>7.11556493125192</v>
      </c>
      <c r="G9" s="382">
        <f>AVERAGE(T8.1!AZ12:BF12)</f>
        <v>5.9412883875012756</v>
      </c>
      <c r="H9" s="383">
        <f>AVERAGE(T8.1!AZ12:BG12)</f>
        <v>5.9491470054257203</v>
      </c>
      <c r="J9" s="356">
        <f t="shared" si="0"/>
        <v>7.4062217392555398</v>
      </c>
      <c r="K9" s="356">
        <f t="shared" si="1"/>
        <v>6.5323559683388197</v>
      </c>
      <c r="L9" s="356">
        <f t="shared" si="2"/>
        <v>-0.87386577091672013</v>
      </c>
    </row>
    <row r="10" spans="1:15">
      <c r="A10" s="381" t="s">
        <v>135</v>
      </c>
      <c r="B10" s="382">
        <f>AVERAGE(T8.1!C13:K13)</f>
        <v>12.971487316788419</v>
      </c>
      <c r="C10" s="382">
        <f>AVERAGE(T8.1!L13:U13)</f>
        <v>10.593344840398998</v>
      </c>
      <c r="D10" s="382">
        <f>AVERAGE(T8.1!V13:AE13)</f>
        <v>10.223970984231183</v>
      </c>
      <c r="E10" s="382">
        <f>AVERAGE(T8.1!AF13:AO13)</f>
        <v>11.207877981084215</v>
      </c>
      <c r="F10" s="382">
        <f>AVERAGE(T8.1!AP13:AY13)</f>
        <v>9.9029801834916817</v>
      </c>
      <c r="G10" s="382">
        <f>AVERAGE(T8.1!AZ13:BF13)</f>
        <v>9.7479318893242191</v>
      </c>
      <c r="H10" s="383">
        <f>AVERAGE(T8.1!AZ13:BG13)</f>
        <v>9.764035725793434</v>
      </c>
      <c r="J10" s="356">
        <f t="shared" si="0"/>
        <v>11.249170280625703</v>
      </c>
      <c r="K10" s="356">
        <f t="shared" si="1"/>
        <v>9.8335079546425579</v>
      </c>
      <c r="L10" s="356">
        <f t="shared" si="2"/>
        <v>-1.4156623259831456</v>
      </c>
    </row>
    <row r="11" spans="1:15">
      <c r="A11" s="385" t="s">
        <v>137</v>
      </c>
      <c r="B11" s="379">
        <f>AVERAGE(T8.1!C14:K14)</f>
        <v>15.957588772328712</v>
      </c>
      <c r="C11" s="379">
        <f>AVERAGE(T8.1!L14:U14)</f>
        <v>16.458404342326109</v>
      </c>
      <c r="D11" s="379">
        <f>AVERAGE(T8.1!V14:AE14)</f>
        <v>17.357895227459341</v>
      </c>
      <c r="E11" s="379">
        <f>AVERAGE(T8.1!AF14:AO14)</f>
        <v>17.606684139113991</v>
      </c>
      <c r="F11" s="379">
        <f>AVERAGE(T8.1!AP14:AY14)</f>
        <v>17.106536046330142</v>
      </c>
      <c r="G11" s="379">
        <f>AVERAGE(T8.1!AZ14:BF14)</f>
        <v>18.427606830616106</v>
      </c>
      <c r="H11" s="380">
        <f>AVERAGE(T8.1!AZ14:BG14)</f>
        <v>18.465401451722617</v>
      </c>
      <c r="J11" s="300">
        <f t="shared" si="0"/>
        <v>16.845143120307039</v>
      </c>
      <c r="K11" s="300">
        <f t="shared" si="1"/>
        <v>17.785968749026381</v>
      </c>
      <c r="L11" s="300">
        <f t="shared" si="2"/>
        <v>0.94082562871934172</v>
      </c>
    </row>
    <row r="12" spans="1:15">
      <c r="A12" s="381" t="s">
        <v>139</v>
      </c>
      <c r="B12" s="382">
        <f>AVERAGE(T8.1!C15:K15)</f>
        <v>8.6420240066114058</v>
      </c>
      <c r="C12" s="382">
        <f>AVERAGE(T8.1!L15:U15)</f>
        <v>9.2097719311219226</v>
      </c>
      <c r="D12" s="382">
        <f>AVERAGE(T8.1!V15:AE15)</f>
        <v>10.642571217842669</v>
      </c>
      <c r="E12" s="382">
        <f>AVERAGE(T8.1!AF15:AO15)</f>
        <v>10.830113572295158</v>
      </c>
      <c r="F12" s="382">
        <f>AVERAGE(T8.1!AP15:AY15)</f>
        <v>10.967993705808068</v>
      </c>
      <c r="G12" s="382">
        <f>AVERAGE(T8.1!AZ15:BF15)</f>
        <v>11.555723986169427</v>
      </c>
      <c r="H12" s="383">
        <f>AVERAGE(T8.1!AZ15:BG15)</f>
        <v>11.581261095430021</v>
      </c>
      <c r="J12" s="300">
        <f t="shared" si="0"/>
        <v>9.8311201819677887</v>
      </c>
      <c r="K12" s="300">
        <f t="shared" si="1"/>
        <v>11.274627400619044</v>
      </c>
      <c r="L12" s="300">
        <f t="shared" si="2"/>
        <v>1.4435072186512556</v>
      </c>
    </row>
    <row r="13" spans="1:15" ht="26.25">
      <c r="A13" s="386" t="s">
        <v>140</v>
      </c>
      <c r="B13" s="382">
        <f>AVERAGE(T8.1!C16:K16)</f>
        <v>3.5344922274923714</v>
      </c>
      <c r="C13" s="382">
        <f>AVERAGE(T8.1!L16:U16)</f>
        <v>3.6736088045030852</v>
      </c>
      <c r="D13" s="382">
        <f>AVERAGE(T8.1!V16:AE16)</f>
        <v>3.3278594978484319</v>
      </c>
      <c r="E13" s="382">
        <f>AVERAGE(T8.1!AF16:AO16)</f>
        <v>3.2643195989501863</v>
      </c>
      <c r="F13" s="382">
        <f>AVERAGE(T8.1!AP16:AY16)</f>
        <v>3.0491324248599612</v>
      </c>
      <c r="G13" s="382">
        <f>AVERAGE(T8.1!AZ16:BF16)</f>
        <v>3.6913676075065922</v>
      </c>
      <c r="H13" s="383">
        <f>AVERAGE(T8.1!AZ16:BG16)</f>
        <v>3.6960298179061422</v>
      </c>
      <c r="J13" s="300">
        <f t="shared" si="0"/>
        <v>3.4500700321985183</v>
      </c>
      <c r="K13" s="300">
        <f t="shared" si="1"/>
        <v>3.3725811213830514</v>
      </c>
      <c r="L13" s="300">
        <f t="shared" si="2"/>
        <v>-7.7488910815466827E-2</v>
      </c>
    </row>
    <row r="14" spans="1:15">
      <c r="A14" s="381" t="s">
        <v>142</v>
      </c>
      <c r="B14" s="382">
        <f>AVERAGE(T8.1!C17:K17)</f>
        <v>3.7810725382249353</v>
      </c>
      <c r="C14" s="382">
        <f>AVERAGE(T8.1!L17:U17)</f>
        <v>3.575023606701099</v>
      </c>
      <c r="D14" s="382">
        <f>AVERAGE(T8.1!V17:AE17)</f>
        <v>3.3874645117682411</v>
      </c>
      <c r="E14" s="382">
        <f>AVERAGE(T8.1!AF17:AO17)</f>
        <v>3.5122509678686464</v>
      </c>
      <c r="F14" s="382">
        <f>AVERAGE(T8.1!AP17:AY17)</f>
        <v>3.0894099156621166</v>
      </c>
      <c r="G14" s="382">
        <f>AVERAGE(T8.1!AZ17:BF17)</f>
        <v>3.18051523694009</v>
      </c>
      <c r="H14" s="383">
        <f>AVERAGE(T8.1!AZ17:BG17)</f>
        <v>3.1881105383864572</v>
      </c>
      <c r="J14" s="300">
        <f t="shared" si="0"/>
        <v>3.5639529061407309</v>
      </c>
      <c r="K14" s="300">
        <f t="shared" si="1"/>
        <v>3.1387602270242869</v>
      </c>
      <c r="L14" s="300">
        <f t="shared" si="2"/>
        <v>-0.42519267911644398</v>
      </c>
    </row>
    <row r="15" spans="1:15">
      <c r="A15" s="120"/>
      <c r="B15" s="309"/>
      <c r="C15" s="309"/>
      <c r="D15" s="309"/>
      <c r="E15" s="309"/>
      <c r="F15" s="309"/>
      <c r="G15" s="309"/>
      <c r="H15" s="309"/>
      <c r="J15" s="169"/>
      <c r="K15" s="169"/>
      <c r="L15" s="300"/>
    </row>
    <row r="16" spans="1:15" ht="15" customHeight="1">
      <c r="A16" s="714" t="s">
        <v>162</v>
      </c>
      <c r="B16" s="714"/>
      <c r="C16" s="714"/>
      <c r="D16" s="714"/>
      <c r="E16" s="714"/>
      <c r="F16" s="714"/>
      <c r="G16" s="714"/>
      <c r="H16" s="714"/>
      <c r="I16" s="714"/>
      <c r="J16" s="714"/>
      <c r="K16" s="24"/>
      <c r="L16" s="24"/>
      <c r="M16" s="24"/>
      <c r="N16" s="24"/>
      <c r="O16" s="24"/>
    </row>
    <row r="17" spans="1:15">
      <c r="A17" s="714"/>
      <c r="B17" s="714"/>
      <c r="C17" s="714"/>
      <c r="D17" s="714"/>
      <c r="E17" s="714"/>
      <c r="F17" s="714"/>
      <c r="G17" s="714"/>
      <c r="H17" s="714"/>
      <c r="I17" s="714"/>
      <c r="J17" s="714"/>
      <c r="K17" s="24"/>
      <c r="L17" s="24"/>
      <c r="M17" s="24"/>
      <c r="N17" s="24"/>
      <c r="O17" s="24"/>
    </row>
    <row r="18" spans="1:15">
      <c r="A18" s="122"/>
    </row>
  </sheetData>
  <mergeCells count="1">
    <mergeCell ref="A16:J17"/>
  </mergeCells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BG35"/>
  <sheetViews>
    <sheetView workbookViewId="0">
      <selection activeCell="B14" sqref="B14"/>
    </sheetView>
  </sheetViews>
  <sheetFormatPr defaultColWidth="8.7109375" defaultRowHeight="15"/>
  <cols>
    <col min="1" max="1" width="5.42578125" customWidth="1"/>
    <col min="2" max="2" width="49.7109375" customWidth="1"/>
  </cols>
  <sheetData>
    <row r="1" spans="1:59">
      <c r="A1" s="3" t="s">
        <v>179</v>
      </c>
    </row>
    <row r="3" spans="1:59">
      <c r="A3" s="139" t="s">
        <v>56</v>
      </c>
      <c r="B3" s="139" t="s">
        <v>57</v>
      </c>
      <c r="C3" s="139" t="s">
        <v>58</v>
      </c>
      <c r="D3" s="139" t="s">
        <v>59</v>
      </c>
      <c r="E3" s="139" t="s">
        <v>60</v>
      </c>
      <c r="F3" s="139" t="s">
        <v>61</v>
      </c>
      <c r="G3" s="139" t="s">
        <v>62</v>
      </c>
      <c r="H3" s="139" t="s">
        <v>63</v>
      </c>
      <c r="I3" s="139" t="s">
        <v>64</v>
      </c>
      <c r="J3" s="139" t="s">
        <v>65</v>
      </c>
      <c r="K3" s="139" t="s">
        <v>66</v>
      </c>
      <c r="L3" s="139" t="s">
        <v>67</v>
      </c>
      <c r="M3" s="139" t="s">
        <v>68</v>
      </c>
      <c r="N3" s="139" t="s">
        <v>69</v>
      </c>
      <c r="O3" s="139" t="s">
        <v>70</v>
      </c>
      <c r="P3" s="139" t="s">
        <v>71</v>
      </c>
      <c r="Q3" s="139" t="s">
        <v>72</v>
      </c>
      <c r="R3" s="139" t="s">
        <v>73</v>
      </c>
      <c r="S3" s="139" t="s">
        <v>74</v>
      </c>
      <c r="T3" s="139" t="s">
        <v>75</v>
      </c>
      <c r="U3" s="139" t="s">
        <v>76</v>
      </c>
      <c r="V3" s="139" t="s">
        <v>77</v>
      </c>
      <c r="W3" s="139" t="s">
        <v>78</v>
      </c>
      <c r="X3" s="139" t="s">
        <v>79</v>
      </c>
      <c r="Y3" s="139" t="s">
        <v>80</v>
      </c>
      <c r="Z3" s="139" t="s">
        <v>81</v>
      </c>
      <c r="AA3" s="139" t="s">
        <v>82</v>
      </c>
      <c r="AB3" s="139" t="s">
        <v>83</v>
      </c>
      <c r="AC3" s="139" t="s">
        <v>84</v>
      </c>
      <c r="AD3" s="139" t="s">
        <v>85</v>
      </c>
      <c r="AE3" s="139" t="s">
        <v>86</v>
      </c>
      <c r="AF3" s="139" t="s">
        <v>87</v>
      </c>
      <c r="AG3" s="139" t="s">
        <v>88</v>
      </c>
      <c r="AH3" s="139" t="s">
        <v>89</v>
      </c>
      <c r="AI3" s="139" t="s">
        <v>90</v>
      </c>
      <c r="AJ3" s="139" t="s">
        <v>91</v>
      </c>
      <c r="AK3" s="139" t="s">
        <v>92</v>
      </c>
      <c r="AL3" s="139" t="s">
        <v>93</v>
      </c>
      <c r="AM3" s="139" t="s">
        <v>94</v>
      </c>
      <c r="AN3" s="139" t="s">
        <v>95</v>
      </c>
      <c r="AO3" s="139" t="s">
        <v>96</v>
      </c>
      <c r="AP3" s="139" t="s">
        <v>97</v>
      </c>
      <c r="AQ3" s="139" t="s">
        <v>98</v>
      </c>
      <c r="AR3" s="139" t="s">
        <v>99</v>
      </c>
      <c r="AS3" s="139" t="s">
        <v>100</v>
      </c>
      <c r="AT3" s="139" t="s">
        <v>101</v>
      </c>
      <c r="AU3" s="139" t="s">
        <v>102</v>
      </c>
      <c r="AV3" s="139" t="s">
        <v>103</v>
      </c>
      <c r="AW3" s="139" t="s">
        <v>104</v>
      </c>
      <c r="AX3" s="139" t="s">
        <v>105</v>
      </c>
      <c r="AY3" s="139" t="s">
        <v>106</v>
      </c>
      <c r="AZ3" s="139" t="s">
        <v>107</v>
      </c>
      <c r="BA3" s="139" t="s">
        <v>108</v>
      </c>
      <c r="BB3" s="139" t="s">
        <v>109</v>
      </c>
      <c r="BC3" s="139" t="s">
        <v>110</v>
      </c>
      <c r="BD3" s="139" t="s">
        <v>111</v>
      </c>
      <c r="BE3" s="139" t="s">
        <v>112</v>
      </c>
      <c r="BF3" s="139" t="s">
        <v>113</v>
      </c>
      <c r="BG3" s="139" t="s">
        <v>114</v>
      </c>
    </row>
    <row r="4" spans="1:59">
      <c r="A4" s="138" t="s">
        <v>56</v>
      </c>
      <c r="B4" s="138" t="s">
        <v>57</v>
      </c>
      <c r="C4" s="138" t="s">
        <v>57</v>
      </c>
      <c r="D4" s="138" t="s">
        <v>57</v>
      </c>
      <c r="E4" s="138" t="s">
        <v>57</v>
      </c>
      <c r="F4" s="138" t="s">
        <v>57</v>
      </c>
      <c r="G4" s="138" t="s">
        <v>57</v>
      </c>
      <c r="H4" s="138" t="s">
        <v>57</v>
      </c>
      <c r="I4" s="138" t="s">
        <v>57</v>
      </c>
      <c r="J4" s="138" t="s">
        <v>57</v>
      </c>
      <c r="K4" s="138" t="s">
        <v>57</v>
      </c>
      <c r="L4" s="138" t="s">
        <v>57</v>
      </c>
      <c r="M4" s="138" t="s">
        <v>57</v>
      </c>
      <c r="N4" s="138" t="s">
        <v>57</v>
      </c>
      <c r="O4" s="138" t="s">
        <v>57</v>
      </c>
      <c r="P4" s="138" t="s">
        <v>57</v>
      </c>
      <c r="Q4" s="138" t="s">
        <v>57</v>
      </c>
      <c r="R4" s="138" t="s">
        <v>57</v>
      </c>
      <c r="S4" s="138" t="s">
        <v>57</v>
      </c>
      <c r="T4" s="138" t="s">
        <v>57</v>
      </c>
      <c r="U4" s="138" t="s">
        <v>57</v>
      </c>
      <c r="V4" s="138" t="s">
        <v>57</v>
      </c>
      <c r="W4" s="138" t="s">
        <v>57</v>
      </c>
      <c r="X4" s="138" t="s">
        <v>57</v>
      </c>
      <c r="Y4" s="138" t="s">
        <v>57</v>
      </c>
      <c r="Z4" s="138" t="s">
        <v>57</v>
      </c>
      <c r="AA4" s="138" t="s">
        <v>57</v>
      </c>
      <c r="AB4" s="138" t="s">
        <v>57</v>
      </c>
      <c r="AC4" s="138" t="s">
        <v>57</v>
      </c>
      <c r="AD4" s="138" t="s">
        <v>57</v>
      </c>
      <c r="AE4" s="138" t="s">
        <v>57</v>
      </c>
      <c r="AF4" s="138" t="s">
        <v>57</v>
      </c>
      <c r="AG4" s="138" t="s">
        <v>57</v>
      </c>
      <c r="AH4" s="138" t="s">
        <v>57</v>
      </c>
      <c r="AI4" s="138" t="s">
        <v>57</v>
      </c>
      <c r="AJ4" s="138" t="s">
        <v>57</v>
      </c>
      <c r="AK4" s="138" t="s">
        <v>57</v>
      </c>
      <c r="AL4" s="138" t="s">
        <v>57</v>
      </c>
      <c r="AM4" s="138" t="s">
        <v>57</v>
      </c>
      <c r="AN4" s="138" t="s">
        <v>57</v>
      </c>
      <c r="AO4" s="138" t="s">
        <v>57</v>
      </c>
      <c r="AP4" s="138" t="s">
        <v>57</v>
      </c>
      <c r="AQ4" s="138" t="s">
        <v>57</v>
      </c>
      <c r="AR4" s="138" t="s">
        <v>57</v>
      </c>
      <c r="AS4" s="138" t="s">
        <v>57</v>
      </c>
      <c r="AT4" s="138" t="s">
        <v>57</v>
      </c>
      <c r="AU4" s="138" t="s">
        <v>57</v>
      </c>
      <c r="AV4" s="138" t="s">
        <v>57</v>
      </c>
      <c r="AW4" s="138" t="s">
        <v>57</v>
      </c>
      <c r="AX4" s="138" t="s">
        <v>57</v>
      </c>
      <c r="AY4" s="138" t="s">
        <v>57</v>
      </c>
      <c r="AZ4" s="138" t="s">
        <v>57</v>
      </c>
      <c r="BA4" s="138" t="s">
        <v>57</v>
      </c>
      <c r="BB4" s="138" t="s">
        <v>57</v>
      </c>
      <c r="BC4" s="138" t="s">
        <v>57</v>
      </c>
      <c r="BD4" s="138" t="s">
        <v>57</v>
      </c>
      <c r="BE4" s="138" t="s">
        <v>57</v>
      </c>
      <c r="BF4" s="138" t="s">
        <v>57</v>
      </c>
      <c r="BG4" s="138" t="s">
        <v>57</v>
      </c>
    </row>
    <row r="5" spans="1:59">
      <c r="A5" s="138" t="s">
        <v>115</v>
      </c>
      <c r="B5" s="140" t="s">
        <v>116</v>
      </c>
      <c r="C5" s="140">
        <v>564.29999999999995</v>
      </c>
      <c r="D5" s="140">
        <v>605.20000000000005</v>
      </c>
      <c r="E5" s="140">
        <v>640.1</v>
      </c>
      <c r="F5" s="140">
        <v>685.8</v>
      </c>
      <c r="G5" s="140">
        <v>743</v>
      </c>
      <c r="H5" s="140">
        <v>809.9</v>
      </c>
      <c r="I5" s="140">
        <v>858.3</v>
      </c>
      <c r="J5" s="140">
        <v>939.3</v>
      </c>
      <c r="K5" s="140">
        <v>1018.3</v>
      </c>
      <c r="L5" s="140">
        <v>1070.5</v>
      </c>
      <c r="M5" s="140">
        <v>1158.3</v>
      </c>
      <c r="N5" s="140">
        <v>1275.3</v>
      </c>
      <c r="O5" s="140">
        <v>1422.4</v>
      </c>
      <c r="P5" s="140">
        <v>1541.4</v>
      </c>
      <c r="Q5" s="140">
        <v>1675.7</v>
      </c>
      <c r="R5" s="140">
        <v>1857.1</v>
      </c>
      <c r="S5" s="140">
        <v>2066.6999999999998</v>
      </c>
      <c r="T5" s="140">
        <v>2333.4</v>
      </c>
      <c r="U5" s="140">
        <v>2587.4</v>
      </c>
      <c r="V5" s="140">
        <v>2818.6</v>
      </c>
      <c r="W5" s="140">
        <v>3174.2</v>
      </c>
      <c r="X5" s="140">
        <v>3338.2</v>
      </c>
      <c r="Y5" s="140">
        <v>3584</v>
      </c>
      <c r="Z5" s="140">
        <v>4002</v>
      </c>
      <c r="AA5" s="140">
        <v>4295.5</v>
      </c>
      <c r="AB5" s="140">
        <v>4513.3999999999996</v>
      </c>
      <c r="AC5" s="140">
        <v>4829.7</v>
      </c>
      <c r="AD5" s="140">
        <v>5253.1</v>
      </c>
      <c r="AE5" s="140">
        <v>5593.5</v>
      </c>
      <c r="AF5" s="140">
        <v>5888.2</v>
      </c>
      <c r="AG5" s="140">
        <v>6085.7</v>
      </c>
      <c r="AH5" s="140">
        <v>6428.4</v>
      </c>
      <c r="AI5" s="140">
        <v>6726.4</v>
      </c>
      <c r="AJ5" s="140">
        <v>7171.9</v>
      </c>
      <c r="AK5" s="140">
        <v>7573.5</v>
      </c>
      <c r="AL5" s="140">
        <v>8043.6</v>
      </c>
      <c r="AM5" s="140">
        <v>8596.2000000000007</v>
      </c>
      <c r="AN5" s="140">
        <v>9149.2999999999993</v>
      </c>
      <c r="AO5" s="140">
        <v>9698.1</v>
      </c>
      <c r="AP5" s="140">
        <v>10384.299999999999</v>
      </c>
      <c r="AQ5" s="140">
        <v>10736.8</v>
      </c>
      <c r="AR5" s="140">
        <v>11050.3</v>
      </c>
      <c r="AS5" s="140">
        <v>11524.3</v>
      </c>
      <c r="AT5" s="140">
        <v>12283.5</v>
      </c>
      <c r="AU5" s="140">
        <v>13129.2</v>
      </c>
      <c r="AV5" s="140">
        <v>14073.2</v>
      </c>
      <c r="AW5" s="140">
        <v>14460.1</v>
      </c>
      <c r="AX5" s="140">
        <v>14619.2</v>
      </c>
      <c r="AY5" s="140">
        <v>14343.4</v>
      </c>
      <c r="AZ5" s="140">
        <v>14915.2</v>
      </c>
      <c r="BA5" s="140">
        <v>15556.3</v>
      </c>
      <c r="BB5" s="140">
        <v>16358.5</v>
      </c>
      <c r="BC5" s="140">
        <v>16829.5</v>
      </c>
      <c r="BD5" s="140">
        <v>17657.5</v>
      </c>
      <c r="BE5" s="140">
        <v>18376.599999999999</v>
      </c>
      <c r="BF5" s="140">
        <v>18771.599999999999</v>
      </c>
      <c r="BG5" s="140" t="s">
        <v>180</v>
      </c>
    </row>
    <row r="6" spans="1:59">
      <c r="A6" s="138" t="s">
        <v>117</v>
      </c>
      <c r="B6" s="140" t="s">
        <v>118</v>
      </c>
      <c r="C6" s="140">
        <v>311.2</v>
      </c>
      <c r="D6" s="140">
        <v>333</v>
      </c>
      <c r="E6" s="140">
        <v>351.2</v>
      </c>
      <c r="F6" s="140">
        <v>376.9</v>
      </c>
      <c r="G6" s="140">
        <v>406.3</v>
      </c>
      <c r="H6" s="140">
        <v>450.3</v>
      </c>
      <c r="I6" s="140">
        <v>482.9</v>
      </c>
      <c r="J6" s="140">
        <v>532.1</v>
      </c>
      <c r="K6" s="140">
        <v>586</v>
      </c>
      <c r="L6" s="140">
        <v>625.1</v>
      </c>
      <c r="M6" s="140">
        <v>667</v>
      </c>
      <c r="N6" s="140">
        <v>733.6</v>
      </c>
      <c r="O6" s="140">
        <v>815.1</v>
      </c>
      <c r="P6" s="140">
        <v>890.3</v>
      </c>
      <c r="Q6" s="140">
        <v>950.2</v>
      </c>
      <c r="R6" s="140">
        <v>1051.3</v>
      </c>
      <c r="S6" s="140">
        <v>1169</v>
      </c>
      <c r="T6" s="140">
        <v>1320.3</v>
      </c>
      <c r="U6" s="140">
        <v>1481.1</v>
      </c>
      <c r="V6" s="140">
        <v>1626.3</v>
      </c>
      <c r="W6" s="140">
        <v>1795.4</v>
      </c>
      <c r="X6" s="140">
        <v>1894.5</v>
      </c>
      <c r="Y6" s="140">
        <v>2014.1</v>
      </c>
      <c r="Z6" s="140">
        <v>2217.6</v>
      </c>
      <c r="AA6" s="140">
        <v>2389.1999999999998</v>
      </c>
      <c r="AB6" s="140">
        <v>2545.6</v>
      </c>
      <c r="AC6" s="140">
        <v>2725.7</v>
      </c>
      <c r="AD6" s="140">
        <v>2950.9</v>
      </c>
      <c r="AE6" s="140">
        <v>3143.9</v>
      </c>
      <c r="AF6" s="140">
        <v>3345</v>
      </c>
      <c r="AG6" s="140">
        <v>3454.7</v>
      </c>
      <c r="AH6" s="140">
        <v>3674.1</v>
      </c>
      <c r="AI6" s="140">
        <v>3824</v>
      </c>
      <c r="AJ6" s="140">
        <v>4014.1</v>
      </c>
      <c r="AK6" s="140">
        <v>4206.7</v>
      </c>
      <c r="AL6" s="140">
        <v>4426.2</v>
      </c>
      <c r="AM6" s="140">
        <v>4719.1000000000004</v>
      </c>
      <c r="AN6" s="140">
        <v>5082.3999999999996</v>
      </c>
      <c r="AO6" s="140">
        <v>5417.5</v>
      </c>
      <c r="AP6" s="140">
        <v>5863.1</v>
      </c>
      <c r="AQ6" s="140">
        <v>6053.8</v>
      </c>
      <c r="AR6" s="140">
        <v>6149.7</v>
      </c>
      <c r="AS6" s="140">
        <v>6372.7</v>
      </c>
      <c r="AT6" s="140">
        <v>6748.8</v>
      </c>
      <c r="AU6" s="140">
        <v>7097.9</v>
      </c>
      <c r="AV6" s="140">
        <v>7513.7</v>
      </c>
      <c r="AW6" s="140">
        <v>7908.8</v>
      </c>
      <c r="AX6" s="140">
        <v>8090</v>
      </c>
      <c r="AY6" s="140">
        <v>7795.7</v>
      </c>
      <c r="AZ6" s="140">
        <v>7969.5</v>
      </c>
      <c r="BA6" s="140">
        <v>8277.1</v>
      </c>
      <c r="BB6" s="140">
        <v>8618.5</v>
      </c>
      <c r="BC6" s="140">
        <v>8851.9</v>
      </c>
      <c r="BD6" s="140">
        <v>9267</v>
      </c>
      <c r="BE6" s="140">
        <v>9720</v>
      </c>
      <c r="BF6" s="140">
        <v>9992.2000000000007</v>
      </c>
      <c r="BG6" s="140">
        <v>10320.700000000001</v>
      </c>
    </row>
    <row r="7" spans="1:59">
      <c r="A7" s="138" t="s">
        <v>119</v>
      </c>
      <c r="B7" s="138" t="s">
        <v>120</v>
      </c>
      <c r="C7" s="138">
        <v>280.7</v>
      </c>
      <c r="D7" s="138">
        <v>299.5</v>
      </c>
      <c r="E7" s="138">
        <v>314.89999999999998</v>
      </c>
      <c r="F7" s="138">
        <v>337.8</v>
      </c>
      <c r="G7" s="138">
        <v>363.8</v>
      </c>
      <c r="H7" s="138">
        <v>400.3</v>
      </c>
      <c r="I7" s="138">
        <v>429</v>
      </c>
      <c r="J7" s="138">
        <v>472</v>
      </c>
      <c r="K7" s="138">
        <v>518.29999999999995</v>
      </c>
      <c r="L7" s="138">
        <v>551.5</v>
      </c>
      <c r="M7" s="138">
        <v>584.5</v>
      </c>
      <c r="N7" s="138">
        <v>638.79999999999995</v>
      </c>
      <c r="O7" s="138">
        <v>708.8</v>
      </c>
      <c r="P7" s="138">
        <v>772.3</v>
      </c>
      <c r="Q7" s="138">
        <v>814.9</v>
      </c>
      <c r="R7" s="138">
        <v>899.8</v>
      </c>
      <c r="S7" s="138">
        <v>994.2</v>
      </c>
      <c r="T7" s="138">
        <v>1120.7</v>
      </c>
      <c r="U7" s="138">
        <v>1253.4000000000001</v>
      </c>
      <c r="V7" s="138">
        <v>1373.5</v>
      </c>
      <c r="W7" s="138">
        <v>1511.5</v>
      </c>
      <c r="X7" s="138">
        <v>1587.7</v>
      </c>
      <c r="Y7" s="138">
        <v>1677.7</v>
      </c>
      <c r="Z7" s="138">
        <v>1845.1</v>
      </c>
      <c r="AA7" s="138">
        <v>1982.8</v>
      </c>
      <c r="AB7" s="138">
        <v>2104.1</v>
      </c>
      <c r="AC7" s="138">
        <v>2257.6</v>
      </c>
      <c r="AD7" s="138">
        <v>2440.6</v>
      </c>
      <c r="AE7" s="138">
        <v>2584.3000000000002</v>
      </c>
      <c r="AF7" s="138">
        <v>2743.5</v>
      </c>
      <c r="AG7" s="138">
        <v>2817.2</v>
      </c>
      <c r="AH7" s="138">
        <v>2968.5</v>
      </c>
      <c r="AI7" s="138">
        <v>3082.7</v>
      </c>
      <c r="AJ7" s="138">
        <v>3240.6</v>
      </c>
      <c r="AK7" s="138">
        <v>3422.1</v>
      </c>
      <c r="AL7" s="138">
        <v>3620.6</v>
      </c>
      <c r="AM7" s="138">
        <v>3881.2</v>
      </c>
      <c r="AN7" s="138">
        <v>4186.2</v>
      </c>
      <c r="AO7" s="138">
        <v>4465.2</v>
      </c>
      <c r="AP7" s="138">
        <v>4832.3999999999996</v>
      </c>
      <c r="AQ7" s="138">
        <v>4961.6000000000004</v>
      </c>
      <c r="AR7" s="138">
        <v>5004.2</v>
      </c>
      <c r="AS7" s="138">
        <v>5146.1000000000004</v>
      </c>
      <c r="AT7" s="138">
        <v>5431.2</v>
      </c>
      <c r="AU7" s="138">
        <v>5703.1</v>
      </c>
      <c r="AV7" s="138">
        <v>6068.8</v>
      </c>
      <c r="AW7" s="138">
        <v>6405.7</v>
      </c>
      <c r="AX7" s="138">
        <v>6543.6</v>
      </c>
      <c r="AY7" s="138">
        <v>6260.1</v>
      </c>
      <c r="AZ7" s="138">
        <v>6385.6</v>
      </c>
      <c r="BA7" s="138">
        <v>6641.2</v>
      </c>
      <c r="BB7" s="138">
        <v>6938.9</v>
      </c>
      <c r="BC7" s="138">
        <v>7126.1</v>
      </c>
      <c r="BD7" s="138">
        <v>7487.4</v>
      </c>
      <c r="BE7" s="138">
        <v>7870.6</v>
      </c>
      <c r="BF7" s="138">
        <v>8098.8</v>
      </c>
      <c r="BG7" s="138">
        <v>8364.7999999999993</v>
      </c>
    </row>
    <row r="8" spans="1:59">
      <c r="A8" s="138" t="s">
        <v>155</v>
      </c>
      <c r="B8" s="138" t="s">
        <v>181</v>
      </c>
      <c r="C8" s="138">
        <v>280.39999999999998</v>
      </c>
      <c r="D8" s="138">
        <v>299.2</v>
      </c>
      <c r="E8" s="138">
        <v>314.7</v>
      </c>
      <c r="F8" s="138">
        <v>337.6</v>
      </c>
      <c r="G8" s="138">
        <v>363.6</v>
      </c>
      <c r="H8" s="138">
        <v>400.1</v>
      </c>
      <c r="I8" s="138">
        <v>428.8</v>
      </c>
      <c r="J8" s="138">
        <v>471.7</v>
      </c>
      <c r="K8" s="138">
        <v>518.1</v>
      </c>
      <c r="L8" s="138">
        <v>551.29999999999995</v>
      </c>
      <c r="M8" s="138">
        <v>584.29999999999995</v>
      </c>
      <c r="N8" s="138">
        <v>638.5</v>
      </c>
      <c r="O8" s="138">
        <v>708.5</v>
      </c>
      <c r="P8" s="138">
        <v>772</v>
      </c>
      <c r="Q8" s="138">
        <v>814.5</v>
      </c>
      <c r="R8" s="138">
        <v>899.4</v>
      </c>
      <c r="S8" s="138">
        <v>993.8</v>
      </c>
      <c r="T8" s="138">
        <v>1120.2</v>
      </c>
      <c r="U8" s="138">
        <v>1252.9000000000001</v>
      </c>
      <c r="V8" s="138">
        <v>1373</v>
      </c>
      <c r="W8" s="138">
        <v>1510.9</v>
      </c>
      <c r="X8" s="138">
        <v>1587</v>
      </c>
      <c r="Y8" s="138">
        <v>1676.9</v>
      </c>
      <c r="Z8" s="138">
        <v>1844.3</v>
      </c>
      <c r="AA8" s="138">
        <v>1981.9</v>
      </c>
      <c r="AB8" s="138">
        <v>2101.4</v>
      </c>
      <c r="AC8" s="138">
        <v>2255.3000000000002</v>
      </c>
      <c r="AD8" s="138">
        <v>2438.8000000000002</v>
      </c>
      <c r="AE8" s="138">
        <v>2582</v>
      </c>
      <c r="AF8" s="138">
        <v>2740</v>
      </c>
      <c r="AG8" s="138">
        <v>2813.2</v>
      </c>
      <c r="AH8" s="138">
        <v>2963.7</v>
      </c>
      <c r="AI8" s="138">
        <v>3077.5</v>
      </c>
      <c r="AJ8" s="138">
        <v>3234.6</v>
      </c>
      <c r="AK8" s="138">
        <v>3415.8</v>
      </c>
      <c r="AL8" s="138">
        <v>3614.3</v>
      </c>
      <c r="AM8" s="138">
        <v>3874.6</v>
      </c>
      <c r="AN8" s="138">
        <v>4179.2</v>
      </c>
      <c r="AO8" s="138">
        <v>4453.8</v>
      </c>
      <c r="AP8" s="138">
        <v>4821.5</v>
      </c>
      <c r="AQ8" s="138">
        <v>4949.8999999999996</v>
      </c>
      <c r="AR8" s="138">
        <v>4991.8</v>
      </c>
      <c r="AS8" s="138">
        <v>5133.2</v>
      </c>
      <c r="AT8" s="138">
        <v>5417.2</v>
      </c>
      <c r="AU8" s="138">
        <v>5687.2</v>
      </c>
      <c r="AV8" s="138">
        <v>6052.3</v>
      </c>
      <c r="AW8" s="138">
        <v>6389.9</v>
      </c>
      <c r="AX8" s="138">
        <v>6526.5</v>
      </c>
      <c r="AY8" s="138">
        <v>6245.7</v>
      </c>
      <c r="AZ8" s="138">
        <v>6371.6</v>
      </c>
      <c r="BA8" s="138">
        <v>6627.1</v>
      </c>
      <c r="BB8" s="138">
        <v>6924</v>
      </c>
      <c r="BC8" s="138">
        <v>7110.1</v>
      </c>
      <c r="BD8" s="138">
        <v>7470.3</v>
      </c>
      <c r="BE8" s="138">
        <v>7852.3</v>
      </c>
      <c r="BF8" s="138">
        <v>8078.7</v>
      </c>
      <c r="BG8" s="138" t="s">
        <v>180</v>
      </c>
    </row>
    <row r="9" spans="1:59">
      <c r="A9" s="138" t="s">
        <v>156</v>
      </c>
      <c r="B9" s="138" t="s">
        <v>182</v>
      </c>
      <c r="C9" s="138">
        <v>0.3</v>
      </c>
      <c r="D9" s="138">
        <v>0.3</v>
      </c>
      <c r="E9" s="138">
        <v>0.2</v>
      </c>
      <c r="F9" s="138">
        <v>0.2</v>
      </c>
      <c r="G9" s="138">
        <v>0.2</v>
      </c>
      <c r="H9" s="138">
        <v>0.2</v>
      </c>
      <c r="I9" s="138">
        <v>0.2</v>
      </c>
      <c r="J9" s="138">
        <v>0.2</v>
      </c>
      <c r="K9" s="138">
        <v>0.2</v>
      </c>
      <c r="L9" s="138">
        <v>0.2</v>
      </c>
      <c r="M9" s="138">
        <v>0.2</v>
      </c>
      <c r="N9" s="138">
        <v>0.3</v>
      </c>
      <c r="O9" s="138">
        <v>0.3</v>
      </c>
      <c r="P9" s="138">
        <v>0.4</v>
      </c>
      <c r="Q9" s="138">
        <v>0.4</v>
      </c>
      <c r="R9" s="138">
        <v>0.4</v>
      </c>
      <c r="S9" s="138">
        <v>0.5</v>
      </c>
      <c r="T9" s="138">
        <v>0.5</v>
      </c>
      <c r="U9" s="138">
        <v>0.5</v>
      </c>
      <c r="V9" s="138">
        <v>0.6</v>
      </c>
      <c r="W9" s="138">
        <v>0.7</v>
      </c>
      <c r="X9" s="138">
        <v>0.7</v>
      </c>
      <c r="Y9" s="138">
        <v>0.7</v>
      </c>
      <c r="Z9" s="138">
        <v>0.8</v>
      </c>
      <c r="AA9" s="138">
        <v>0.9</v>
      </c>
      <c r="AB9" s="138">
        <v>2.7</v>
      </c>
      <c r="AC9" s="138">
        <v>2.4</v>
      </c>
      <c r="AD9" s="138">
        <v>1.9</v>
      </c>
      <c r="AE9" s="138">
        <v>2.2999999999999998</v>
      </c>
      <c r="AF9" s="138">
        <v>3.5</v>
      </c>
      <c r="AG9" s="138">
        <v>4</v>
      </c>
      <c r="AH9" s="138">
        <v>4.8</v>
      </c>
      <c r="AI9" s="138">
        <v>5.0999999999999996</v>
      </c>
      <c r="AJ9" s="138">
        <v>6</v>
      </c>
      <c r="AK9" s="138">
        <v>6.3</v>
      </c>
      <c r="AL9" s="138">
        <v>6.3</v>
      </c>
      <c r="AM9" s="138">
        <v>6.7</v>
      </c>
      <c r="AN9" s="138">
        <v>7</v>
      </c>
      <c r="AO9" s="138">
        <v>11.4</v>
      </c>
      <c r="AP9" s="138">
        <v>11</v>
      </c>
      <c r="AQ9" s="138">
        <v>11.7</v>
      </c>
      <c r="AR9" s="138">
        <v>12.4</v>
      </c>
      <c r="AS9" s="138">
        <v>12.9</v>
      </c>
      <c r="AT9" s="138">
        <v>14</v>
      </c>
      <c r="AU9" s="138">
        <v>15.9</v>
      </c>
      <c r="AV9" s="138">
        <v>16.399999999999999</v>
      </c>
      <c r="AW9" s="138">
        <v>15.7</v>
      </c>
      <c r="AX9" s="138">
        <v>17.100000000000001</v>
      </c>
      <c r="AY9" s="138">
        <v>14.4</v>
      </c>
      <c r="AZ9" s="138">
        <v>14</v>
      </c>
      <c r="BA9" s="138">
        <v>14.2</v>
      </c>
      <c r="BB9" s="138">
        <v>14.9</v>
      </c>
      <c r="BC9" s="138">
        <v>16</v>
      </c>
      <c r="BD9" s="138">
        <v>17.100000000000001</v>
      </c>
      <c r="BE9" s="138">
        <v>18.3</v>
      </c>
      <c r="BF9" s="138">
        <v>20.100000000000001</v>
      </c>
      <c r="BG9" s="138" t="s">
        <v>180</v>
      </c>
    </row>
    <row r="10" spans="1:59">
      <c r="A10" s="138" t="s">
        <v>121</v>
      </c>
      <c r="B10" s="138" t="s">
        <v>183</v>
      </c>
      <c r="C10" s="138">
        <v>30.6</v>
      </c>
      <c r="D10" s="138">
        <v>33.6</v>
      </c>
      <c r="E10" s="138">
        <v>36.299999999999997</v>
      </c>
      <c r="F10" s="138">
        <v>39</v>
      </c>
      <c r="G10" s="138">
        <v>42.6</v>
      </c>
      <c r="H10" s="138">
        <v>50</v>
      </c>
      <c r="I10" s="138">
        <v>53.9</v>
      </c>
      <c r="J10" s="138">
        <v>60.1</v>
      </c>
      <c r="K10" s="138">
        <v>67.7</v>
      </c>
      <c r="L10" s="138">
        <v>73.599999999999994</v>
      </c>
      <c r="M10" s="138">
        <v>82.5</v>
      </c>
      <c r="N10" s="138">
        <v>94.9</v>
      </c>
      <c r="O10" s="138">
        <v>106.3</v>
      </c>
      <c r="P10" s="138">
        <v>118</v>
      </c>
      <c r="Q10" s="138">
        <v>135.30000000000001</v>
      </c>
      <c r="R10" s="138">
        <v>151.5</v>
      </c>
      <c r="S10" s="138">
        <v>174.8</v>
      </c>
      <c r="T10" s="138">
        <v>199.7</v>
      </c>
      <c r="U10" s="138">
        <v>227.7</v>
      </c>
      <c r="V10" s="138">
        <v>252.8</v>
      </c>
      <c r="W10" s="138">
        <v>283.89999999999998</v>
      </c>
      <c r="X10" s="138">
        <v>306.8</v>
      </c>
      <c r="Y10" s="138">
        <v>336.4</v>
      </c>
      <c r="Z10" s="138">
        <v>372.5</v>
      </c>
      <c r="AA10" s="138">
        <v>406.4</v>
      </c>
      <c r="AB10" s="138">
        <v>441.5</v>
      </c>
      <c r="AC10" s="138">
        <v>468</v>
      </c>
      <c r="AD10" s="138">
        <v>510.3</v>
      </c>
      <c r="AE10" s="138">
        <v>559.5</v>
      </c>
      <c r="AF10" s="138">
        <v>601.5</v>
      </c>
      <c r="AG10" s="138">
        <v>637.5</v>
      </c>
      <c r="AH10" s="138">
        <v>705.6</v>
      </c>
      <c r="AI10" s="138">
        <v>741.3</v>
      </c>
      <c r="AJ10" s="138">
        <v>773.5</v>
      </c>
      <c r="AK10" s="138">
        <v>784.6</v>
      </c>
      <c r="AL10" s="138">
        <v>805.6</v>
      </c>
      <c r="AM10" s="138">
        <v>837.8</v>
      </c>
      <c r="AN10" s="138">
        <v>896.2</v>
      </c>
      <c r="AO10" s="138">
        <v>952.3</v>
      </c>
      <c r="AP10" s="138">
        <v>1030.7</v>
      </c>
      <c r="AQ10" s="138">
        <v>1092.0999999999999</v>
      </c>
      <c r="AR10" s="138">
        <v>1145.5</v>
      </c>
      <c r="AS10" s="138">
        <v>1226.5999999999999</v>
      </c>
      <c r="AT10" s="138">
        <v>1317.6</v>
      </c>
      <c r="AU10" s="138">
        <v>1394.8</v>
      </c>
      <c r="AV10" s="138">
        <v>1444.9</v>
      </c>
      <c r="AW10" s="138">
        <v>1503.1</v>
      </c>
      <c r="AX10" s="138">
        <v>1546.4</v>
      </c>
      <c r="AY10" s="138">
        <v>1535.6</v>
      </c>
      <c r="AZ10" s="138">
        <v>1583.9</v>
      </c>
      <c r="BA10" s="138">
        <v>1635.9</v>
      </c>
      <c r="BB10" s="138">
        <v>1679.6</v>
      </c>
      <c r="BC10" s="138">
        <v>1725.8</v>
      </c>
      <c r="BD10" s="138">
        <v>1779.7</v>
      </c>
      <c r="BE10" s="138">
        <v>1849.4</v>
      </c>
      <c r="BF10" s="138">
        <v>1893.4</v>
      </c>
      <c r="BG10" s="138">
        <v>1955.9</v>
      </c>
    </row>
    <row r="11" spans="1:59" s="309" customFormat="1">
      <c r="A11" s="326"/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6"/>
      <c r="Z11" s="326"/>
      <c r="AA11" s="326"/>
      <c r="AB11" s="326"/>
      <c r="AC11" s="326"/>
      <c r="AD11" s="326"/>
      <c r="AE11" s="326"/>
      <c r="AF11" s="326"/>
      <c r="AG11" s="326"/>
      <c r="AH11" s="326"/>
      <c r="AI11" s="326"/>
      <c r="AJ11" s="326"/>
      <c r="AK11" s="326"/>
      <c r="AL11" s="326"/>
      <c r="AM11" s="326"/>
      <c r="AN11" s="326"/>
      <c r="AO11" s="326"/>
      <c r="AP11" s="326"/>
      <c r="AQ11" s="326"/>
      <c r="AR11" s="326"/>
      <c r="AS11" s="326"/>
      <c r="AT11" s="326"/>
      <c r="AU11" s="326"/>
      <c r="AV11" s="326"/>
      <c r="AW11" s="326"/>
      <c r="AX11" s="326"/>
      <c r="AY11" s="326"/>
      <c r="AZ11" s="326"/>
      <c r="BA11" s="326"/>
      <c r="BB11" s="326"/>
      <c r="BC11" s="326"/>
      <c r="BD11" s="326"/>
      <c r="BE11" s="326"/>
      <c r="BF11" s="326"/>
      <c r="BG11" s="326"/>
    </row>
    <row r="12" spans="1:59">
      <c r="A12" s="138" t="s">
        <v>124</v>
      </c>
      <c r="B12" s="140" t="s">
        <v>184</v>
      </c>
      <c r="C12" s="140">
        <v>47</v>
      </c>
      <c r="D12" s="140">
        <v>50.4</v>
      </c>
      <c r="E12" s="140">
        <v>53.4</v>
      </c>
      <c r="F12" s="140">
        <v>57.3</v>
      </c>
      <c r="G12" s="140">
        <v>60.7</v>
      </c>
      <c r="H12" s="140">
        <v>63.2</v>
      </c>
      <c r="I12" s="140">
        <v>67.900000000000006</v>
      </c>
      <c r="J12" s="140">
        <v>76.400000000000006</v>
      </c>
      <c r="K12" s="140">
        <v>83.9</v>
      </c>
      <c r="L12" s="140">
        <v>91.4</v>
      </c>
      <c r="M12" s="140">
        <v>100.5</v>
      </c>
      <c r="N12" s="140">
        <v>107.9</v>
      </c>
      <c r="O12" s="140">
        <v>117.2</v>
      </c>
      <c r="P12" s="140">
        <v>124.9</v>
      </c>
      <c r="Q12" s="140">
        <v>135.30000000000001</v>
      </c>
      <c r="R12" s="140">
        <v>146.4</v>
      </c>
      <c r="S12" s="140">
        <v>159.69999999999999</v>
      </c>
      <c r="T12" s="140">
        <v>170.9</v>
      </c>
      <c r="U12" s="140">
        <v>180.1</v>
      </c>
      <c r="V12" s="140">
        <v>200.3</v>
      </c>
      <c r="W12" s="140">
        <v>235.6</v>
      </c>
      <c r="X12" s="140">
        <v>240.9</v>
      </c>
      <c r="Y12" s="140">
        <v>263.3</v>
      </c>
      <c r="Z12" s="140">
        <v>289.8</v>
      </c>
      <c r="AA12" s="140">
        <v>308.10000000000002</v>
      </c>
      <c r="AB12" s="140">
        <v>323.39999999999998</v>
      </c>
      <c r="AC12" s="140">
        <v>347.5</v>
      </c>
      <c r="AD12" s="140">
        <v>374.5</v>
      </c>
      <c r="AE12" s="140">
        <v>398.9</v>
      </c>
      <c r="AF12" s="140">
        <v>425</v>
      </c>
      <c r="AG12" s="140">
        <v>457.1</v>
      </c>
      <c r="AH12" s="140">
        <v>483.4</v>
      </c>
      <c r="AI12" s="140">
        <v>503.1</v>
      </c>
      <c r="AJ12" s="140">
        <v>545.20000000000005</v>
      </c>
      <c r="AK12" s="140">
        <v>557.9</v>
      </c>
      <c r="AL12" s="140">
        <v>580.79999999999995</v>
      </c>
      <c r="AM12" s="140">
        <v>611.6</v>
      </c>
      <c r="AN12" s="140">
        <v>639.5</v>
      </c>
      <c r="AO12" s="140">
        <v>673.6</v>
      </c>
      <c r="AP12" s="140">
        <v>708.6</v>
      </c>
      <c r="AQ12" s="140">
        <v>727.7</v>
      </c>
      <c r="AR12" s="140">
        <v>762.6</v>
      </c>
      <c r="AS12" s="140">
        <v>808</v>
      </c>
      <c r="AT12" s="140">
        <v>863.9</v>
      </c>
      <c r="AU12" s="140">
        <v>934.5</v>
      </c>
      <c r="AV12" s="140">
        <v>991.9</v>
      </c>
      <c r="AW12" s="140">
        <v>1034.5999999999999</v>
      </c>
      <c r="AX12" s="140">
        <v>1041.9000000000001</v>
      </c>
      <c r="AY12" s="140">
        <v>1026.0999999999999</v>
      </c>
      <c r="AZ12" s="140">
        <v>1057.0999999999999</v>
      </c>
      <c r="BA12" s="140">
        <v>1102.5999999999999</v>
      </c>
      <c r="BB12" s="140">
        <v>1132.0999999999999</v>
      </c>
      <c r="BC12" s="140">
        <v>1174.9000000000001</v>
      </c>
      <c r="BD12" s="140">
        <v>1221.5999999999999</v>
      </c>
      <c r="BE12" s="140">
        <v>1255.8</v>
      </c>
      <c r="BF12" s="140">
        <v>1288</v>
      </c>
      <c r="BG12" s="140">
        <v>1328.2</v>
      </c>
    </row>
    <row r="13" spans="1:59">
      <c r="A13" s="138" t="s">
        <v>126</v>
      </c>
      <c r="B13" s="140" t="s">
        <v>185</v>
      </c>
      <c r="C13" s="140">
        <v>2</v>
      </c>
      <c r="D13" s="140">
        <v>2.2999999999999998</v>
      </c>
      <c r="E13" s="140">
        <v>2.2000000000000002</v>
      </c>
      <c r="F13" s="140">
        <v>2.7</v>
      </c>
      <c r="G13" s="140">
        <v>3</v>
      </c>
      <c r="H13" s="140">
        <v>3.9</v>
      </c>
      <c r="I13" s="140">
        <v>3.8</v>
      </c>
      <c r="J13" s="140">
        <v>4.2</v>
      </c>
      <c r="K13" s="140">
        <v>4.5</v>
      </c>
      <c r="L13" s="140">
        <v>4.8</v>
      </c>
      <c r="M13" s="140">
        <v>4.7</v>
      </c>
      <c r="N13" s="140">
        <v>6.6</v>
      </c>
      <c r="O13" s="140">
        <v>5.2</v>
      </c>
      <c r="P13" s="140">
        <v>3.3</v>
      </c>
      <c r="Q13" s="140">
        <v>4.5</v>
      </c>
      <c r="R13" s="140">
        <v>5.0999999999999996</v>
      </c>
      <c r="S13" s="140">
        <v>7.1</v>
      </c>
      <c r="T13" s="140">
        <v>8.9</v>
      </c>
      <c r="U13" s="140">
        <v>8.5</v>
      </c>
      <c r="V13" s="140">
        <v>9.8000000000000007</v>
      </c>
      <c r="W13" s="140">
        <v>11.5</v>
      </c>
      <c r="X13" s="140">
        <v>15</v>
      </c>
      <c r="Y13" s="140">
        <v>21.3</v>
      </c>
      <c r="Z13" s="140">
        <v>21.1</v>
      </c>
      <c r="AA13" s="140">
        <v>21.4</v>
      </c>
      <c r="AB13" s="140">
        <v>24.9</v>
      </c>
      <c r="AC13" s="140">
        <v>30.3</v>
      </c>
      <c r="AD13" s="140">
        <v>29.5</v>
      </c>
      <c r="AE13" s="140">
        <v>27.4</v>
      </c>
      <c r="AF13" s="140">
        <v>27</v>
      </c>
      <c r="AG13" s="140">
        <v>27.5</v>
      </c>
      <c r="AH13" s="140">
        <v>30.1</v>
      </c>
      <c r="AI13" s="140">
        <v>36.700000000000003</v>
      </c>
      <c r="AJ13" s="140">
        <v>32.5</v>
      </c>
      <c r="AK13" s="140">
        <v>34.799999999999997</v>
      </c>
      <c r="AL13" s="140">
        <v>35.200000000000003</v>
      </c>
      <c r="AM13" s="140">
        <v>33.799999999999997</v>
      </c>
      <c r="AN13" s="140">
        <v>36.4</v>
      </c>
      <c r="AO13" s="140">
        <v>45.2</v>
      </c>
      <c r="AP13" s="140">
        <v>45.8</v>
      </c>
      <c r="AQ13" s="140">
        <v>58.7</v>
      </c>
      <c r="AR13" s="140">
        <v>41.4</v>
      </c>
      <c r="AS13" s="140">
        <v>49.1</v>
      </c>
      <c r="AT13" s="140">
        <v>46.4</v>
      </c>
      <c r="AU13" s="140">
        <v>60.9</v>
      </c>
      <c r="AV13" s="140">
        <v>51.5</v>
      </c>
      <c r="AW13" s="140">
        <v>54.6</v>
      </c>
      <c r="AX13" s="140">
        <v>52.6</v>
      </c>
      <c r="AY13" s="140">
        <v>58.3</v>
      </c>
      <c r="AZ13" s="140">
        <v>55.9</v>
      </c>
      <c r="BA13" s="140">
        <v>60.1</v>
      </c>
      <c r="BB13" s="140">
        <v>58</v>
      </c>
      <c r="BC13" s="140">
        <v>59.3</v>
      </c>
      <c r="BD13" s="140">
        <v>58.1</v>
      </c>
      <c r="BE13" s="140">
        <v>57.3</v>
      </c>
      <c r="BF13" s="140">
        <v>61.8</v>
      </c>
      <c r="BG13" s="140">
        <v>61.6</v>
      </c>
    </row>
    <row r="14" spans="1:59">
      <c r="A14" s="138" t="s">
        <v>128</v>
      </c>
      <c r="B14" s="692" t="s">
        <v>478</v>
      </c>
      <c r="C14" s="138">
        <v>137.5</v>
      </c>
      <c r="D14" s="138">
        <v>150</v>
      </c>
      <c r="E14" s="138">
        <v>159.69999999999999</v>
      </c>
      <c r="F14" s="138">
        <v>172</v>
      </c>
      <c r="G14" s="138">
        <v>190.9</v>
      </c>
      <c r="H14" s="138">
        <v>205.1</v>
      </c>
      <c r="I14" s="138">
        <v>207.8</v>
      </c>
      <c r="J14" s="138">
        <v>221.7</v>
      </c>
      <c r="K14" s="138">
        <v>228.1</v>
      </c>
      <c r="L14" s="138">
        <v>222</v>
      </c>
      <c r="M14" s="138">
        <v>246.6</v>
      </c>
      <c r="N14" s="138">
        <v>279.5</v>
      </c>
      <c r="O14" s="138">
        <v>317.3</v>
      </c>
      <c r="P14" s="138">
        <v>323.3</v>
      </c>
      <c r="Q14" s="138">
        <v>357.1</v>
      </c>
      <c r="R14" s="138">
        <v>405.4</v>
      </c>
      <c r="S14" s="138">
        <v>456.8</v>
      </c>
      <c r="T14" s="138">
        <v>526.1</v>
      </c>
      <c r="U14" s="138">
        <v>563.6</v>
      </c>
      <c r="V14" s="138">
        <v>575.70000000000005</v>
      </c>
      <c r="W14" s="138">
        <v>669.6</v>
      </c>
      <c r="X14" s="138">
        <v>683.5</v>
      </c>
      <c r="Y14" s="138">
        <v>767.4</v>
      </c>
      <c r="Z14" s="138">
        <v>921.4</v>
      </c>
      <c r="AA14" s="138">
        <v>982.9</v>
      </c>
      <c r="AB14" s="138">
        <v>987.1</v>
      </c>
      <c r="AC14" s="138">
        <v>1058.8</v>
      </c>
      <c r="AD14" s="138">
        <v>1174.8</v>
      </c>
      <c r="AE14" s="138">
        <v>1242.0999999999999</v>
      </c>
      <c r="AF14" s="138">
        <v>1258.4000000000001</v>
      </c>
      <c r="AG14" s="138">
        <v>1270.2</v>
      </c>
      <c r="AH14" s="138">
        <v>1341.3</v>
      </c>
      <c r="AI14" s="138">
        <v>1432.4</v>
      </c>
      <c r="AJ14" s="138">
        <v>1589.5</v>
      </c>
      <c r="AK14" s="138">
        <v>1720.9</v>
      </c>
      <c r="AL14" s="138">
        <v>1895.9</v>
      </c>
      <c r="AM14" s="138">
        <v>2059.4</v>
      </c>
      <c r="AN14" s="138">
        <v>2153.6</v>
      </c>
      <c r="AO14" s="138">
        <v>2251.4</v>
      </c>
      <c r="AP14" s="138">
        <v>2344.1999999999998</v>
      </c>
      <c r="AQ14" s="138">
        <v>2410.1</v>
      </c>
      <c r="AR14" s="138">
        <v>2517.3000000000002</v>
      </c>
      <c r="AS14" s="138">
        <v>2665.4</v>
      </c>
      <c r="AT14" s="138">
        <v>2885.5</v>
      </c>
      <c r="AU14" s="138">
        <v>3175.7</v>
      </c>
      <c r="AV14" s="138">
        <v>3483</v>
      </c>
      <c r="AW14" s="138">
        <v>3307</v>
      </c>
      <c r="AX14" s="138">
        <v>3176.5</v>
      </c>
      <c r="AY14" s="138">
        <v>3211.6</v>
      </c>
      <c r="AZ14" s="138">
        <v>3562.8</v>
      </c>
      <c r="BA14" s="138">
        <v>3785.9</v>
      </c>
      <c r="BB14" s="138">
        <v>4131.7</v>
      </c>
      <c r="BC14" s="138">
        <v>4233.1000000000004</v>
      </c>
      <c r="BD14" s="138">
        <v>4478.8999999999996</v>
      </c>
      <c r="BE14" s="138">
        <v>4616.6000000000004</v>
      </c>
      <c r="BF14" s="138">
        <v>4636.5</v>
      </c>
      <c r="BG14" s="138" t="s">
        <v>180</v>
      </c>
    </row>
    <row r="15" spans="1:59">
      <c r="A15" s="138" t="s">
        <v>129</v>
      </c>
      <c r="B15" s="138" t="s">
        <v>166</v>
      </c>
      <c r="C15" s="138">
        <v>137.19999999999999</v>
      </c>
      <c r="D15" s="138">
        <v>149.6</v>
      </c>
      <c r="E15" s="138">
        <v>158.9</v>
      </c>
      <c r="F15" s="138">
        <v>171.2</v>
      </c>
      <c r="G15" s="138">
        <v>190.2</v>
      </c>
      <c r="H15" s="138">
        <v>204.8</v>
      </c>
      <c r="I15" s="138">
        <v>207.6</v>
      </c>
      <c r="J15" s="138">
        <v>221.4</v>
      </c>
      <c r="K15" s="138">
        <v>228.1</v>
      </c>
      <c r="L15" s="138">
        <v>223.2</v>
      </c>
      <c r="M15" s="138">
        <v>248.3</v>
      </c>
      <c r="N15" s="138">
        <v>280.60000000000002</v>
      </c>
      <c r="O15" s="138">
        <v>319.5</v>
      </c>
      <c r="P15" s="138">
        <v>326</v>
      </c>
      <c r="Q15" s="138">
        <v>361.5</v>
      </c>
      <c r="R15" s="138">
        <v>408.1</v>
      </c>
      <c r="S15" s="138">
        <v>460.1</v>
      </c>
      <c r="T15" s="138">
        <v>528.9</v>
      </c>
      <c r="U15" s="138">
        <v>566.79999999999995</v>
      </c>
      <c r="V15" s="138">
        <v>580.79999999999995</v>
      </c>
      <c r="W15" s="138">
        <v>674.8</v>
      </c>
      <c r="X15" s="138">
        <v>687.3</v>
      </c>
      <c r="Y15" s="138">
        <v>769.7</v>
      </c>
      <c r="Z15" s="138">
        <v>922.8</v>
      </c>
      <c r="AA15" s="138">
        <v>981.6</v>
      </c>
      <c r="AB15" s="138">
        <v>985.2</v>
      </c>
      <c r="AC15" s="138">
        <v>1056.5999999999999</v>
      </c>
      <c r="AD15" s="138">
        <v>1169.8</v>
      </c>
      <c r="AE15" s="138">
        <v>1235.4000000000001</v>
      </c>
      <c r="AF15" s="138">
        <v>1255.2</v>
      </c>
      <c r="AG15" s="138">
        <v>1262.3</v>
      </c>
      <c r="AH15" s="138">
        <v>1331.4</v>
      </c>
      <c r="AI15" s="138">
        <v>1421.6</v>
      </c>
      <c r="AJ15" s="138">
        <v>1577.7</v>
      </c>
      <c r="AK15" s="138">
        <v>1705.3</v>
      </c>
      <c r="AL15" s="138">
        <v>1879</v>
      </c>
      <c r="AM15" s="138">
        <v>2041.9</v>
      </c>
      <c r="AN15" s="138">
        <v>2137.3000000000002</v>
      </c>
      <c r="AO15" s="138">
        <v>2235.1999999999998</v>
      </c>
      <c r="AP15" s="138">
        <v>2333.4</v>
      </c>
      <c r="AQ15" s="138">
        <v>2404.9</v>
      </c>
      <c r="AR15" s="138">
        <v>2510.3000000000002</v>
      </c>
      <c r="AS15" s="138">
        <v>2661.5</v>
      </c>
      <c r="AT15" s="138">
        <v>2887.3</v>
      </c>
      <c r="AU15" s="138">
        <v>3182.1</v>
      </c>
      <c r="AV15" s="138">
        <v>3492.3</v>
      </c>
      <c r="AW15" s="138">
        <v>3323.5</v>
      </c>
      <c r="AX15" s="138">
        <v>3197.7</v>
      </c>
      <c r="AY15" s="138">
        <v>3232.2</v>
      </c>
      <c r="AZ15" s="138">
        <v>3585.7</v>
      </c>
      <c r="BA15" s="138">
        <v>3810.5</v>
      </c>
      <c r="BB15" s="138">
        <v>4151</v>
      </c>
      <c r="BC15" s="138">
        <v>4254</v>
      </c>
      <c r="BD15" s="138">
        <v>4496.8999999999996</v>
      </c>
      <c r="BE15" s="138">
        <v>4630.8999999999996</v>
      </c>
      <c r="BF15" s="138">
        <v>4646.6000000000004</v>
      </c>
      <c r="BG15" s="138" t="s">
        <v>180</v>
      </c>
    </row>
    <row r="16" spans="1:59">
      <c r="A16" s="138" t="s">
        <v>131</v>
      </c>
      <c r="B16" s="611" t="s">
        <v>167</v>
      </c>
      <c r="C16" s="138">
        <v>12.2</v>
      </c>
      <c r="D16" s="138">
        <v>13.9</v>
      </c>
      <c r="E16" s="138">
        <v>14.8</v>
      </c>
      <c r="F16" s="138">
        <v>17</v>
      </c>
      <c r="G16" s="138">
        <v>19.2</v>
      </c>
      <c r="H16" s="138">
        <v>22</v>
      </c>
      <c r="I16" s="138">
        <v>25.1</v>
      </c>
      <c r="J16" s="138">
        <v>27.1</v>
      </c>
      <c r="K16" s="138">
        <v>34.1</v>
      </c>
      <c r="L16" s="138">
        <v>41.2</v>
      </c>
      <c r="M16" s="138">
        <v>45.5</v>
      </c>
      <c r="N16" s="138">
        <v>50.3</v>
      </c>
      <c r="O16" s="138">
        <v>59.5</v>
      </c>
      <c r="P16" s="138">
        <v>75.400000000000006</v>
      </c>
      <c r="Q16" s="138">
        <v>87.5</v>
      </c>
      <c r="R16" s="138">
        <v>89.6</v>
      </c>
      <c r="S16" s="138">
        <v>104.6</v>
      </c>
      <c r="T16" s="138">
        <v>120</v>
      </c>
      <c r="U16" s="138">
        <v>143.6</v>
      </c>
      <c r="V16" s="138">
        <v>187.4</v>
      </c>
      <c r="W16" s="138">
        <v>235</v>
      </c>
      <c r="X16" s="138">
        <v>273.39999999999998</v>
      </c>
      <c r="Y16" s="138">
        <v>289.60000000000002</v>
      </c>
      <c r="Z16" s="138">
        <v>336.2</v>
      </c>
      <c r="AA16" s="138">
        <v>360.6</v>
      </c>
      <c r="AB16" s="138">
        <v>385.9</v>
      </c>
      <c r="AC16" s="138">
        <v>398.7</v>
      </c>
      <c r="AD16" s="138">
        <v>428.2</v>
      </c>
      <c r="AE16" s="138">
        <v>483.7</v>
      </c>
      <c r="AF16" s="138">
        <v>489.1</v>
      </c>
      <c r="AG16" s="138">
        <v>450.6</v>
      </c>
      <c r="AH16" s="138">
        <v>422.8</v>
      </c>
      <c r="AI16" s="138">
        <v>413</v>
      </c>
      <c r="AJ16" s="138">
        <v>416</v>
      </c>
      <c r="AK16" s="138">
        <v>436.6</v>
      </c>
      <c r="AL16" s="138">
        <v>447.9</v>
      </c>
      <c r="AM16" s="138">
        <v>493.7</v>
      </c>
      <c r="AN16" s="138">
        <v>557.79999999999995</v>
      </c>
      <c r="AO16" s="138">
        <v>575.70000000000005</v>
      </c>
      <c r="AP16" s="138">
        <v>667.6</v>
      </c>
      <c r="AQ16" s="138">
        <v>677.8</v>
      </c>
      <c r="AR16" s="138">
        <v>592.9</v>
      </c>
      <c r="AS16" s="138">
        <v>557.4</v>
      </c>
      <c r="AT16" s="138">
        <v>510.1</v>
      </c>
      <c r="AU16" s="138">
        <v>632.20000000000005</v>
      </c>
      <c r="AV16" s="138">
        <v>758.1</v>
      </c>
      <c r="AW16" s="138">
        <v>880.7</v>
      </c>
      <c r="AX16" s="138">
        <v>916.4</v>
      </c>
      <c r="AY16" s="138">
        <v>760.9</v>
      </c>
      <c r="AZ16" s="138">
        <v>670.6</v>
      </c>
      <c r="BA16" s="138">
        <v>655.20000000000005</v>
      </c>
      <c r="BB16" s="138">
        <v>691.9</v>
      </c>
      <c r="BC16" s="138">
        <v>662.8</v>
      </c>
      <c r="BD16" s="138">
        <v>687.4</v>
      </c>
      <c r="BE16" s="138">
        <v>752.1</v>
      </c>
      <c r="BF16" s="138">
        <v>754.6</v>
      </c>
      <c r="BG16" s="138" t="s">
        <v>180</v>
      </c>
    </row>
    <row r="17" spans="1:59">
      <c r="A17" s="138" t="s">
        <v>133</v>
      </c>
      <c r="B17" s="138" t="s">
        <v>168</v>
      </c>
      <c r="C17" s="138">
        <v>1.9</v>
      </c>
      <c r="D17" s="138">
        <v>2.1</v>
      </c>
      <c r="E17" s="138">
        <v>2.5</v>
      </c>
      <c r="F17" s="138">
        <v>3</v>
      </c>
      <c r="G17" s="138">
        <v>3.5</v>
      </c>
      <c r="H17" s="138">
        <v>3.4</v>
      </c>
      <c r="I17" s="138">
        <v>3.6</v>
      </c>
      <c r="J17" s="138">
        <v>4.2</v>
      </c>
      <c r="K17" s="138">
        <v>4.8</v>
      </c>
      <c r="L17" s="138">
        <v>4.4000000000000004</v>
      </c>
      <c r="M17" s="138">
        <v>4.2</v>
      </c>
      <c r="N17" s="138">
        <v>4.8</v>
      </c>
      <c r="O17" s="138">
        <v>5.7</v>
      </c>
      <c r="P17" s="138">
        <v>6.8</v>
      </c>
      <c r="Q17" s="138">
        <v>9</v>
      </c>
      <c r="R17" s="138">
        <v>9.1</v>
      </c>
      <c r="S17" s="138">
        <v>8.1</v>
      </c>
      <c r="T17" s="138">
        <v>10.4</v>
      </c>
      <c r="U17" s="138">
        <v>12.8</v>
      </c>
      <c r="V17" s="138">
        <v>14</v>
      </c>
      <c r="W17" s="138">
        <v>16.899999999999999</v>
      </c>
      <c r="X17" s="138">
        <v>19.3</v>
      </c>
      <c r="Y17" s="138">
        <v>21.7</v>
      </c>
      <c r="Z17" s="138">
        <v>29.2</v>
      </c>
      <c r="AA17" s="138">
        <v>34.1</v>
      </c>
      <c r="AB17" s="138">
        <v>36</v>
      </c>
      <c r="AC17" s="138">
        <v>33.299999999999997</v>
      </c>
      <c r="AD17" s="138">
        <v>32.799999999999997</v>
      </c>
      <c r="AE17" s="138">
        <v>38.299999999999997</v>
      </c>
      <c r="AF17" s="138">
        <v>39.200000000000003</v>
      </c>
      <c r="AG17" s="138">
        <v>38.9</v>
      </c>
      <c r="AH17" s="138">
        <v>39.700000000000003</v>
      </c>
      <c r="AI17" s="138">
        <v>39.4</v>
      </c>
      <c r="AJ17" s="138">
        <v>40.700000000000003</v>
      </c>
      <c r="AK17" s="138">
        <v>45</v>
      </c>
      <c r="AL17" s="138">
        <v>52.6</v>
      </c>
      <c r="AM17" s="138">
        <v>50.1</v>
      </c>
      <c r="AN17" s="138">
        <v>64.099999999999994</v>
      </c>
      <c r="AO17" s="138">
        <v>67.8</v>
      </c>
      <c r="AP17" s="138">
        <v>85.3</v>
      </c>
      <c r="AQ17" s="138">
        <v>99.1</v>
      </c>
      <c r="AR17" s="138">
        <v>80.7</v>
      </c>
      <c r="AS17" s="138">
        <v>76.3</v>
      </c>
      <c r="AT17" s="138">
        <v>81.400000000000006</v>
      </c>
      <c r="AU17" s="138">
        <v>93.9</v>
      </c>
      <c r="AV17" s="138">
        <v>82.6</v>
      </c>
      <c r="AW17" s="138">
        <v>98.6</v>
      </c>
      <c r="AX17" s="138">
        <v>114.4</v>
      </c>
      <c r="AY17" s="138">
        <v>124.9</v>
      </c>
      <c r="AZ17" s="138">
        <v>128.5</v>
      </c>
      <c r="BA17" s="138">
        <v>131.5</v>
      </c>
      <c r="BB17" s="138">
        <v>104.7</v>
      </c>
      <c r="BC17" s="138">
        <v>118.4</v>
      </c>
      <c r="BD17" s="138">
        <v>138.9</v>
      </c>
      <c r="BE17" s="138">
        <v>165</v>
      </c>
      <c r="BF17" s="138">
        <v>164</v>
      </c>
      <c r="BG17" s="138">
        <v>161.80000000000001</v>
      </c>
    </row>
    <row r="18" spans="1:59">
      <c r="A18" s="138" t="s">
        <v>134</v>
      </c>
      <c r="B18" s="138" t="s">
        <v>169</v>
      </c>
      <c r="C18" s="138">
        <v>53.2</v>
      </c>
      <c r="D18" s="138">
        <v>55.2</v>
      </c>
      <c r="E18" s="138">
        <v>56.4</v>
      </c>
      <c r="F18" s="138">
        <v>59.1</v>
      </c>
      <c r="G18" s="138">
        <v>63.7</v>
      </c>
      <c r="H18" s="138">
        <v>67.900000000000006</v>
      </c>
      <c r="I18" s="138">
        <v>69.5</v>
      </c>
      <c r="J18" s="138">
        <v>73.8</v>
      </c>
      <c r="K18" s="138">
        <v>77</v>
      </c>
      <c r="L18" s="138">
        <v>77.8</v>
      </c>
      <c r="M18" s="138">
        <v>83.9</v>
      </c>
      <c r="N18" s="138">
        <v>95.1</v>
      </c>
      <c r="O18" s="138">
        <v>112.5</v>
      </c>
      <c r="P18" s="138">
        <v>112.2</v>
      </c>
      <c r="Q18" s="138">
        <v>118.2</v>
      </c>
      <c r="R18" s="138">
        <v>131</v>
      </c>
      <c r="S18" s="138">
        <v>144.5</v>
      </c>
      <c r="T18" s="138">
        <v>166</v>
      </c>
      <c r="U18" s="138">
        <v>179.4</v>
      </c>
      <c r="V18" s="138">
        <v>171.6</v>
      </c>
      <c r="W18" s="138">
        <v>179.7</v>
      </c>
      <c r="X18" s="138">
        <v>171.2</v>
      </c>
      <c r="Y18" s="138">
        <v>186.3</v>
      </c>
      <c r="Z18" s="138">
        <v>228.2</v>
      </c>
      <c r="AA18" s="138">
        <v>241.1</v>
      </c>
      <c r="AB18" s="138">
        <v>256.5</v>
      </c>
      <c r="AC18" s="138">
        <v>286.5</v>
      </c>
      <c r="AD18" s="138">
        <v>325.8</v>
      </c>
      <c r="AE18" s="138">
        <v>341.9</v>
      </c>
      <c r="AF18" s="138">
        <v>354.4</v>
      </c>
      <c r="AG18" s="138">
        <v>356</v>
      </c>
      <c r="AH18" s="138">
        <v>402.4</v>
      </c>
      <c r="AI18" s="138">
        <v>430.5</v>
      </c>
      <c r="AJ18" s="138">
        <v>459.5</v>
      </c>
      <c r="AK18" s="138">
        <v>484.5</v>
      </c>
      <c r="AL18" s="138">
        <v>547.4</v>
      </c>
      <c r="AM18" s="138">
        <v>587.9</v>
      </c>
      <c r="AN18" s="138">
        <v>644.20000000000005</v>
      </c>
      <c r="AO18" s="138">
        <v>700.4</v>
      </c>
      <c r="AP18" s="138">
        <v>757.8</v>
      </c>
      <c r="AQ18" s="138">
        <v>836.8</v>
      </c>
      <c r="AR18" s="138">
        <v>871</v>
      </c>
      <c r="AS18" s="138">
        <v>900.1</v>
      </c>
      <c r="AT18" s="138">
        <v>962.1</v>
      </c>
      <c r="AU18" s="138">
        <v>979</v>
      </c>
      <c r="AV18" s="138">
        <v>1053.7</v>
      </c>
      <c r="AW18" s="138">
        <v>979.2</v>
      </c>
      <c r="AX18" s="138">
        <v>1026.5</v>
      </c>
      <c r="AY18" s="138">
        <v>973</v>
      </c>
      <c r="AZ18" s="138">
        <v>1032.7</v>
      </c>
      <c r="BA18" s="138">
        <v>1143.7</v>
      </c>
      <c r="BB18" s="138">
        <v>1241.4000000000001</v>
      </c>
      <c r="BC18" s="138">
        <v>1284.7</v>
      </c>
      <c r="BD18" s="138">
        <v>1315.8</v>
      </c>
      <c r="BE18" s="138">
        <v>1318.8</v>
      </c>
      <c r="BF18" s="138">
        <v>1341.9</v>
      </c>
      <c r="BG18" s="138">
        <v>1385.6</v>
      </c>
    </row>
    <row r="19" spans="1:59">
      <c r="A19" s="138" t="s">
        <v>186</v>
      </c>
      <c r="B19" s="138" t="s">
        <v>170</v>
      </c>
      <c r="C19" s="138">
        <v>17.2</v>
      </c>
      <c r="D19" s="138">
        <v>18</v>
      </c>
      <c r="E19" s="138">
        <v>18.7</v>
      </c>
      <c r="F19" s="138">
        <v>18.8</v>
      </c>
      <c r="G19" s="138">
        <v>19.3</v>
      </c>
      <c r="H19" s="138">
        <v>19.899999999999999</v>
      </c>
      <c r="I19" s="138">
        <v>20.3</v>
      </c>
      <c r="J19" s="138">
        <v>20.100000000000001</v>
      </c>
      <c r="K19" s="138">
        <v>20.399999999999999</v>
      </c>
      <c r="L19" s="138">
        <v>20.7</v>
      </c>
      <c r="M19" s="138">
        <v>21.9</v>
      </c>
      <c r="N19" s="138">
        <v>22.8</v>
      </c>
      <c r="O19" s="138">
        <v>23.3</v>
      </c>
      <c r="P19" s="138">
        <v>23.3</v>
      </c>
      <c r="Q19" s="138">
        <v>22.5</v>
      </c>
      <c r="R19" s="138">
        <v>20.6</v>
      </c>
      <c r="S19" s="138">
        <v>16.2</v>
      </c>
      <c r="T19" s="138">
        <v>16.899999999999999</v>
      </c>
      <c r="U19" s="138">
        <v>16.600000000000001</v>
      </c>
      <c r="V19" s="138">
        <v>19.7</v>
      </c>
      <c r="W19" s="138">
        <v>25.4</v>
      </c>
      <c r="X19" s="138">
        <v>26.1</v>
      </c>
      <c r="Y19" s="138">
        <v>27.5</v>
      </c>
      <c r="Z19" s="138">
        <v>27.9</v>
      </c>
      <c r="AA19" s="138">
        <v>29.5</v>
      </c>
      <c r="AB19" s="138">
        <v>21.9</v>
      </c>
      <c r="AC19" s="138">
        <v>20.2</v>
      </c>
      <c r="AD19" s="138">
        <v>25.1</v>
      </c>
      <c r="AE19" s="138">
        <v>24.4</v>
      </c>
      <c r="AF19" s="138">
        <v>31.4</v>
      </c>
      <c r="AG19" s="138">
        <v>42</v>
      </c>
      <c r="AH19" s="138">
        <v>64.3</v>
      </c>
      <c r="AI19" s="138">
        <v>93.6</v>
      </c>
      <c r="AJ19" s="138">
        <v>117.5</v>
      </c>
      <c r="AK19" s="138">
        <v>129.19999999999999</v>
      </c>
      <c r="AL19" s="138">
        <v>147</v>
      </c>
      <c r="AM19" s="138">
        <v>152</v>
      </c>
      <c r="AN19" s="138">
        <v>169.9</v>
      </c>
      <c r="AO19" s="138">
        <v>183.1</v>
      </c>
      <c r="AP19" s="138">
        <v>187.7</v>
      </c>
      <c r="AQ19" s="138">
        <v>207.5</v>
      </c>
      <c r="AR19" s="138">
        <v>217.3</v>
      </c>
      <c r="AS19" s="138">
        <v>238</v>
      </c>
      <c r="AT19" s="138">
        <v>255.4</v>
      </c>
      <c r="AU19" s="138">
        <v>238.4</v>
      </c>
      <c r="AV19" s="138">
        <v>207.5</v>
      </c>
      <c r="AW19" s="138">
        <v>189.4</v>
      </c>
      <c r="AX19" s="138">
        <v>262.10000000000002</v>
      </c>
      <c r="AY19" s="138">
        <v>333.7</v>
      </c>
      <c r="AZ19" s="138">
        <v>402.8</v>
      </c>
      <c r="BA19" s="138">
        <v>485.3</v>
      </c>
      <c r="BB19" s="138">
        <v>525.29999999999995</v>
      </c>
      <c r="BC19" s="138">
        <v>567.1</v>
      </c>
      <c r="BD19" s="138">
        <v>611.70000000000005</v>
      </c>
      <c r="BE19" s="138">
        <v>662.5</v>
      </c>
      <c r="BF19" s="138">
        <v>707.3</v>
      </c>
      <c r="BG19" s="138">
        <v>744.6</v>
      </c>
    </row>
    <row r="20" spans="1:59">
      <c r="A20" s="138" t="s">
        <v>187</v>
      </c>
      <c r="B20" s="141" t="s">
        <v>171</v>
      </c>
      <c r="C20" s="142">
        <v>52.6</v>
      </c>
      <c r="D20" s="142">
        <v>60.3</v>
      </c>
      <c r="E20" s="142">
        <v>66.400000000000006</v>
      </c>
      <c r="F20" s="142">
        <v>73.2</v>
      </c>
      <c r="G20" s="142">
        <v>84.6</v>
      </c>
      <c r="H20" s="142">
        <v>91.6</v>
      </c>
      <c r="I20" s="142">
        <v>89.1</v>
      </c>
      <c r="J20" s="142">
        <v>96.1</v>
      </c>
      <c r="K20" s="142">
        <v>91.8</v>
      </c>
      <c r="L20" s="142">
        <v>79.099999999999994</v>
      </c>
      <c r="M20" s="142">
        <v>92.8</v>
      </c>
      <c r="N20" s="142">
        <v>107.7</v>
      </c>
      <c r="O20" s="142">
        <v>118.5</v>
      </c>
      <c r="P20" s="142">
        <v>108.2</v>
      </c>
      <c r="Q20" s="142">
        <v>124.2</v>
      </c>
      <c r="R20" s="142">
        <v>157.80000000000001</v>
      </c>
      <c r="S20" s="142">
        <v>186.7</v>
      </c>
      <c r="T20" s="142">
        <v>215.7</v>
      </c>
      <c r="U20" s="142">
        <v>214.4</v>
      </c>
      <c r="V20" s="142">
        <v>188.1</v>
      </c>
      <c r="W20" s="142">
        <v>217.8</v>
      </c>
      <c r="X20" s="142">
        <v>197.3</v>
      </c>
      <c r="Y20" s="142">
        <v>244.7</v>
      </c>
      <c r="Z20" s="142">
        <v>301.3</v>
      </c>
      <c r="AA20" s="142">
        <v>316.39999999999998</v>
      </c>
      <c r="AB20" s="142">
        <v>284.89999999999998</v>
      </c>
      <c r="AC20" s="142">
        <v>318</v>
      </c>
      <c r="AD20" s="142">
        <v>357.9</v>
      </c>
      <c r="AE20" s="142">
        <v>347.1</v>
      </c>
      <c r="AF20" s="142">
        <v>341.1</v>
      </c>
      <c r="AG20" s="142">
        <v>374.9</v>
      </c>
      <c r="AH20" s="142">
        <v>402.2</v>
      </c>
      <c r="AI20" s="142">
        <v>445.1</v>
      </c>
      <c r="AJ20" s="142">
        <v>543.9</v>
      </c>
      <c r="AK20" s="142">
        <v>610.1</v>
      </c>
      <c r="AL20" s="142">
        <v>684.1</v>
      </c>
      <c r="AM20" s="142">
        <v>758.2</v>
      </c>
      <c r="AN20" s="142">
        <v>701.3</v>
      </c>
      <c r="AO20" s="142">
        <v>708.2</v>
      </c>
      <c r="AP20" s="142">
        <v>635</v>
      </c>
      <c r="AQ20" s="142">
        <v>583.6</v>
      </c>
      <c r="AR20" s="142">
        <v>748.4</v>
      </c>
      <c r="AS20" s="142">
        <v>889.7</v>
      </c>
      <c r="AT20" s="142">
        <v>1078.3</v>
      </c>
      <c r="AU20" s="142">
        <v>1238.7</v>
      </c>
      <c r="AV20" s="142">
        <v>1390.3</v>
      </c>
      <c r="AW20" s="142">
        <v>1175.5999999999999</v>
      </c>
      <c r="AX20" s="142">
        <v>878.4</v>
      </c>
      <c r="AY20" s="142">
        <v>1039.8</v>
      </c>
      <c r="AZ20" s="142">
        <v>1351.2</v>
      </c>
      <c r="BA20" s="142">
        <v>1394.7</v>
      </c>
      <c r="BB20" s="142">
        <v>1587.8</v>
      </c>
      <c r="BC20" s="142">
        <v>1621</v>
      </c>
      <c r="BD20" s="142">
        <v>1743</v>
      </c>
      <c r="BE20" s="142">
        <v>1732.5</v>
      </c>
      <c r="BF20" s="142">
        <v>1678.7</v>
      </c>
      <c r="BG20" s="138" t="s">
        <v>180</v>
      </c>
    </row>
    <row r="21" spans="1:59">
      <c r="A21" s="138" t="s">
        <v>188</v>
      </c>
      <c r="B21" s="138" t="s">
        <v>189</v>
      </c>
      <c r="C21" s="138">
        <v>22.9</v>
      </c>
      <c r="D21" s="138">
        <v>24.1</v>
      </c>
      <c r="E21" s="138">
        <v>26.4</v>
      </c>
      <c r="F21" s="138">
        <v>28.2</v>
      </c>
      <c r="G21" s="138">
        <v>31.1</v>
      </c>
      <c r="H21" s="138">
        <v>33.9</v>
      </c>
      <c r="I21" s="138">
        <v>32.9</v>
      </c>
      <c r="J21" s="138">
        <v>39.6</v>
      </c>
      <c r="K21" s="138">
        <v>40</v>
      </c>
      <c r="L21" s="138">
        <v>34.799999999999997</v>
      </c>
      <c r="M21" s="138">
        <v>38.200000000000003</v>
      </c>
      <c r="N21" s="138">
        <v>42.3</v>
      </c>
      <c r="O21" s="138">
        <v>50</v>
      </c>
      <c r="P21" s="138">
        <v>52.8</v>
      </c>
      <c r="Q21" s="138">
        <v>51.6</v>
      </c>
      <c r="R21" s="138">
        <v>65.3</v>
      </c>
      <c r="S21" s="138">
        <v>74.400000000000006</v>
      </c>
      <c r="T21" s="138">
        <v>84.9</v>
      </c>
      <c r="U21" s="138">
        <v>90</v>
      </c>
      <c r="V21" s="138">
        <v>87.2</v>
      </c>
      <c r="W21" s="138">
        <v>84.3</v>
      </c>
      <c r="X21" s="138">
        <v>66.5</v>
      </c>
      <c r="Y21" s="138">
        <v>80.599999999999994</v>
      </c>
      <c r="Z21" s="138">
        <v>97.5</v>
      </c>
      <c r="AA21" s="138">
        <v>99.4</v>
      </c>
      <c r="AB21" s="138">
        <v>109.7</v>
      </c>
      <c r="AC21" s="138">
        <v>130.4</v>
      </c>
      <c r="AD21" s="138">
        <v>141.6</v>
      </c>
      <c r="AE21" s="138">
        <v>146.1</v>
      </c>
      <c r="AF21" s="138">
        <v>145.4</v>
      </c>
      <c r="AG21" s="138">
        <v>138.6</v>
      </c>
      <c r="AH21" s="138">
        <v>148.69999999999999</v>
      </c>
      <c r="AI21" s="138">
        <v>171</v>
      </c>
      <c r="AJ21" s="138">
        <v>193.1</v>
      </c>
      <c r="AK21" s="138">
        <v>217.8</v>
      </c>
      <c r="AL21" s="138">
        <v>231.5</v>
      </c>
      <c r="AM21" s="138">
        <v>245.4</v>
      </c>
      <c r="AN21" s="138">
        <v>248.4</v>
      </c>
      <c r="AO21" s="138">
        <v>258.8</v>
      </c>
      <c r="AP21" s="138">
        <v>265.10000000000002</v>
      </c>
      <c r="AQ21" s="138">
        <v>203.3</v>
      </c>
      <c r="AR21" s="138">
        <v>192.3</v>
      </c>
      <c r="AS21" s="138">
        <v>243.8</v>
      </c>
      <c r="AT21" s="138">
        <v>306.10000000000002</v>
      </c>
      <c r="AU21" s="138">
        <v>412.4</v>
      </c>
      <c r="AV21" s="138">
        <v>473.4</v>
      </c>
      <c r="AW21" s="138">
        <v>445.5</v>
      </c>
      <c r="AX21" s="138">
        <v>309.10000000000002</v>
      </c>
      <c r="AY21" s="138">
        <v>269.39999999999998</v>
      </c>
      <c r="AZ21" s="138">
        <v>370.6</v>
      </c>
      <c r="BA21" s="138">
        <v>379.1</v>
      </c>
      <c r="BB21" s="138">
        <v>447.6</v>
      </c>
      <c r="BC21" s="138">
        <v>467.7</v>
      </c>
      <c r="BD21" s="138">
        <v>505.3</v>
      </c>
      <c r="BE21" s="138">
        <v>507.4</v>
      </c>
      <c r="BF21" s="138">
        <v>471</v>
      </c>
      <c r="BG21" s="138" t="s">
        <v>180</v>
      </c>
    </row>
    <row r="22" spans="1:59">
      <c r="A22" s="138" t="s">
        <v>190</v>
      </c>
      <c r="B22" s="138" t="s">
        <v>191</v>
      </c>
      <c r="C22" s="138">
        <v>29.7</v>
      </c>
      <c r="D22" s="138">
        <v>36.200000000000003</v>
      </c>
      <c r="E22" s="138">
        <v>40.1</v>
      </c>
      <c r="F22" s="138">
        <v>45.1</v>
      </c>
      <c r="G22" s="138">
        <v>53.5</v>
      </c>
      <c r="H22" s="138">
        <v>57.7</v>
      </c>
      <c r="I22" s="138">
        <v>56.2</v>
      </c>
      <c r="J22" s="138">
        <v>56.5</v>
      </c>
      <c r="K22" s="138">
        <v>51.8</v>
      </c>
      <c r="L22" s="138">
        <v>44.4</v>
      </c>
      <c r="M22" s="138">
        <v>54.6</v>
      </c>
      <c r="N22" s="138">
        <v>65.3</v>
      </c>
      <c r="O22" s="138">
        <v>68.5</v>
      </c>
      <c r="P22" s="138">
        <v>55.5</v>
      </c>
      <c r="Q22" s="138">
        <v>72.599999999999994</v>
      </c>
      <c r="R22" s="138">
        <v>92.5</v>
      </c>
      <c r="S22" s="138">
        <v>112.2</v>
      </c>
      <c r="T22" s="138">
        <v>130.80000000000001</v>
      </c>
      <c r="U22" s="138">
        <v>124.4</v>
      </c>
      <c r="V22" s="138">
        <v>100.9</v>
      </c>
      <c r="W22" s="138">
        <v>133.5</v>
      </c>
      <c r="X22" s="138">
        <v>130.80000000000001</v>
      </c>
      <c r="Y22" s="138">
        <v>164.1</v>
      </c>
      <c r="Z22" s="138">
        <v>203.8</v>
      </c>
      <c r="AA22" s="138">
        <v>217</v>
      </c>
      <c r="AB22" s="138">
        <v>175.2</v>
      </c>
      <c r="AC22" s="138">
        <v>187.5</v>
      </c>
      <c r="AD22" s="138">
        <v>216.3</v>
      </c>
      <c r="AE22" s="138">
        <v>201</v>
      </c>
      <c r="AF22" s="138">
        <v>195.6</v>
      </c>
      <c r="AG22" s="138">
        <v>236.3</v>
      </c>
      <c r="AH22" s="138">
        <v>253.5</v>
      </c>
      <c r="AI22" s="138">
        <v>274</v>
      </c>
      <c r="AJ22" s="138">
        <v>350.8</v>
      </c>
      <c r="AK22" s="138">
        <v>392.2</v>
      </c>
      <c r="AL22" s="138">
        <v>452.6</v>
      </c>
      <c r="AM22" s="138">
        <v>512.79999999999995</v>
      </c>
      <c r="AN22" s="138">
        <v>453</v>
      </c>
      <c r="AO22" s="138">
        <v>449.4</v>
      </c>
      <c r="AP22" s="138">
        <v>369.9</v>
      </c>
      <c r="AQ22" s="138">
        <v>380.3</v>
      </c>
      <c r="AR22" s="138">
        <v>556.1</v>
      </c>
      <c r="AS22" s="138">
        <v>646</v>
      </c>
      <c r="AT22" s="138">
        <v>772.2</v>
      </c>
      <c r="AU22" s="138">
        <v>826.3</v>
      </c>
      <c r="AV22" s="138">
        <v>917</v>
      </c>
      <c r="AW22" s="138">
        <v>730.1</v>
      </c>
      <c r="AX22" s="138">
        <v>569.29999999999995</v>
      </c>
      <c r="AY22" s="138">
        <v>770.3</v>
      </c>
      <c r="AZ22" s="138">
        <v>980.7</v>
      </c>
      <c r="BA22" s="138">
        <v>1015.6</v>
      </c>
      <c r="BB22" s="138">
        <v>1140.2</v>
      </c>
      <c r="BC22" s="138">
        <v>1153.3</v>
      </c>
      <c r="BD22" s="138">
        <v>1237.7</v>
      </c>
      <c r="BE22" s="138">
        <v>1225.0999999999999</v>
      </c>
      <c r="BF22" s="138">
        <v>1207.7</v>
      </c>
      <c r="BG22" s="138" t="s">
        <v>180</v>
      </c>
    </row>
    <row r="23" spans="1:59">
      <c r="A23" s="138" t="s">
        <v>192</v>
      </c>
      <c r="B23" s="138" t="s">
        <v>193</v>
      </c>
      <c r="C23" s="138">
        <v>11.5</v>
      </c>
      <c r="D23" s="138">
        <v>12.4</v>
      </c>
      <c r="E23" s="138">
        <v>13.6</v>
      </c>
      <c r="F23" s="138">
        <v>15</v>
      </c>
      <c r="G23" s="138">
        <v>16.899999999999999</v>
      </c>
      <c r="H23" s="138">
        <v>17.8</v>
      </c>
      <c r="I23" s="138">
        <v>18.3</v>
      </c>
      <c r="J23" s="138">
        <v>20.2</v>
      </c>
      <c r="K23" s="138">
        <v>20.399999999999999</v>
      </c>
      <c r="L23" s="138">
        <v>20.399999999999999</v>
      </c>
      <c r="M23" s="138">
        <v>20.3</v>
      </c>
      <c r="N23" s="138">
        <v>21.9</v>
      </c>
      <c r="O23" s="138">
        <v>23.1</v>
      </c>
      <c r="P23" s="138">
        <v>23.5</v>
      </c>
      <c r="Q23" s="138">
        <v>26.4</v>
      </c>
      <c r="R23" s="138">
        <v>30.1</v>
      </c>
      <c r="S23" s="138">
        <v>33.700000000000003</v>
      </c>
      <c r="T23" s="138">
        <v>39.6</v>
      </c>
      <c r="U23" s="138">
        <v>41.5</v>
      </c>
      <c r="V23" s="138">
        <v>47.3</v>
      </c>
      <c r="W23" s="138">
        <v>58.3</v>
      </c>
      <c r="X23" s="138">
        <v>61.3</v>
      </c>
      <c r="Y23" s="138">
        <v>71.3</v>
      </c>
      <c r="Z23" s="138">
        <v>78.5</v>
      </c>
      <c r="AA23" s="138">
        <v>85.7</v>
      </c>
      <c r="AB23" s="138">
        <v>88.3</v>
      </c>
      <c r="AC23" s="138">
        <v>95.6</v>
      </c>
      <c r="AD23" s="138">
        <v>98</v>
      </c>
      <c r="AE23" s="138">
        <v>126.4</v>
      </c>
      <c r="AF23" s="138">
        <v>144.1</v>
      </c>
      <c r="AG23" s="138">
        <v>156.19999999999999</v>
      </c>
      <c r="AH23" s="138">
        <v>161.5</v>
      </c>
      <c r="AI23" s="138">
        <v>184.7</v>
      </c>
      <c r="AJ23" s="138">
        <v>197.8</v>
      </c>
      <c r="AK23" s="138">
        <v>226.2</v>
      </c>
      <c r="AL23" s="138">
        <v>263.10000000000002</v>
      </c>
      <c r="AM23" s="138">
        <v>292.2</v>
      </c>
      <c r="AN23" s="138">
        <v>314.8</v>
      </c>
      <c r="AO23" s="138">
        <v>306.39999999999998</v>
      </c>
      <c r="AP23" s="138">
        <v>355.4</v>
      </c>
      <c r="AQ23" s="138">
        <v>329.9</v>
      </c>
      <c r="AR23" s="138">
        <v>352.3</v>
      </c>
      <c r="AS23" s="138">
        <v>401.9</v>
      </c>
      <c r="AT23" s="138">
        <v>501.8</v>
      </c>
      <c r="AU23" s="138">
        <v>319.7</v>
      </c>
      <c r="AV23" s="138">
        <v>648.1</v>
      </c>
      <c r="AW23" s="138">
        <v>678.5</v>
      </c>
      <c r="AX23" s="138">
        <v>628.1</v>
      </c>
      <c r="AY23" s="138">
        <v>456.5</v>
      </c>
      <c r="AZ23" s="138">
        <v>442.5</v>
      </c>
      <c r="BA23" s="138">
        <v>548.79999999999995</v>
      </c>
      <c r="BB23" s="138">
        <v>680.1</v>
      </c>
      <c r="BC23" s="138">
        <v>790.9</v>
      </c>
      <c r="BD23" s="138">
        <v>838.5</v>
      </c>
      <c r="BE23" s="138">
        <v>898.6</v>
      </c>
      <c r="BF23" s="138">
        <v>822.2</v>
      </c>
      <c r="BG23" s="138" t="s">
        <v>180</v>
      </c>
    </row>
    <row r="24" spans="1:59">
      <c r="A24" s="138" t="s">
        <v>194</v>
      </c>
      <c r="B24" s="138" t="s">
        <v>195</v>
      </c>
      <c r="C24" s="138">
        <v>18.2</v>
      </c>
      <c r="D24" s="138">
        <v>23.8</v>
      </c>
      <c r="E24" s="138">
        <v>26.5</v>
      </c>
      <c r="F24" s="138">
        <v>30.1</v>
      </c>
      <c r="G24" s="138">
        <v>36.6</v>
      </c>
      <c r="H24" s="138">
        <v>39.9</v>
      </c>
      <c r="I24" s="138">
        <v>37.9</v>
      </c>
      <c r="J24" s="138">
        <v>36.299999999999997</v>
      </c>
      <c r="K24" s="138">
        <v>31.4</v>
      </c>
      <c r="L24" s="138">
        <v>24</v>
      </c>
      <c r="M24" s="138">
        <v>34.299999999999997</v>
      </c>
      <c r="N24" s="138">
        <v>43.4</v>
      </c>
      <c r="O24" s="138">
        <v>45.4</v>
      </c>
      <c r="P24" s="138">
        <v>32</v>
      </c>
      <c r="Q24" s="138">
        <v>46.2</v>
      </c>
      <c r="R24" s="138">
        <v>62.4</v>
      </c>
      <c r="S24" s="138">
        <v>78.5</v>
      </c>
      <c r="T24" s="138">
        <v>91.2</v>
      </c>
      <c r="U24" s="138">
        <v>82.9</v>
      </c>
      <c r="V24" s="138">
        <v>53.6</v>
      </c>
      <c r="W24" s="138">
        <v>75.2</v>
      </c>
      <c r="X24" s="138">
        <v>69.400000000000006</v>
      </c>
      <c r="Y24" s="138">
        <v>92.7</v>
      </c>
      <c r="Z24" s="138">
        <v>125.3</v>
      </c>
      <c r="AA24" s="138">
        <v>131.30000000000001</v>
      </c>
      <c r="AB24" s="138">
        <v>86.9</v>
      </c>
      <c r="AC24" s="138">
        <v>91.9</v>
      </c>
      <c r="AD24" s="138">
        <v>118.2</v>
      </c>
      <c r="AE24" s="138">
        <v>74.7</v>
      </c>
      <c r="AF24" s="138">
        <v>51.6</v>
      </c>
      <c r="AG24" s="138">
        <v>80.099999999999994</v>
      </c>
      <c r="AH24" s="138">
        <v>92</v>
      </c>
      <c r="AI24" s="138">
        <v>89.3</v>
      </c>
      <c r="AJ24" s="138">
        <v>153</v>
      </c>
      <c r="AK24" s="138">
        <v>166.1</v>
      </c>
      <c r="AL24" s="138">
        <v>189.5</v>
      </c>
      <c r="AM24" s="138">
        <v>220.6</v>
      </c>
      <c r="AN24" s="138">
        <v>138.19999999999999</v>
      </c>
      <c r="AO24" s="138">
        <v>143.1</v>
      </c>
      <c r="AP24" s="138">
        <v>14.5</v>
      </c>
      <c r="AQ24" s="138">
        <v>50.4</v>
      </c>
      <c r="AR24" s="138">
        <v>203.8</v>
      </c>
      <c r="AS24" s="138">
        <v>244.1</v>
      </c>
      <c r="AT24" s="138">
        <v>270.39999999999998</v>
      </c>
      <c r="AU24" s="138">
        <v>506.6</v>
      </c>
      <c r="AV24" s="138">
        <v>268.89999999999998</v>
      </c>
      <c r="AW24" s="138">
        <v>51.6</v>
      </c>
      <c r="AX24" s="138">
        <v>-58.8</v>
      </c>
      <c r="AY24" s="138">
        <v>313.8</v>
      </c>
      <c r="AZ24" s="138">
        <v>538.1</v>
      </c>
      <c r="BA24" s="138">
        <v>466.9</v>
      </c>
      <c r="BB24" s="138">
        <v>460.1</v>
      </c>
      <c r="BC24" s="138">
        <v>362.4</v>
      </c>
      <c r="BD24" s="138">
        <v>399.2</v>
      </c>
      <c r="BE24" s="138">
        <v>326.39999999999998</v>
      </c>
      <c r="BF24" s="138">
        <v>385.5</v>
      </c>
      <c r="BG24" s="138" t="s">
        <v>180</v>
      </c>
    </row>
    <row r="25" spans="1:59">
      <c r="A25" s="138" t="s">
        <v>196</v>
      </c>
      <c r="B25" s="138" t="s">
        <v>172</v>
      </c>
      <c r="C25" s="138">
        <v>0.3</v>
      </c>
      <c r="D25" s="138">
        <v>0.4</v>
      </c>
      <c r="E25" s="138">
        <v>0.8</v>
      </c>
      <c r="F25" s="138">
        <v>0.8</v>
      </c>
      <c r="G25" s="138">
        <v>0.7</v>
      </c>
      <c r="H25" s="138">
        <v>0.3</v>
      </c>
      <c r="I25" s="138">
        <v>0.2</v>
      </c>
      <c r="J25" s="138">
        <v>0.3</v>
      </c>
      <c r="K25" s="138">
        <v>0</v>
      </c>
      <c r="L25" s="138">
        <v>-1.2</v>
      </c>
      <c r="M25" s="138">
        <v>-1.7</v>
      </c>
      <c r="N25" s="138">
        <v>-1.2</v>
      </c>
      <c r="O25" s="138">
        <v>-2.2000000000000002</v>
      </c>
      <c r="P25" s="138">
        <v>-2.7</v>
      </c>
      <c r="Q25" s="138">
        <v>-4.4000000000000004</v>
      </c>
      <c r="R25" s="138">
        <v>-2.7</v>
      </c>
      <c r="S25" s="138">
        <v>-3.3</v>
      </c>
      <c r="T25" s="138">
        <v>-2.8</v>
      </c>
      <c r="U25" s="138">
        <v>-3.2</v>
      </c>
      <c r="V25" s="138">
        <v>-5.0999999999999996</v>
      </c>
      <c r="W25" s="138">
        <v>-5.2</v>
      </c>
      <c r="X25" s="138">
        <v>-3.8</v>
      </c>
      <c r="Y25" s="138">
        <v>-2.2999999999999998</v>
      </c>
      <c r="Z25" s="138">
        <v>-1.4</v>
      </c>
      <c r="AA25" s="138">
        <v>1.3</v>
      </c>
      <c r="AB25" s="138">
        <v>2</v>
      </c>
      <c r="AC25" s="138">
        <v>2.2000000000000002</v>
      </c>
      <c r="AD25" s="138">
        <v>5</v>
      </c>
      <c r="AE25" s="138">
        <v>6.7</v>
      </c>
      <c r="AF25" s="138">
        <v>3.2</v>
      </c>
      <c r="AG25" s="138">
        <v>7.8</v>
      </c>
      <c r="AH25" s="138">
        <v>9.9</v>
      </c>
      <c r="AI25" s="138">
        <v>10.8</v>
      </c>
      <c r="AJ25" s="138">
        <v>11.8</v>
      </c>
      <c r="AK25" s="138">
        <v>15.6</v>
      </c>
      <c r="AL25" s="138">
        <v>16.899999999999999</v>
      </c>
      <c r="AM25" s="138">
        <v>17.5</v>
      </c>
      <c r="AN25" s="138">
        <v>16.3</v>
      </c>
      <c r="AO25" s="138">
        <v>16.2</v>
      </c>
      <c r="AP25" s="138">
        <v>10.7</v>
      </c>
      <c r="AQ25" s="138">
        <v>5.2</v>
      </c>
      <c r="AR25" s="138">
        <v>7</v>
      </c>
      <c r="AS25" s="138">
        <v>3.9</v>
      </c>
      <c r="AT25" s="138">
        <v>-1.8</v>
      </c>
      <c r="AU25" s="138">
        <v>-6.4</v>
      </c>
      <c r="AV25" s="138">
        <v>-9.3000000000000007</v>
      </c>
      <c r="AW25" s="138">
        <v>-16.399999999999999</v>
      </c>
      <c r="AX25" s="138">
        <v>-21.2</v>
      </c>
      <c r="AY25" s="138">
        <v>-20.6</v>
      </c>
      <c r="AZ25" s="138">
        <v>-22.9</v>
      </c>
      <c r="BA25" s="138">
        <v>-24.5</v>
      </c>
      <c r="BB25" s="138">
        <v>-19.3</v>
      </c>
      <c r="BC25" s="138">
        <v>-20.9</v>
      </c>
      <c r="BD25" s="138">
        <v>-17.899999999999999</v>
      </c>
      <c r="BE25" s="138">
        <v>-14.3</v>
      </c>
      <c r="BF25" s="138">
        <v>-10.1</v>
      </c>
      <c r="BG25" s="138">
        <v>-10.7</v>
      </c>
    </row>
    <row r="26" spans="1:59">
      <c r="A26" s="138" t="s">
        <v>136</v>
      </c>
      <c r="B26" s="140" t="s">
        <v>137</v>
      </c>
      <c r="C26" s="140">
        <v>70.599999999999994</v>
      </c>
      <c r="D26" s="140">
        <v>74.099999999999994</v>
      </c>
      <c r="E26" s="140">
        <v>78</v>
      </c>
      <c r="F26" s="140">
        <v>82.4</v>
      </c>
      <c r="G26" s="140">
        <v>88</v>
      </c>
      <c r="H26" s="140">
        <v>95.3</v>
      </c>
      <c r="I26" s="140">
        <v>103.5</v>
      </c>
      <c r="J26" s="140">
        <v>113.3</v>
      </c>
      <c r="K26" s="140">
        <v>124.9</v>
      </c>
      <c r="L26" s="140">
        <v>136.80000000000001</v>
      </c>
      <c r="M26" s="140">
        <v>148.9</v>
      </c>
      <c r="N26" s="140">
        <v>160.9</v>
      </c>
      <c r="O26" s="140">
        <v>178.1</v>
      </c>
      <c r="P26" s="140">
        <v>206.2</v>
      </c>
      <c r="Q26" s="140">
        <v>237.5</v>
      </c>
      <c r="R26" s="140">
        <v>259.2</v>
      </c>
      <c r="S26" s="140">
        <v>288.3</v>
      </c>
      <c r="T26" s="140">
        <v>325.10000000000002</v>
      </c>
      <c r="U26" s="140">
        <v>371.1</v>
      </c>
      <c r="V26" s="140">
        <v>426</v>
      </c>
      <c r="W26" s="140">
        <v>485</v>
      </c>
      <c r="X26" s="140">
        <v>534.29999999999995</v>
      </c>
      <c r="Y26" s="140">
        <v>560.5</v>
      </c>
      <c r="Z26" s="140">
        <v>594.29999999999995</v>
      </c>
      <c r="AA26" s="140">
        <v>636.70000000000005</v>
      </c>
      <c r="AB26" s="140">
        <v>682.2</v>
      </c>
      <c r="AC26" s="140">
        <v>728</v>
      </c>
      <c r="AD26" s="140">
        <v>782.4</v>
      </c>
      <c r="AE26" s="140">
        <v>836.1</v>
      </c>
      <c r="AF26" s="140">
        <v>886.8</v>
      </c>
      <c r="AG26" s="140">
        <v>931.1</v>
      </c>
      <c r="AH26" s="140">
        <v>959.7</v>
      </c>
      <c r="AI26" s="140">
        <v>1003.6</v>
      </c>
      <c r="AJ26" s="140">
        <v>1055.5999999999999</v>
      </c>
      <c r="AK26" s="140">
        <v>1122.8</v>
      </c>
      <c r="AL26" s="140">
        <v>1176</v>
      </c>
      <c r="AM26" s="140">
        <v>1240</v>
      </c>
      <c r="AN26" s="140">
        <v>1310.3</v>
      </c>
      <c r="AO26" s="140">
        <v>1400.9</v>
      </c>
      <c r="AP26" s="140">
        <v>1514.2</v>
      </c>
      <c r="AQ26" s="140">
        <v>1604</v>
      </c>
      <c r="AR26" s="140">
        <v>1662.1</v>
      </c>
      <c r="AS26" s="140">
        <v>1727.2</v>
      </c>
      <c r="AT26" s="140">
        <v>1831.7</v>
      </c>
      <c r="AU26" s="140">
        <v>1982</v>
      </c>
      <c r="AV26" s="140">
        <v>2136</v>
      </c>
      <c r="AW26" s="140">
        <v>2264.4</v>
      </c>
      <c r="AX26" s="140">
        <v>2363.4</v>
      </c>
      <c r="AY26" s="140">
        <v>2368.4</v>
      </c>
      <c r="AZ26" s="140">
        <v>2381.6</v>
      </c>
      <c r="BA26" s="140">
        <v>2450.6</v>
      </c>
      <c r="BB26" s="140">
        <v>2534.1999999999998</v>
      </c>
      <c r="BC26" s="140">
        <v>2628.9</v>
      </c>
      <c r="BD26" s="140">
        <v>2748</v>
      </c>
      <c r="BE26" s="140">
        <v>2841.5</v>
      </c>
      <c r="BF26" s="140">
        <v>2916.7</v>
      </c>
      <c r="BG26" s="140">
        <v>3034.6</v>
      </c>
    </row>
    <row r="27" spans="1:59">
      <c r="A27" s="138" t="s">
        <v>138</v>
      </c>
      <c r="B27" s="138" t="s">
        <v>173</v>
      </c>
      <c r="C27" s="138">
        <v>49.8</v>
      </c>
      <c r="D27" s="138">
        <v>51.8</v>
      </c>
      <c r="E27" s="138">
        <v>54.2</v>
      </c>
      <c r="F27" s="138">
        <v>57.3</v>
      </c>
      <c r="G27" s="138">
        <v>61.6</v>
      </c>
      <c r="H27" s="138">
        <v>67.2</v>
      </c>
      <c r="I27" s="138">
        <v>73.3</v>
      </c>
      <c r="J27" s="138">
        <v>80.599999999999994</v>
      </c>
      <c r="K27" s="138">
        <v>89.4</v>
      </c>
      <c r="L27" s="138">
        <v>98.3</v>
      </c>
      <c r="M27" s="138">
        <v>107.6</v>
      </c>
      <c r="N27" s="138">
        <v>117.5</v>
      </c>
      <c r="O27" s="138">
        <v>131.5</v>
      </c>
      <c r="P27" s="138">
        <v>153.19999999999999</v>
      </c>
      <c r="Q27" s="138">
        <v>178.8</v>
      </c>
      <c r="R27" s="138">
        <v>196.5</v>
      </c>
      <c r="S27" s="138">
        <v>221.1</v>
      </c>
      <c r="T27" s="138">
        <v>252.1</v>
      </c>
      <c r="U27" s="138">
        <v>290.7</v>
      </c>
      <c r="V27" s="138">
        <v>335</v>
      </c>
      <c r="W27" s="138">
        <v>381.9</v>
      </c>
      <c r="X27" s="138">
        <v>420.4</v>
      </c>
      <c r="Y27" s="138">
        <v>438.8</v>
      </c>
      <c r="Z27" s="138">
        <v>463.5</v>
      </c>
      <c r="AA27" s="138">
        <v>496.4</v>
      </c>
      <c r="AB27" s="138">
        <v>531.6</v>
      </c>
      <c r="AC27" s="138">
        <v>566.29999999999995</v>
      </c>
      <c r="AD27" s="138">
        <v>608.29999999999995</v>
      </c>
      <c r="AE27" s="138">
        <v>650.1</v>
      </c>
      <c r="AF27" s="138">
        <v>689</v>
      </c>
      <c r="AG27" s="138">
        <v>722.4</v>
      </c>
      <c r="AH27" s="138">
        <v>744.2</v>
      </c>
      <c r="AI27" s="138">
        <v>780</v>
      </c>
      <c r="AJ27" s="138">
        <v>824.3</v>
      </c>
      <c r="AK27" s="138">
        <v>882.6</v>
      </c>
      <c r="AL27" s="138">
        <v>931</v>
      </c>
      <c r="AM27" s="138">
        <v>990.1</v>
      </c>
      <c r="AN27" s="138">
        <v>1054.9000000000001</v>
      </c>
      <c r="AO27" s="138">
        <v>1135.9000000000001</v>
      </c>
      <c r="AP27" s="138">
        <v>1236.5999999999999</v>
      </c>
      <c r="AQ27" s="138">
        <v>1317.7</v>
      </c>
      <c r="AR27" s="138">
        <v>1368</v>
      </c>
      <c r="AS27" s="138">
        <v>1422.4</v>
      </c>
      <c r="AT27" s="138">
        <v>1509.3</v>
      </c>
      <c r="AU27" s="138">
        <v>1635.3</v>
      </c>
      <c r="AV27" s="138">
        <v>1765</v>
      </c>
      <c r="AW27" s="138">
        <v>1865</v>
      </c>
      <c r="AX27" s="138">
        <v>1936.9</v>
      </c>
      <c r="AY27" s="138">
        <v>1925.7</v>
      </c>
      <c r="AZ27" s="138">
        <v>1923.5</v>
      </c>
      <c r="BA27" s="138">
        <v>1971.1</v>
      </c>
      <c r="BB27" s="138">
        <v>2038</v>
      </c>
      <c r="BC27" s="138">
        <v>2122.4</v>
      </c>
      <c r="BD27" s="138">
        <v>2231.1999999999998</v>
      </c>
      <c r="BE27" s="138">
        <v>2319.6</v>
      </c>
      <c r="BF27" s="138">
        <v>2390.5</v>
      </c>
      <c r="BG27" s="138">
        <v>2496.3000000000002</v>
      </c>
    </row>
    <row r="28" spans="1:59">
      <c r="A28" s="138" t="s">
        <v>141</v>
      </c>
      <c r="B28" s="138" t="s">
        <v>174</v>
      </c>
      <c r="C28" s="138">
        <v>20.8</v>
      </c>
      <c r="D28" s="138">
        <v>22.3</v>
      </c>
      <c r="E28" s="138">
        <v>23.8</v>
      </c>
      <c r="F28" s="138">
        <v>25.1</v>
      </c>
      <c r="G28" s="138">
        <v>26.4</v>
      </c>
      <c r="H28" s="138">
        <v>28.1</v>
      </c>
      <c r="I28" s="138">
        <v>30.2</v>
      </c>
      <c r="J28" s="138">
        <v>32.700000000000003</v>
      </c>
      <c r="K28" s="138">
        <v>35.4</v>
      </c>
      <c r="L28" s="138">
        <v>38.5</v>
      </c>
      <c r="M28" s="138">
        <v>41.2</v>
      </c>
      <c r="N28" s="138">
        <v>43.4</v>
      </c>
      <c r="O28" s="138">
        <v>46.6</v>
      </c>
      <c r="P28" s="138">
        <v>53</v>
      </c>
      <c r="Q28" s="138">
        <v>58.7</v>
      </c>
      <c r="R28" s="138">
        <v>62.7</v>
      </c>
      <c r="S28" s="138">
        <v>67.2</v>
      </c>
      <c r="T28" s="138">
        <v>72.900000000000006</v>
      </c>
      <c r="U28" s="138">
        <v>80.400000000000006</v>
      </c>
      <c r="V28" s="138">
        <v>91</v>
      </c>
      <c r="W28" s="138">
        <v>103.1</v>
      </c>
      <c r="X28" s="138">
        <v>113.9</v>
      </c>
      <c r="Y28" s="138">
        <v>121.8</v>
      </c>
      <c r="Z28" s="138">
        <v>130.80000000000001</v>
      </c>
      <c r="AA28" s="138">
        <v>140.19999999999999</v>
      </c>
      <c r="AB28" s="138">
        <v>150.6</v>
      </c>
      <c r="AC28" s="138">
        <v>161.6</v>
      </c>
      <c r="AD28" s="138">
        <v>174.1</v>
      </c>
      <c r="AE28" s="138">
        <v>186</v>
      </c>
      <c r="AF28" s="138">
        <v>197.8</v>
      </c>
      <c r="AG28" s="138">
        <v>208.8</v>
      </c>
      <c r="AH28" s="138">
        <v>215.6</v>
      </c>
      <c r="AI28" s="138">
        <v>223.6</v>
      </c>
      <c r="AJ28" s="138">
        <v>231.2</v>
      </c>
      <c r="AK28" s="138">
        <v>240.2</v>
      </c>
      <c r="AL28" s="138">
        <v>245</v>
      </c>
      <c r="AM28" s="138">
        <v>249.9</v>
      </c>
      <c r="AN28" s="138">
        <v>255.3</v>
      </c>
      <c r="AO28" s="138">
        <v>264.89999999999998</v>
      </c>
      <c r="AP28" s="138">
        <v>277.7</v>
      </c>
      <c r="AQ28" s="138">
        <v>286.3</v>
      </c>
      <c r="AR28" s="138">
        <v>294.10000000000002</v>
      </c>
      <c r="AS28" s="138">
        <v>304.89999999999998</v>
      </c>
      <c r="AT28" s="138">
        <v>322.39999999999998</v>
      </c>
      <c r="AU28" s="138">
        <v>346.7</v>
      </c>
      <c r="AV28" s="138">
        <v>371</v>
      </c>
      <c r="AW28" s="138">
        <v>399.4</v>
      </c>
      <c r="AX28" s="138">
        <v>426.5</v>
      </c>
      <c r="AY28" s="138">
        <v>442.7</v>
      </c>
      <c r="AZ28" s="138">
        <v>458.1</v>
      </c>
      <c r="BA28" s="138">
        <v>479.6</v>
      </c>
      <c r="BB28" s="138">
        <v>496.2</v>
      </c>
      <c r="BC28" s="138">
        <v>506.5</v>
      </c>
      <c r="BD28" s="138">
        <v>516.9</v>
      </c>
      <c r="BE28" s="138">
        <v>521.9</v>
      </c>
      <c r="BF28" s="138">
        <v>526.20000000000005</v>
      </c>
      <c r="BG28" s="138">
        <v>538.29999999999995</v>
      </c>
    </row>
    <row r="29" spans="1:59">
      <c r="A29" s="138" t="s">
        <v>57</v>
      </c>
      <c r="B29" s="140" t="s">
        <v>143</v>
      </c>
      <c r="C29" s="138" t="s">
        <v>57</v>
      </c>
      <c r="D29" s="138" t="s">
        <v>57</v>
      </c>
      <c r="E29" s="138" t="s">
        <v>57</v>
      </c>
      <c r="F29" s="138" t="s">
        <v>57</v>
      </c>
      <c r="G29" s="138" t="s">
        <v>57</v>
      </c>
      <c r="H29" s="138" t="s">
        <v>57</v>
      </c>
      <c r="I29" s="138" t="s">
        <v>57</v>
      </c>
      <c r="J29" s="138" t="s">
        <v>57</v>
      </c>
      <c r="K29" s="138" t="s">
        <v>57</v>
      </c>
      <c r="L29" s="138" t="s">
        <v>57</v>
      </c>
      <c r="M29" s="138" t="s">
        <v>57</v>
      </c>
      <c r="N29" s="138" t="s">
        <v>57</v>
      </c>
      <c r="O29" s="138" t="s">
        <v>57</v>
      </c>
      <c r="P29" s="138" t="s">
        <v>57</v>
      </c>
      <c r="Q29" s="138" t="s">
        <v>57</v>
      </c>
      <c r="R29" s="138" t="s">
        <v>57</v>
      </c>
      <c r="S29" s="138" t="s">
        <v>57</v>
      </c>
      <c r="T29" s="138" t="s">
        <v>57</v>
      </c>
      <c r="U29" s="138" t="s">
        <v>57</v>
      </c>
      <c r="V29" s="138" t="s">
        <v>57</v>
      </c>
      <c r="W29" s="138" t="s">
        <v>57</v>
      </c>
      <c r="X29" s="138" t="s">
        <v>57</v>
      </c>
      <c r="Y29" s="138" t="s">
        <v>57</v>
      </c>
      <c r="Z29" s="138" t="s">
        <v>57</v>
      </c>
      <c r="AA29" s="138" t="s">
        <v>57</v>
      </c>
      <c r="AB29" s="138" t="s">
        <v>57</v>
      </c>
      <c r="AC29" s="138" t="s">
        <v>57</v>
      </c>
      <c r="AD29" s="138" t="s">
        <v>57</v>
      </c>
      <c r="AE29" s="138" t="s">
        <v>57</v>
      </c>
      <c r="AF29" s="138" t="s">
        <v>57</v>
      </c>
      <c r="AG29" s="138" t="s">
        <v>57</v>
      </c>
      <c r="AH29" s="138" t="s">
        <v>57</v>
      </c>
      <c r="AI29" s="138" t="s">
        <v>57</v>
      </c>
      <c r="AJ29" s="138" t="s">
        <v>57</v>
      </c>
      <c r="AK29" s="138" t="s">
        <v>57</v>
      </c>
      <c r="AL29" s="138" t="s">
        <v>57</v>
      </c>
      <c r="AM29" s="138" t="s">
        <v>57</v>
      </c>
      <c r="AN29" s="138" t="s">
        <v>57</v>
      </c>
      <c r="AO29" s="138" t="s">
        <v>57</v>
      </c>
      <c r="AP29" s="138" t="s">
        <v>57</v>
      </c>
      <c r="AQ29" s="138" t="s">
        <v>57</v>
      </c>
      <c r="AR29" s="138" t="s">
        <v>57</v>
      </c>
      <c r="AS29" s="138" t="s">
        <v>57</v>
      </c>
      <c r="AT29" s="138" t="s">
        <v>57</v>
      </c>
      <c r="AU29" s="138" t="s">
        <v>57</v>
      </c>
      <c r="AV29" s="138" t="s">
        <v>57</v>
      </c>
      <c r="AW29" s="138" t="s">
        <v>57</v>
      </c>
      <c r="AX29" s="138" t="s">
        <v>57</v>
      </c>
      <c r="AY29" s="138" t="s">
        <v>57</v>
      </c>
      <c r="AZ29" s="138" t="s">
        <v>57</v>
      </c>
      <c r="BA29" s="138" t="s">
        <v>57</v>
      </c>
      <c r="BB29" s="138" t="s">
        <v>57</v>
      </c>
      <c r="BC29" s="138" t="s">
        <v>57</v>
      </c>
      <c r="BD29" s="138" t="s">
        <v>57</v>
      </c>
      <c r="BE29" s="138" t="s">
        <v>57</v>
      </c>
      <c r="BF29" s="138" t="s">
        <v>57</v>
      </c>
      <c r="BG29" s="138" t="s">
        <v>57</v>
      </c>
    </row>
    <row r="30" spans="1:59">
      <c r="A30" s="138" t="s">
        <v>144</v>
      </c>
      <c r="B30" s="138" t="s">
        <v>145</v>
      </c>
      <c r="C30" s="138">
        <v>-1</v>
      </c>
      <c r="D30" s="138">
        <v>-0.1</v>
      </c>
      <c r="E30" s="138">
        <v>-1.5</v>
      </c>
      <c r="F30" s="138">
        <v>0</v>
      </c>
      <c r="G30" s="138">
        <v>0.8</v>
      </c>
      <c r="H30" s="138">
        <v>5.0999999999999996</v>
      </c>
      <c r="I30" s="138">
        <v>3.4</v>
      </c>
      <c r="J30" s="138">
        <v>3.2</v>
      </c>
      <c r="K30" s="138">
        <v>1.6</v>
      </c>
      <c r="L30" s="138">
        <v>5.3</v>
      </c>
      <c r="M30" s="138">
        <v>9.5</v>
      </c>
      <c r="N30" s="138">
        <v>7.1</v>
      </c>
      <c r="O30" s="138">
        <v>6.1</v>
      </c>
      <c r="P30" s="138">
        <v>7.4</v>
      </c>
      <c r="Q30" s="138">
        <v>13.2</v>
      </c>
      <c r="R30" s="138">
        <v>20.5</v>
      </c>
      <c r="S30" s="138">
        <v>19.3</v>
      </c>
      <c r="T30" s="138">
        <v>23.2</v>
      </c>
      <c r="U30" s="138">
        <v>44.8</v>
      </c>
      <c r="V30" s="138">
        <v>43.9</v>
      </c>
      <c r="W30" s="138">
        <v>36.700000000000003</v>
      </c>
      <c r="X30" s="138">
        <v>6.8</v>
      </c>
      <c r="Y30" s="138">
        <v>54.2</v>
      </c>
      <c r="Z30" s="138">
        <v>38.700000000000003</v>
      </c>
      <c r="AA30" s="138">
        <v>51.3</v>
      </c>
      <c r="AB30" s="138">
        <v>76.7</v>
      </c>
      <c r="AC30" s="138">
        <v>40.6</v>
      </c>
      <c r="AD30" s="138">
        <v>-0.5</v>
      </c>
      <c r="AE30" s="138">
        <v>64.2</v>
      </c>
      <c r="AF30" s="138">
        <v>91.4</v>
      </c>
      <c r="AG30" s="138">
        <v>88.4</v>
      </c>
      <c r="AH30" s="138">
        <v>110.9</v>
      </c>
      <c r="AI30" s="138">
        <v>152.30000000000001</v>
      </c>
      <c r="AJ30" s="138">
        <v>136.80000000000001</v>
      </c>
      <c r="AK30" s="138">
        <v>90.6</v>
      </c>
      <c r="AL30" s="138">
        <v>56.6</v>
      </c>
      <c r="AM30" s="138">
        <v>12.3</v>
      </c>
      <c r="AN30" s="138">
        <v>-60.1</v>
      </c>
      <c r="AO30" s="138">
        <v>-37.5</v>
      </c>
      <c r="AP30" s="138">
        <v>-99.5</v>
      </c>
      <c r="AQ30" s="138">
        <v>-115</v>
      </c>
      <c r="AR30" s="138">
        <v>-72.8</v>
      </c>
      <c r="AS30" s="138">
        <v>-13.6</v>
      </c>
      <c r="AT30" s="138">
        <v>-8.6</v>
      </c>
      <c r="AU30" s="138">
        <v>-35.5</v>
      </c>
      <c r="AV30" s="138">
        <v>-217.3</v>
      </c>
      <c r="AW30" s="138">
        <v>17.5</v>
      </c>
      <c r="AX30" s="138">
        <v>99.4</v>
      </c>
      <c r="AY30" s="138">
        <v>75.3</v>
      </c>
      <c r="AZ30" s="138">
        <v>49.2</v>
      </c>
      <c r="BA30" s="138">
        <v>-38.299999999999997</v>
      </c>
      <c r="BB30" s="138">
        <v>-203.3</v>
      </c>
      <c r="BC30" s="138">
        <v>-137.9</v>
      </c>
      <c r="BD30" s="138">
        <v>-229.9</v>
      </c>
      <c r="BE30" s="138">
        <v>-255.9</v>
      </c>
      <c r="BF30" s="138">
        <v>-147.19999999999999</v>
      </c>
      <c r="BG30" s="138" t="s">
        <v>180</v>
      </c>
    </row>
    <row r="31" spans="1:59">
      <c r="A31" s="326" t="s">
        <v>343</v>
      </c>
      <c r="B31" s="346" t="s">
        <v>344</v>
      </c>
      <c r="C31" s="346">
        <f>C5-C12+2</f>
        <v>519.29999999999995</v>
      </c>
      <c r="D31" s="346">
        <f t="shared" ref="D31:BG31" si="0">D5-D12+2</f>
        <v>556.80000000000007</v>
      </c>
      <c r="E31" s="346">
        <f t="shared" si="0"/>
        <v>588.70000000000005</v>
      </c>
      <c r="F31" s="346">
        <f t="shared" si="0"/>
        <v>630.5</v>
      </c>
      <c r="G31" s="346">
        <f t="shared" si="0"/>
        <v>684.3</v>
      </c>
      <c r="H31" s="346">
        <f t="shared" si="0"/>
        <v>748.69999999999993</v>
      </c>
      <c r="I31" s="346">
        <f t="shared" si="0"/>
        <v>792.4</v>
      </c>
      <c r="J31" s="346">
        <f t="shared" si="0"/>
        <v>864.9</v>
      </c>
      <c r="K31" s="346">
        <f t="shared" si="0"/>
        <v>936.4</v>
      </c>
      <c r="L31" s="346">
        <f t="shared" si="0"/>
        <v>981.1</v>
      </c>
      <c r="M31" s="346">
        <f t="shared" si="0"/>
        <v>1059.8</v>
      </c>
      <c r="N31" s="346">
        <f t="shared" si="0"/>
        <v>1169.3999999999999</v>
      </c>
      <c r="O31" s="346">
        <f t="shared" si="0"/>
        <v>1307.2</v>
      </c>
      <c r="P31" s="346">
        <f t="shared" si="0"/>
        <v>1418.5</v>
      </c>
      <c r="Q31" s="346">
        <f t="shared" si="0"/>
        <v>1542.4</v>
      </c>
      <c r="R31" s="346">
        <f t="shared" si="0"/>
        <v>1712.6999999999998</v>
      </c>
      <c r="S31" s="346">
        <f t="shared" si="0"/>
        <v>1908.9999999999998</v>
      </c>
      <c r="T31" s="346">
        <f t="shared" si="0"/>
        <v>2164.5</v>
      </c>
      <c r="U31" s="346">
        <f t="shared" si="0"/>
        <v>2409.3000000000002</v>
      </c>
      <c r="V31" s="346">
        <f t="shared" si="0"/>
        <v>2620.2999999999997</v>
      </c>
      <c r="W31" s="346">
        <f t="shared" si="0"/>
        <v>2940.6</v>
      </c>
      <c r="X31" s="346">
        <f t="shared" si="0"/>
        <v>3099.2999999999997</v>
      </c>
      <c r="Y31" s="346">
        <f t="shared" si="0"/>
        <v>3322.7</v>
      </c>
      <c r="Z31" s="346">
        <f t="shared" si="0"/>
        <v>3714.2</v>
      </c>
      <c r="AA31" s="346">
        <f t="shared" si="0"/>
        <v>3989.4</v>
      </c>
      <c r="AB31" s="346">
        <f t="shared" si="0"/>
        <v>4192</v>
      </c>
      <c r="AC31" s="346">
        <f t="shared" si="0"/>
        <v>4484.2</v>
      </c>
      <c r="AD31" s="346">
        <f t="shared" si="0"/>
        <v>4880.6000000000004</v>
      </c>
      <c r="AE31" s="346">
        <f t="shared" si="0"/>
        <v>5196.6000000000004</v>
      </c>
      <c r="AF31" s="346">
        <f t="shared" si="0"/>
        <v>5465.2</v>
      </c>
      <c r="AG31" s="346">
        <f t="shared" si="0"/>
        <v>5630.5999999999995</v>
      </c>
      <c r="AH31" s="346">
        <f t="shared" si="0"/>
        <v>5947</v>
      </c>
      <c r="AI31" s="346">
        <f t="shared" si="0"/>
        <v>6225.2999999999993</v>
      </c>
      <c r="AJ31" s="346">
        <f t="shared" si="0"/>
        <v>6628.7</v>
      </c>
      <c r="AK31" s="346">
        <f t="shared" si="0"/>
        <v>7017.6</v>
      </c>
      <c r="AL31" s="346">
        <f t="shared" si="0"/>
        <v>7464.8</v>
      </c>
      <c r="AM31" s="346">
        <f t="shared" si="0"/>
        <v>7986.6</v>
      </c>
      <c r="AN31" s="346">
        <f t="shared" si="0"/>
        <v>8511.7999999999993</v>
      </c>
      <c r="AO31" s="346">
        <f t="shared" si="0"/>
        <v>9026.5</v>
      </c>
      <c r="AP31" s="346">
        <f t="shared" si="0"/>
        <v>9677.6999999999989</v>
      </c>
      <c r="AQ31" s="346">
        <f t="shared" si="0"/>
        <v>10011.099999999999</v>
      </c>
      <c r="AR31" s="346">
        <f t="shared" si="0"/>
        <v>10289.699999999999</v>
      </c>
      <c r="AS31" s="346">
        <f t="shared" si="0"/>
        <v>10718.3</v>
      </c>
      <c r="AT31" s="346">
        <f t="shared" si="0"/>
        <v>11421.6</v>
      </c>
      <c r="AU31" s="346">
        <f t="shared" si="0"/>
        <v>12196.7</v>
      </c>
      <c r="AV31" s="346">
        <f t="shared" si="0"/>
        <v>13083.300000000001</v>
      </c>
      <c r="AW31" s="346">
        <f t="shared" si="0"/>
        <v>13427.5</v>
      </c>
      <c r="AX31" s="346">
        <f t="shared" si="0"/>
        <v>13579.300000000001</v>
      </c>
      <c r="AY31" s="346">
        <f t="shared" si="0"/>
        <v>13319.3</v>
      </c>
      <c r="AZ31" s="346">
        <f t="shared" si="0"/>
        <v>13860.1</v>
      </c>
      <c r="BA31" s="346">
        <f t="shared" si="0"/>
        <v>14455.699999999999</v>
      </c>
      <c r="BB31" s="346">
        <f t="shared" si="0"/>
        <v>15228.4</v>
      </c>
      <c r="BC31" s="346">
        <f t="shared" si="0"/>
        <v>15656.6</v>
      </c>
      <c r="BD31" s="346">
        <f t="shared" si="0"/>
        <v>16437.900000000001</v>
      </c>
      <c r="BE31" s="346">
        <f t="shared" si="0"/>
        <v>17122.8</v>
      </c>
      <c r="BF31" s="346">
        <f t="shared" si="0"/>
        <v>17485.599999999999</v>
      </c>
      <c r="BG31" s="346" t="e">
        <f t="shared" si="0"/>
        <v>#VALUE!</v>
      </c>
    </row>
    <row r="32" spans="1:59">
      <c r="A32" s="723" t="s">
        <v>198</v>
      </c>
      <c r="B32" s="722"/>
      <c r="C32" s="722"/>
      <c r="D32" s="722"/>
      <c r="E32" s="722"/>
      <c r="F32" s="722"/>
      <c r="G32" s="722"/>
      <c r="H32" s="722"/>
      <c r="I32" s="722"/>
      <c r="J32" s="722"/>
      <c r="K32" s="722"/>
      <c r="L32" s="722"/>
      <c r="M32" s="722"/>
      <c r="N32" s="722"/>
      <c r="O32" s="722"/>
      <c r="P32" s="722"/>
      <c r="Q32" s="722"/>
      <c r="R32" s="722"/>
      <c r="S32" s="722"/>
      <c r="T32" s="722"/>
      <c r="U32" s="722"/>
      <c r="V32" s="722"/>
      <c r="W32" s="722"/>
      <c r="X32" s="722"/>
      <c r="Y32" s="722"/>
      <c r="Z32" s="722"/>
      <c r="AA32" s="722"/>
      <c r="AB32" s="722"/>
      <c r="AC32" s="722"/>
      <c r="AD32" s="722"/>
      <c r="AE32" s="722"/>
      <c r="AF32" s="722"/>
      <c r="AG32" s="722"/>
      <c r="AH32" s="722"/>
      <c r="AI32" s="722"/>
      <c r="AJ32" s="722"/>
      <c r="AK32" s="722"/>
      <c r="AL32" s="722"/>
      <c r="AM32" s="722"/>
      <c r="AN32" s="722"/>
      <c r="AO32" s="722"/>
      <c r="AP32" s="722"/>
      <c r="AQ32" s="722"/>
      <c r="AR32" s="722"/>
      <c r="AS32" s="722"/>
      <c r="AT32" s="722"/>
      <c r="AU32" s="722"/>
      <c r="AV32" s="722"/>
      <c r="AW32" s="722"/>
      <c r="AX32" s="722"/>
      <c r="AY32" s="722"/>
      <c r="AZ32" s="722"/>
      <c r="BA32" s="722"/>
      <c r="BB32" s="722"/>
      <c r="BC32" s="722"/>
      <c r="BD32" s="722"/>
      <c r="BE32" s="722"/>
      <c r="BF32" s="722"/>
      <c r="BG32" s="722"/>
    </row>
    <row r="33" spans="1:4">
      <c r="A33" s="137" t="s">
        <v>197</v>
      </c>
    </row>
    <row r="35" spans="1:4">
      <c r="D35" s="632"/>
    </row>
  </sheetData>
  <mergeCells count="1">
    <mergeCell ref="A32:BG3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BG30"/>
  <sheetViews>
    <sheetView workbookViewId="0">
      <selection activeCell="B14" sqref="B14"/>
    </sheetView>
  </sheetViews>
  <sheetFormatPr defaultColWidth="8.7109375" defaultRowHeight="15"/>
  <cols>
    <col min="2" max="2" width="57.85546875" customWidth="1"/>
  </cols>
  <sheetData>
    <row r="1" spans="1:58">
      <c r="A1" s="202" t="s">
        <v>345</v>
      </c>
    </row>
    <row r="3" spans="1:58">
      <c r="A3" s="724" t="s">
        <v>56</v>
      </c>
      <c r="B3" s="724" t="s">
        <v>57</v>
      </c>
      <c r="C3" s="724" t="s">
        <v>58</v>
      </c>
      <c r="D3" s="724" t="s">
        <v>59</v>
      </c>
      <c r="E3" s="724" t="s">
        <v>60</v>
      </c>
      <c r="F3" s="724" t="s">
        <v>61</v>
      </c>
      <c r="G3" s="724" t="s">
        <v>62</v>
      </c>
      <c r="H3" s="724" t="s">
        <v>63</v>
      </c>
      <c r="I3" s="724" t="s">
        <v>64</v>
      </c>
      <c r="J3" s="724" t="s">
        <v>65</v>
      </c>
      <c r="K3" s="724" t="s">
        <v>66</v>
      </c>
      <c r="L3" s="724" t="s">
        <v>67</v>
      </c>
      <c r="M3" s="724" t="s">
        <v>68</v>
      </c>
      <c r="N3" s="724" t="s">
        <v>69</v>
      </c>
      <c r="O3" s="724" t="s">
        <v>70</v>
      </c>
      <c r="P3" s="724" t="s">
        <v>71</v>
      </c>
      <c r="Q3" s="724" t="s">
        <v>72</v>
      </c>
      <c r="R3" s="724" t="s">
        <v>73</v>
      </c>
      <c r="S3" s="724" t="s">
        <v>74</v>
      </c>
      <c r="T3" s="724" t="s">
        <v>75</v>
      </c>
      <c r="U3" s="724" t="s">
        <v>76</v>
      </c>
      <c r="V3" s="724" t="s">
        <v>77</v>
      </c>
      <c r="W3" s="724" t="s">
        <v>78</v>
      </c>
      <c r="X3" s="724" t="s">
        <v>79</v>
      </c>
      <c r="Y3" s="724" t="s">
        <v>80</v>
      </c>
      <c r="Z3" s="724" t="s">
        <v>81</v>
      </c>
      <c r="AA3" s="724" t="s">
        <v>82</v>
      </c>
      <c r="AB3" s="724" t="s">
        <v>83</v>
      </c>
      <c r="AC3" s="724" t="s">
        <v>84</v>
      </c>
      <c r="AD3" s="724" t="s">
        <v>85</v>
      </c>
      <c r="AE3" s="724" t="s">
        <v>86</v>
      </c>
      <c r="AF3" s="724" t="s">
        <v>87</v>
      </c>
      <c r="AG3" s="724" t="s">
        <v>88</v>
      </c>
      <c r="AH3" s="724" t="s">
        <v>89</v>
      </c>
      <c r="AI3" s="724" t="s">
        <v>90</v>
      </c>
      <c r="AJ3" s="724" t="s">
        <v>91</v>
      </c>
      <c r="AK3" s="724" t="s">
        <v>92</v>
      </c>
      <c r="AL3" s="724" t="s">
        <v>93</v>
      </c>
      <c r="AM3" s="724" t="s">
        <v>94</v>
      </c>
      <c r="AN3" s="724" t="s">
        <v>95</v>
      </c>
      <c r="AO3" s="724" t="s">
        <v>96</v>
      </c>
      <c r="AP3" s="724" t="s">
        <v>97</v>
      </c>
      <c r="AQ3" s="724" t="s">
        <v>98</v>
      </c>
      <c r="AR3" s="724" t="s">
        <v>99</v>
      </c>
      <c r="AS3" s="724" t="s">
        <v>100</v>
      </c>
      <c r="AT3" s="724" t="s">
        <v>101</v>
      </c>
      <c r="AU3" s="724" t="s">
        <v>102</v>
      </c>
      <c r="AV3" s="724" t="s">
        <v>103</v>
      </c>
      <c r="AW3" s="724" t="s">
        <v>104</v>
      </c>
      <c r="AX3" s="724" t="s">
        <v>105</v>
      </c>
      <c r="AY3" s="724" t="s">
        <v>106</v>
      </c>
      <c r="AZ3" s="724" t="s">
        <v>107</v>
      </c>
      <c r="BA3" s="724" t="s">
        <v>108</v>
      </c>
      <c r="BB3" s="724" t="s">
        <v>109</v>
      </c>
      <c r="BC3" s="724" t="s">
        <v>110</v>
      </c>
      <c r="BD3" s="724" t="s">
        <v>111</v>
      </c>
      <c r="BE3" s="724" t="s">
        <v>112</v>
      </c>
      <c r="BF3" s="724" t="s">
        <v>113</v>
      </c>
    </row>
    <row r="4" spans="1:58">
      <c r="A4" s="143" t="s">
        <v>57</v>
      </c>
      <c r="B4" s="143" t="s">
        <v>57</v>
      </c>
      <c r="C4" s="143" t="s">
        <v>57</v>
      </c>
      <c r="D4" s="143" t="s">
        <v>57</v>
      </c>
      <c r="E4" s="143" t="s">
        <v>57</v>
      </c>
      <c r="F4" s="143" t="s">
        <v>57</v>
      </c>
      <c r="G4" s="143" t="s">
        <v>57</v>
      </c>
      <c r="H4" s="143" t="s">
        <v>57</v>
      </c>
      <c r="I4" s="143" t="s">
        <v>57</v>
      </c>
      <c r="J4" s="143" t="s">
        <v>57</v>
      </c>
      <c r="K4" s="143" t="s">
        <v>57</v>
      </c>
      <c r="L4" s="143" t="s">
        <v>57</v>
      </c>
      <c r="M4" s="143" t="s">
        <v>57</v>
      </c>
      <c r="N4" s="143" t="s">
        <v>57</v>
      </c>
      <c r="O4" s="143" t="s">
        <v>57</v>
      </c>
      <c r="P4" s="143" t="s">
        <v>57</v>
      </c>
      <c r="Q4" s="143" t="s">
        <v>57</v>
      </c>
      <c r="R4" s="143" t="s">
        <v>57</v>
      </c>
      <c r="S4" s="143" t="s">
        <v>57</v>
      </c>
      <c r="T4" s="143" t="s">
        <v>57</v>
      </c>
      <c r="U4" s="143" t="s">
        <v>57</v>
      </c>
      <c r="V4" s="143" t="s">
        <v>57</v>
      </c>
      <c r="W4" s="143" t="s">
        <v>57</v>
      </c>
      <c r="X4" s="143" t="s">
        <v>57</v>
      </c>
      <c r="Y4" s="143" t="s">
        <v>57</v>
      </c>
      <c r="Z4" s="143" t="s">
        <v>57</v>
      </c>
      <c r="AA4" s="143" t="s">
        <v>57</v>
      </c>
      <c r="AB4" s="143" t="s">
        <v>57</v>
      </c>
      <c r="AC4" s="143" t="s">
        <v>57</v>
      </c>
      <c r="AD4" s="143" t="s">
        <v>57</v>
      </c>
      <c r="AE4" s="143" t="s">
        <v>57</v>
      </c>
      <c r="AF4" s="143" t="s">
        <v>57</v>
      </c>
      <c r="AG4" s="143" t="s">
        <v>57</v>
      </c>
      <c r="AH4" s="143" t="s">
        <v>57</v>
      </c>
      <c r="AI4" s="143" t="s">
        <v>57</v>
      </c>
      <c r="AJ4" s="143" t="s">
        <v>57</v>
      </c>
      <c r="AK4" s="143" t="s">
        <v>57</v>
      </c>
      <c r="AL4" s="143" t="s">
        <v>57</v>
      </c>
      <c r="AM4" s="143" t="s">
        <v>57</v>
      </c>
      <c r="AN4" s="143" t="s">
        <v>57</v>
      </c>
      <c r="AO4" s="143" t="s">
        <v>57</v>
      </c>
      <c r="AP4" s="143" t="s">
        <v>57</v>
      </c>
      <c r="AQ4" s="143" t="s">
        <v>57</v>
      </c>
      <c r="AR4" s="143" t="s">
        <v>57</v>
      </c>
      <c r="AS4" s="143" t="s">
        <v>57</v>
      </c>
      <c r="AT4" s="143" t="s">
        <v>57</v>
      </c>
      <c r="AU4" s="143" t="s">
        <v>57</v>
      </c>
      <c r="AV4" s="143" t="s">
        <v>57</v>
      </c>
      <c r="AW4" s="143" t="s">
        <v>57</v>
      </c>
      <c r="AX4" s="143" t="s">
        <v>57</v>
      </c>
      <c r="AY4" s="143" t="s">
        <v>57</v>
      </c>
      <c r="AZ4" s="143" t="s">
        <v>57</v>
      </c>
      <c r="BA4" s="143" t="s">
        <v>57</v>
      </c>
      <c r="BB4" s="143" t="s">
        <v>57</v>
      </c>
      <c r="BC4" s="143" t="s">
        <v>57</v>
      </c>
      <c r="BD4" s="143" t="s">
        <v>57</v>
      </c>
      <c r="BE4" s="143" t="s">
        <v>57</v>
      </c>
      <c r="BF4" s="143" t="s">
        <v>57</v>
      </c>
    </row>
    <row r="5" spans="1:58">
      <c r="A5" s="143" t="s">
        <v>115</v>
      </c>
      <c r="B5" s="144" t="s">
        <v>116</v>
      </c>
      <c r="C5" s="144">
        <v>100</v>
      </c>
      <c r="D5" s="144">
        <v>100</v>
      </c>
      <c r="E5" s="144">
        <v>100</v>
      </c>
      <c r="F5" s="144">
        <v>100</v>
      </c>
      <c r="G5" s="144">
        <v>100</v>
      </c>
      <c r="H5" s="144">
        <v>100</v>
      </c>
      <c r="I5" s="144">
        <v>100</v>
      </c>
      <c r="J5" s="144">
        <v>100</v>
      </c>
      <c r="K5" s="144">
        <v>100</v>
      </c>
      <c r="L5" s="144">
        <v>100</v>
      </c>
      <c r="M5" s="144">
        <v>100</v>
      </c>
      <c r="N5" s="144">
        <v>100</v>
      </c>
      <c r="O5" s="144">
        <v>100</v>
      </c>
      <c r="P5" s="144">
        <v>100</v>
      </c>
      <c r="Q5" s="144">
        <v>100</v>
      </c>
      <c r="R5" s="144">
        <v>100</v>
      </c>
      <c r="S5" s="144">
        <v>100</v>
      </c>
      <c r="T5" s="144">
        <v>100</v>
      </c>
      <c r="U5" s="144">
        <v>100</v>
      </c>
      <c r="V5" s="144">
        <v>100</v>
      </c>
      <c r="W5" s="144">
        <v>100</v>
      </c>
      <c r="X5" s="144">
        <v>100</v>
      </c>
      <c r="Y5" s="144">
        <v>100</v>
      </c>
      <c r="Z5" s="144">
        <v>100</v>
      </c>
      <c r="AA5" s="144">
        <v>100</v>
      </c>
      <c r="AB5" s="144">
        <v>100</v>
      </c>
      <c r="AC5" s="144">
        <v>100</v>
      </c>
      <c r="AD5" s="144">
        <v>100</v>
      </c>
      <c r="AE5" s="144">
        <v>100</v>
      </c>
      <c r="AF5" s="144">
        <v>100</v>
      </c>
      <c r="AG5" s="144">
        <v>100</v>
      </c>
      <c r="AH5" s="144">
        <v>100</v>
      </c>
      <c r="AI5" s="144">
        <v>100</v>
      </c>
      <c r="AJ5" s="144">
        <v>100</v>
      </c>
      <c r="AK5" s="144">
        <v>100</v>
      </c>
      <c r="AL5" s="144">
        <v>100</v>
      </c>
      <c r="AM5" s="144">
        <v>100</v>
      </c>
      <c r="AN5" s="144">
        <v>100</v>
      </c>
      <c r="AO5" s="144">
        <v>100</v>
      </c>
      <c r="AP5" s="144">
        <v>100</v>
      </c>
      <c r="AQ5" s="144">
        <v>100</v>
      </c>
      <c r="AR5" s="144">
        <v>100</v>
      </c>
      <c r="AS5" s="144">
        <v>100</v>
      </c>
      <c r="AT5" s="144">
        <v>100</v>
      </c>
      <c r="AU5" s="144">
        <v>100</v>
      </c>
      <c r="AV5" s="144">
        <v>100</v>
      </c>
      <c r="AW5" s="144">
        <v>100</v>
      </c>
      <c r="AX5" s="144">
        <v>100</v>
      </c>
      <c r="AY5" s="144">
        <v>100</v>
      </c>
      <c r="AZ5" s="144">
        <v>100</v>
      </c>
      <c r="BA5" s="144">
        <v>100</v>
      </c>
      <c r="BB5" s="144">
        <v>100</v>
      </c>
      <c r="BC5" s="144">
        <v>100</v>
      </c>
      <c r="BD5" s="144">
        <v>100</v>
      </c>
      <c r="BE5" s="144">
        <v>100</v>
      </c>
      <c r="BF5" s="144">
        <v>100</v>
      </c>
    </row>
    <row r="6" spans="1:58">
      <c r="A6" s="143" t="s">
        <v>117</v>
      </c>
      <c r="B6" s="144" t="s">
        <v>118</v>
      </c>
      <c r="C6" s="147">
        <v>55.2</v>
      </c>
      <c r="D6" s="147">
        <v>55</v>
      </c>
      <c r="E6" s="147">
        <v>54.9</v>
      </c>
      <c r="F6" s="147">
        <v>55</v>
      </c>
      <c r="G6" s="147">
        <v>54.7</v>
      </c>
      <c r="H6" s="147">
        <v>55.6</v>
      </c>
      <c r="I6" s="147">
        <v>56.3</v>
      </c>
      <c r="J6" s="147">
        <v>56.6</v>
      </c>
      <c r="K6" s="147">
        <v>57.5</v>
      </c>
      <c r="L6" s="147">
        <v>58.4</v>
      </c>
      <c r="M6" s="147">
        <v>57.6</v>
      </c>
      <c r="N6" s="147">
        <v>57.5</v>
      </c>
      <c r="O6" s="147">
        <v>57.3</v>
      </c>
      <c r="P6" s="147">
        <v>57.8</v>
      </c>
      <c r="Q6" s="147">
        <v>56.7</v>
      </c>
      <c r="R6" s="147">
        <v>56.6</v>
      </c>
      <c r="S6" s="147">
        <v>56.6</v>
      </c>
      <c r="T6" s="147">
        <v>56.6</v>
      </c>
      <c r="U6" s="147">
        <v>57.2</v>
      </c>
      <c r="V6" s="147">
        <v>57.7</v>
      </c>
      <c r="W6" s="147">
        <v>56.6</v>
      </c>
      <c r="X6" s="147">
        <v>56.8</v>
      </c>
      <c r="Y6" s="147">
        <v>56.2</v>
      </c>
      <c r="Z6" s="147">
        <v>55.4</v>
      </c>
      <c r="AA6" s="147">
        <v>55.6</v>
      </c>
      <c r="AB6" s="147">
        <v>56.4</v>
      </c>
      <c r="AC6" s="147">
        <v>56.4</v>
      </c>
      <c r="AD6" s="147">
        <v>56.2</v>
      </c>
      <c r="AE6" s="147">
        <v>56.2</v>
      </c>
      <c r="AF6" s="147">
        <v>56.8</v>
      </c>
      <c r="AG6" s="147">
        <v>56.8</v>
      </c>
      <c r="AH6" s="147">
        <v>57.2</v>
      </c>
      <c r="AI6" s="147">
        <v>56.9</v>
      </c>
      <c r="AJ6" s="147">
        <v>56</v>
      </c>
      <c r="AK6" s="147">
        <v>55.5</v>
      </c>
      <c r="AL6" s="147">
        <v>55</v>
      </c>
      <c r="AM6" s="147">
        <v>54.9</v>
      </c>
      <c r="AN6" s="147">
        <v>55.5</v>
      </c>
      <c r="AO6" s="147">
        <v>55.9</v>
      </c>
      <c r="AP6" s="147">
        <v>56.5</v>
      </c>
      <c r="AQ6" s="147">
        <v>56.4</v>
      </c>
      <c r="AR6" s="147">
        <v>55.7</v>
      </c>
      <c r="AS6" s="147">
        <v>55.3</v>
      </c>
      <c r="AT6" s="147">
        <v>54.9</v>
      </c>
      <c r="AU6" s="147">
        <v>54.1</v>
      </c>
      <c r="AV6" s="147">
        <v>53.4</v>
      </c>
      <c r="AW6" s="147">
        <v>54.7</v>
      </c>
      <c r="AX6" s="147">
        <v>55.3</v>
      </c>
      <c r="AY6" s="147">
        <v>54.4</v>
      </c>
      <c r="AZ6" s="147">
        <v>53.4</v>
      </c>
      <c r="BA6" s="147">
        <v>53.2</v>
      </c>
      <c r="BB6" s="147">
        <v>52.7</v>
      </c>
      <c r="BC6" s="147">
        <v>52.6</v>
      </c>
      <c r="BD6" s="147">
        <v>52.5</v>
      </c>
      <c r="BE6" s="147">
        <v>52.9</v>
      </c>
      <c r="BF6" s="147">
        <v>53.2</v>
      </c>
    </row>
    <row r="7" spans="1:58">
      <c r="A7" s="143" t="s">
        <v>119</v>
      </c>
      <c r="B7" s="143" t="s">
        <v>120</v>
      </c>
      <c r="C7" s="143">
        <v>49.7</v>
      </c>
      <c r="D7" s="143">
        <v>49.5</v>
      </c>
      <c r="E7" s="143">
        <v>49.2</v>
      </c>
      <c r="F7" s="143">
        <v>49.3</v>
      </c>
      <c r="G7" s="143">
        <v>49</v>
      </c>
      <c r="H7" s="143">
        <v>49.4</v>
      </c>
      <c r="I7" s="143">
        <v>50</v>
      </c>
      <c r="J7" s="143">
        <v>50.2</v>
      </c>
      <c r="K7" s="143">
        <v>50.9</v>
      </c>
      <c r="L7" s="143">
        <v>51.5</v>
      </c>
      <c r="M7" s="143">
        <v>50.5</v>
      </c>
      <c r="N7" s="143">
        <v>50.1</v>
      </c>
      <c r="O7" s="143">
        <v>49.8</v>
      </c>
      <c r="P7" s="143">
        <v>50.1</v>
      </c>
      <c r="Q7" s="143">
        <v>48.6</v>
      </c>
      <c r="R7" s="143">
        <v>48.5</v>
      </c>
      <c r="S7" s="143">
        <v>48.1</v>
      </c>
      <c r="T7" s="143">
        <v>48</v>
      </c>
      <c r="U7" s="143">
        <v>48.4</v>
      </c>
      <c r="V7" s="143">
        <v>48.7</v>
      </c>
      <c r="W7" s="143">
        <v>47.6</v>
      </c>
      <c r="X7" s="143">
        <v>47.6</v>
      </c>
      <c r="Y7" s="143">
        <v>46.8</v>
      </c>
      <c r="Z7" s="143">
        <v>46.1</v>
      </c>
      <c r="AA7" s="143">
        <v>46.2</v>
      </c>
      <c r="AB7" s="143">
        <v>46.6</v>
      </c>
      <c r="AC7" s="143">
        <v>46.7</v>
      </c>
      <c r="AD7" s="143">
        <v>46.5</v>
      </c>
      <c r="AE7" s="143">
        <v>46.2</v>
      </c>
      <c r="AF7" s="143">
        <v>46.6</v>
      </c>
      <c r="AG7" s="143">
        <v>46.3</v>
      </c>
      <c r="AH7" s="143">
        <v>46.2</v>
      </c>
      <c r="AI7" s="143">
        <v>45.8</v>
      </c>
      <c r="AJ7" s="143">
        <v>45.2</v>
      </c>
      <c r="AK7" s="143">
        <v>45.2</v>
      </c>
      <c r="AL7" s="143">
        <v>45</v>
      </c>
      <c r="AM7" s="143">
        <v>45.2</v>
      </c>
      <c r="AN7" s="143">
        <v>45.8</v>
      </c>
      <c r="AO7" s="143">
        <v>46</v>
      </c>
      <c r="AP7" s="143">
        <v>46.5</v>
      </c>
      <c r="AQ7" s="143">
        <v>46.2</v>
      </c>
      <c r="AR7" s="143">
        <v>45.3</v>
      </c>
      <c r="AS7" s="143">
        <v>44.7</v>
      </c>
      <c r="AT7" s="143">
        <v>44.2</v>
      </c>
      <c r="AU7" s="143">
        <v>43.4</v>
      </c>
      <c r="AV7" s="143">
        <v>43.1</v>
      </c>
      <c r="AW7" s="143">
        <v>44.3</v>
      </c>
      <c r="AX7" s="143">
        <v>44.8</v>
      </c>
      <c r="AY7" s="143">
        <v>43.6</v>
      </c>
      <c r="AZ7" s="143">
        <v>42.8</v>
      </c>
      <c r="BA7" s="143">
        <v>42.7</v>
      </c>
      <c r="BB7" s="143">
        <v>42.4</v>
      </c>
      <c r="BC7" s="143">
        <v>42.3</v>
      </c>
      <c r="BD7" s="143">
        <v>42.4</v>
      </c>
      <c r="BE7" s="143">
        <v>42.8</v>
      </c>
      <c r="BF7" s="143">
        <v>43.1</v>
      </c>
    </row>
    <row r="8" spans="1:58">
      <c r="A8" s="143" t="s">
        <v>155</v>
      </c>
      <c r="B8" s="143" t="s">
        <v>181</v>
      </c>
      <c r="C8" s="143">
        <v>49.7</v>
      </c>
      <c r="D8" s="143">
        <v>49.4</v>
      </c>
      <c r="E8" s="143">
        <v>49.2</v>
      </c>
      <c r="F8" s="143">
        <v>49.2</v>
      </c>
      <c r="G8" s="143">
        <v>48.9</v>
      </c>
      <c r="H8" s="143">
        <v>49.4</v>
      </c>
      <c r="I8" s="143">
        <v>50</v>
      </c>
      <c r="J8" s="143">
        <v>50.2</v>
      </c>
      <c r="K8" s="143">
        <v>50.9</v>
      </c>
      <c r="L8" s="143">
        <v>51.5</v>
      </c>
      <c r="M8" s="143">
        <v>50.4</v>
      </c>
      <c r="N8" s="143">
        <v>50.1</v>
      </c>
      <c r="O8" s="143">
        <v>49.8</v>
      </c>
      <c r="P8" s="143">
        <v>50.1</v>
      </c>
      <c r="Q8" s="143">
        <v>48.6</v>
      </c>
      <c r="R8" s="143">
        <v>48.4</v>
      </c>
      <c r="S8" s="143">
        <v>48.1</v>
      </c>
      <c r="T8" s="143">
        <v>48</v>
      </c>
      <c r="U8" s="143">
        <v>48.4</v>
      </c>
      <c r="V8" s="143">
        <v>48.7</v>
      </c>
      <c r="W8" s="143">
        <v>47.6</v>
      </c>
      <c r="X8" s="143">
        <v>47.5</v>
      </c>
      <c r="Y8" s="143">
        <v>46.8</v>
      </c>
      <c r="Z8" s="143">
        <v>46.1</v>
      </c>
      <c r="AA8" s="143">
        <v>46.1</v>
      </c>
      <c r="AB8" s="143">
        <v>46.6</v>
      </c>
      <c r="AC8" s="143">
        <v>46.7</v>
      </c>
      <c r="AD8" s="143">
        <v>46.4</v>
      </c>
      <c r="AE8" s="143">
        <v>46.2</v>
      </c>
      <c r="AF8" s="143">
        <v>46.5</v>
      </c>
      <c r="AG8" s="143">
        <v>46.2</v>
      </c>
      <c r="AH8" s="143">
        <v>46.1</v>
      </c>
      <c r="AI8" s="143">
        <v>45.8</v>
      </c>
      <c r="AJ8" s="143">
        <v>45.1</v>
      </c>
      <c r="AK8" s="143">
        <v>45.1</v>
      </c>
      <c r="AL8" s="143">
        <v>44.9</v>
      </c>
      <c r="AM8" s="143">
        <v>45.1</v>
      </c>
      <c r="AN8" s="143">
        <v>45.7</v>
      </c>
      <c r="AO8" s="143">
        <v>45.9</v>
      </c>
      <c r="AP8" s="143">
        <v>46.4</v>
      </c>
      <c r="AQ8" s="143">
        <v>46.1</v>
      </c>
      <c r="AR8" s="143">
        <v>45.2</v>
      </c>
      <c r="AS8" s="143">
        <v>44.5</v>
      </c>
      <c r="AT8" s="143">
        <v>44.1</v>
      </c>
      <c r="AU8" s="143">
        <v>43.3</v>
      </c>
      <c r="AV8" s="143">
        <v>43</v>
      </c>
      <c r="AW8" s="143">
        <v>44.2</v>
      </c>
      <c r="AX8" s="143">
        <v>44.6</v>
      </c>
      <c r="AY8" s="143">
        <v>43.5</v>
      </c>
      <c r="AZ8" s="143">
        <v>42.7</v>
      </c>
      <c r="BA8" s="143">
        <v>42.6</v>
      </c>
      <c r="BB8" s="143">
        <v>42.3</v>
      </c>
      <c r="BC8" s="143">
        <v>42.2</v>
      </c>
      <c r="BD8" s="143">
        <v>42.3</v>
      </c>
      <c r="BE8" s="143">
        <v>42.7</v>
      </c>
      <c r="BF8" s="143">
        <v>43</v>
      </c>
    </row>
    <row r="9" spans="1:58">
      <c r="A9" s="143" t="s">
        <v>156</v>
      </c>
      <c r="B9" s="143" t="s">
        <v>182</v>
      </c>
      <c r="C9" s="143">
        <v>0.1</v>
      </c>
      <c r="D9" s="143">
        <v>0</v>
      </c>
      <c r="E9" s="143">
        <v>0</v>
      </c>
      <c r="F9" s="143">
        <v>0</v>
      </c>
      <c r="G9" s="143">
        <v>0</v>
      </c>
      <c r="H9" s="143">
        <v>0</v>
      </c>
      <c r="I9" s="143">
        <v>0</v>
      </c>
      <c r="J9" s="143">
        <v>0</v>
      </c>
      <c r="K9" s="143">
        <v>0</v>
      </c>
      <c r="L9" s="143">
        <v>0</v>
      </c>
      <c r="M9" s="143">
        <v>0</v>
      </c>
      <c r="N9" s="143">
        <v>0</v>
      </c>
      <c r="O9" s="143">
        <v>0</v>
      </c>
      <c r="P9" s="143">
        <v>0</v>
      </c>
      <c r="Q9" s="143">
        <v>0</v>
      </c>
      <c r="R9" s="143">
        <v>0</v>
      </c>
      <c r="S9" s="143">
        <v>0</v>
      </c>
      <c r="T9" s="143">
        <v>0</v>
      </c>
      <c r="U9" s="143">
        <v>0</v>
      </c>
      <c r="V9" s="143">
        <v>0</v>
      </c>
      <c r="W9" s="143">
        <v>0</v>
      </c>
      <c r="X9" s="143">
        <v>0</v>
      </c>
      <c r="Y9" s="143">
        <v>0</v>
      </c>
      <c r="Z9" s="143">
        <v>0</v>
      </c>
      <c r="AA9" s="143">
        <v>0</v>
      </c>
      <c r="AB9" s="143">
        <v>0.1</v>
      </c>
      <c r="AC9" s="143">
        <v>0</v>
      </c>
      <c r="AD9" s="143">
        <v>0</v>
      </c>
      <c r="AE9" s="143">
        <v>0</v>
      </c>
      <c r="AF9" s="143">
        <v>0.1</v>
      </c>
      <c r="AG9" s="143">
        <v>0.1</v>
      </c>
      <c r="AH9" s="143">
        <v>0.1</v>
      </c>
      <c r="AI9" s="143">
        <v>0.1</v>
      </c>
      <c r="AJ9" s="143">
        <v>0.1</v>
      </c>
      <c r="AK9" s="143">
        <v>0.1</v>
      </c>
      <c r="AL9" s="143">
        <v>0.1</v>
      </c>
      <c r="AM9" s="143">
        <v>0.1</v>
      </c>
      <c r="AN9" s="143">
        <v>0.1</v>
      </c>
      <c r="AO9" s="143">
        <v>0.1</v>
      </c>
      <c r="AP9" s="143">
        <v>0.1</v>
      </c>
      <c r="AQ9" s="143">
        <v>0.1</v>
      </c>
      <c r="AR9" s="143">
        <v>0.1</v>
      </c>
      <c r="AS9" s="143">
        <v>0.1</v>
      </c>
      <c r="AT9" s="143">
        <v>0.1</v>
      </c>
      <c r="AU9" s="143">
        <v>0.1</v>
      </c>
      <c r="AV9" s="143">
        <v>0.1</v>
      </c>
      <c r="AW9" s="143">
        <v>0.1</v>
      </c>
      <c r="AX9" s="143">
        <v>0.1</v>
      </c>
      <c r="AY9" s="143">
        <v>0.1</v>
      </c>
      <c r="AZ9" s="143">
        <v>0.1</v>
      </c>
      <c r="BA9" s="143">
        <v>0.1</v>
      </c>
      <c r="BB9" s="143">
        <v>0.1</v>
      </c>
      <c r="BC9" s="143">
        <v>0.1</v>
      </c>
      <c r="BD9" s="143">
        <v>0.1</v>
      </c>
      <c r="BE9" s="143">
        <v>0.1</v>
      </c>
      <c r="BF9" s="143">
        <v>0.1</v>
      </c>
    </row>
    <row r="10" spans="1:58">
      <c r="A10" s="143" t="s">
        <v>121</v>
      </c>
      <c r="B10" s="143" t="s">
        <v>183</v>
      </c>
      <c r="C10" s="143">
        <v>5.4</v>
      </c>
      <c r="D10" s="143">
        <v>5.5</v>
      </c>
      <c r="E10" s="143">
        <v>5.7</v>
      </c>
      <c r="F10" s="143">
        <v>5.7</v>
      </c>
      <c r="G10" s="143">
        <v>5.7</v>
      </c>
      <c r="H10" s="143">
        <v>6.2</v>
      </c>
      <c r="I10" s="143">
        <v>6.3</v>
      </c>
      <c r="J10" s="143">
        <v>6.4</v>
      </c>
      <c r="K10" s="143">
        <v>6.6</v>
      </c>
      <c r="L10" s="143">
        <v>6.9</v>
      </c>
      <c r="M10" s="143">
        <v>7.1</v>
      </c>
      <c r="N10" s="143">
        <v>7.4</v>
      </c>
      <c r="O10" s="143">
        <v>7.5</v>
      </c>
      <c r="P10" s="143">
        <v>7.7</v>
      </c>
      <c r="Q10" s="143">
        <v>8.1</v>
      </c>
      <c r="R10" s="143">
        <v>8.1999999999999993</v>
      </c>
      <c r="S10" s="143">
        <v>8.5</v>
      </c>
      <c r="T10" s="143">
        <v>8.6</v>
      </c>
      <c r="U10" s="143">
        <v>8.8000000000000007</v>
      </c>
      <c r="V10" s="143">
        <v>9</v>
      </c>
      <c r="W10" s="143">
        <v>8.9</v>
      </c>
      <c r="X10" s="143">
        <v>9.1999999999999993</v>
      </c>
      <c r="Y10" s="143">
        <v>9.4</v>
      </c>
      <c r="Z10" s="143">
        <v>9.3000000000000007</v>
      </c>
      <c r="AA10" s="143">
        <v>9.5</v>
      </c>
      <c r="AB10" s="143">
        <v>9.8000000000000007</v>
      </c>
      <c r="AC10" s="143">
        <v>9.6999999999999993</v>
      </c>
      <c r="AD10" s="143">
        <v>9.6999999999999993</v>
      </c>
      <c r="AE10" s="143">
        <v>10</v>
      </c>
      <c r="AF10" s="143">
        <v>10.199999999999999</v>
      </c>
      <c r="AG10" s="143">
        <v>10.5</v>
      </c>
      <c r="AH10" s="143">
        <v>11</v>
      </c>
      <c r="AI10" s="143">
        <v>11</v>
      </c>
      <c r="AJ10" s="143">
        <v>10.8</v>
      </c>
      <c r="AK10" s="143">
        <v>10.4</v>
      </c>
      <c r="AL10" s="143">
        <v>10</v>
      </c>
      <c r="AM10" s="143">
        <v>9.6999999999999993</v>
      </c>
      <c r="AN10" s="143">
        <v>9.8000000000000007</v>
      </c>
      <c r="AO10" s="143">
        <v>9.8000000000000007</v>
      </c>
      <c r="AP10" s="143">
        <v>9.9</v>
      </c>
      <c r="AQ10" s="143">
        <v>10.199999999999999</v>
      </c>
      <c r="AR10" s="143">
        <v>10.4</v>
      </c>
      <c r="AS10" s="143">
        <v>10.6</v>
      </c>
      <c r="AT10" s="143">
        <v>10.7</v>
      </c>
      <c r="AU10" s="143">
        <v>10.6</v>
      </c>
      <c r="AV10" s="143">
        <v>10.3</v>
      </c>
      <c r="AW10" s="143">
        <v>10.4</v>
      </c>
      <c r="AX10" s="143">
        <v>10.6</v>
      </c>
      <c r="AY10" s="143">
        <v>10.7</v>
      </c>
      <c r="AZ10" s="143">
        <v>10.6</v>
      </c>
      <c r="BA10" s="143">
        <v>10.5</v>
      </c>
      <c r="BB10" s="143">
        <v>10.3</v>
      </c>
      <c r="BC10" s="143">
        <v>10.3</v>
      </c>
      <c r="BD10" s="143">
        <v>10.1</v>
      </c>
      <c r="BE10" s="143">
        <v>10.1</v>
      </c>
      <c r="BF10" s="143">
        <v>10.1</v>
      </c>
    </row>
    <row r="11" spans="1:58">
      <c r="A11" s="143"/>
      <c r="B11" s="144" t="s">
        <v>163</v>
      </c>
      <c r="C11" s="143">
        <v>7.9</v>
      </c>
      <c r="D11" s="143">
        <v>7.9</v>
      </c>
      <c r="E11" s="143">
        <v>8</v>
      </c>
      <c r="F11" s="143">
        <v>8</v>
      </c>
      <c r="G11" s="143">
        <v>7.7999999999999989</v>
      </c>
      <c r="H11" s="143">
        <v>7.3</v>
      </c>
      <c r="I11" s="143">
        <v>7.5</v>
      </c>
      <c r="J11" s="143">
        <v>7.6999999999999993</v>
      </c>
      <c r="K11" s="143">
        <v>7.7999999999999989</v>
      </c>
      <c r="L11" s="143">
        <v>8.1</v>
      </c>
      <c r="M11" s="143">
        <v>8.2999999999999989</v>
      </c>
      <c r="N11" s="143">
        <v>8</v>
      </c>
      <c r="O11" s="143">
        <v>7.7999999999999989</v>
      </c>
      <c r="P11" s="143">
        <v>7.8999999999999995</v>
      </c>
      <c r="Q11" s="143">
        <v>7.8</v>
      </c>
      <c r="R11" s="143">
        <v>7.6000000000000005</v>
      </c>
      <c r="S11" s="143">
        <v>7.4</v>
      </c>
      <c r="T11" s="143">
        <v>6.8999999999999995</v>
      </c>
      <c r="U11" s="143">
        <v>6.7</v>
      </c>
      <c r="V11" s="143">
        <v>6.8</v>
      </c>
      <c r="W11" s="143">
        <v>7</v>
      </c>
      <c r="X11" s="143">
        <v>6.8</v>
      </c>
      <c r="Y11" s="143">
        <v>6.7</v>
      </c>
      <c r="Z11" s="143">
        <v>6.7</v>
      </c>
      <c r="AA11" s="143">
        <v>6.7</v>
      </c>
      <c r="AB11" s="143">
        <v>6.6000000000000005</v>
      </c>
      <c r="AC11" s="143">
        <v>6.6000000000000005</v>
      </c>
      <c r="AD11" s="143">
        <v>6.5</v>
      </c>
      <c r="AE11" s="143">
        <v>6.6</v>
      </c>
      <c r="AF11" s="143">
        <v>6.7</v>
      </c>
      <c r="AG11" s="143">
        <v>7</v>
      </c>
      <c r="AH11" s="143">
        <v>7</v>
      </c>
      <c r="AI11" s="143">
        <v>7</v>
      </c>
      <c r="AJ11" s="143">
        <v>7.1</v>
      </c>
      <c r="AK11" s="143">
        <v>6.9</v>
      </c>
      <c r="AL11" s="143">
        <v>6.8</v>
      </c>
      <c r="AM11" s="143">
        <v>6.6999999999999993</v>
      </c>
      <c r="AN11" s="143">
        <v>6.6</v>
      </c>
      <c r="AO11" s="143">
        <v>6.4</v>
      </c>
      <c r="AP11" s="143">
        <v>6.3999999999999995</v>
      </c>
      <c r="AQ11" s="143">
        <v>6.3</v>
      </c>
      <c r="AR11" s="143">
        <v>6.5</v>
      </c>
      <c r="AS11" s="143">
        <v>6.6</v>
      </c>
      <c r="AT11" s="143">
        <v>6.6</v>
      </c>
      <c r="AU11" s="143">
        <v>6.6</v>
      </c>
      <c r="AV11" s="143">
        <v>6.6</v>
      </c>
      <c r="AW11" s="143">
        <v>6.8</v>
      </c>
      <c r="AX11" s="143">
        <v>6.6999999999999993</v>
      </c>
      <c r="AY11" s="143">
        <v>6.8</v>
      </c>
      <c r="AZ11" s="143">
        <v>6.6999999999999993</v>
      </c>
      <c r="BA11" s="143">
        <v>6.6999999999999993</v>
      </c>
      <c r="BB11" s="143">
        <v>6.5</v>
      </c>
      <c r="BC11" s="143">
        <v>6.6</v>
      </c>
      <c r="BD11" s="143">
        <v>6.6000000000000005</v>
      </c>
      <c r="BE11" s="143">
        <v>6.5</v>
      </c>
      <c r="BF11" s="143">
        <v>6.6000000000000005</v>
      </c>
    </row>
    <row r="12" spans="1:58">
      <c r="A12" s="143" t="s">
        <v>124</v>
      </c>
      <c r="B12" s="144" t="s">
        <v>184</v>
      </c>
      <c r="C12" s="144">
        <v>8.3000000000000007</v>
      </c>
      <c r="D12" s="144">
        <v>8.3000000000000007</v>
      </c>
      <c r="E12" s="144">
        <v>8.3000000000000007</v>
      </c>
      <c r="F12" s="144">
        <v>8.4</v>
      </c>
      <c r="G12" s="144">
        <v>8.1999999999999993</v>
      </c>
      <c r="H12" s="144">
        <v>7.8</v>
      </c>
      <c r="I12" s="144">
        <v>7.9</v>
      </c>
      <c r="J12" s="144">
        <v>8.1</v>
      </c>
      <c r="K12" s="144">
        <v>8.1999999999999993</v>
      </c>
      <c r="L12" s="144">
        <v>8.5</v>
      </c>
      <c r="M12" s="144">
        <v>8.6999999999999993</v>
      </c>
      <c r="N12" s="144">
        <v>8.5</v>
      </c>
      <c r="O12" s="144">
        <v>8.1999999999999993</v>
      </c>
      <c r="P12" s="144">
        <v>8.1</v>
      </c>
      <c r="Q12" s="144">
        <v>8.1</v>
      </c>
      <c r="R12" s="144">
        <v>7.9</v>
      </c>
      <c r="S12" s="144">
        <v>7.7</v>
      </c>
      <c r="T12" s="144">
        <v>7.3</v>
      </c>
      <c r="U12" s="144">
        <v>7</v>
      </c>
      <c r="V12" s="144">
        <v>7.1</v>
      </c>
      <c r="W12" s="144">
        <v>7.4</v>
      </c>
      <c r="X12" s="144">
        <v>7.2</v>
      </c>
      <c r="Y12" s="144">
        <v>7.3</v>
      </c>
      <c r="Z12" s="144">
        <v>7.2</v>
      </c>
      <c r="AA12" s="144">
        <v>7.2</v>
      </c>
      <c r="AB12" s="144">
        <v>7.2</v>
      </c>
      <c r="AC12" s="144">
        <v>7.2</v>
      </c>
      <c r="AD12" s="144">
        <v>7.1</v>
      </c>
      <c r="AE12" s="144">
        <v>7.1</v>
      </c>
      <c r="AF12" s="144">
        <v>7.2</v>
      </c>
      <c r="AG12" s="144">
        <v>7.5</v>
      </c>
      <c r="AH12" s="144">
        <v>7.5</v>
      </c>
      <c r="AI12" s="144">
        <v>7.5</v>
      </c>
      <c r="AJ12" s="144">
        <v>7.6</v>
      </c>
      <c r="AK12" s="144">
        <v>7.4</v>
      </c>
      <c r="AL12" s="144">
        <v>7.2</v>
      </c>
      <c r="AM12" s="144">
        <v>7.1</v>
      </c>
      <c r="AN12" s="144">
        <v>7</v>
      </c>
      <c r="AO12" s="144">
        <v>6.9</v>
      </c>
      <c r="AP12" s="144">
        <v>6.8</v>
      </c>
      <c r="AQ12" s="144">
        <v>6.8</v>
      </c>
      <c r="AR12" s="144">
        <v>6.9</v>
      </c>
      <c r="AS12" s="144">
        <v>7</v>
      </c>
      <c r="AT12" s="144">
        <v>7</v>
      </c>
      <c r="AU12" s="144">
        <v>7.1</v>
      </c>
      <c r="AV12" s="144">
        <v>7</v>
      </c>
      <c r="AW12" s="144">
        <v>7.2</v>
      </c>
      <c r="AX12" s="144">
        <v>7.1</v>
      </c>
      <c r="AY12" s="144">
        <v>7.2</v>
      </c>
      <c r="AZ12" s="144">
        <v>7.1</v>
      </c>
      <c r="BA12" s="144">
        <v>7.1</v>
      </c>
      <c r="BB12" s="144">
        <v>6.9</v>
      </c>
      <c r="BC12" s="144">
        <v>7</v>
      </c>
      <c r="BD12" s="144">
        <v>6.9</v>
      </c>
      <c r="BE12" s="144">
        <v>6.8</v>
      </c>
      <c r="BF12" s="144">
        <v>6.9</v>
      </c>
    </row>
    <row r="13" spans="1:58">
      <c r="A13" s="143" t="s">
        <v>126</v>
      </c>
      <c r="B13" s="144" t="s">
        <v>185</v>
      </c>
      <c r="C13" s="144">
        <v>0.4</v>
      </c>
      <c r="D13" s="144">
        <v>0.4</v>
      </c>
      <c r="E13" s="144">
        <v>0.3</v>
      </c>
      <c r="F13" s="144">
        <v>0.4</v>
      </c>
      <c r="G13" s="144">
        <v>0.4</v>
      </c>
      <c r="H13" s="144">
        <v>0.5</v>
      </c>
      <c r="I13" s="144">
        <v>0.4</v>
      </c>
      <c r="J13" s="144">
        <v>0.4</v>
      </c>
      <c r="K13" s="144">
        <v>0.4</v>
      </c>
      <c r="L13" s="144">
        <v>0.4</v>
      </c>
      <c r="M13" s="144">
        <v>0.4</v>
      </c>
      <c r="N13" s="144">
        <v>0.5</v>
      </c>
      <c r="O13" s="144">
        <v>0.4</v>
      </c>
      <c r="P13" s="144">
        <v>0.2</v>
      </c>
      <c r="Q13" s="144">
        <v>0.3</v>
      </c>
      <c r="R13" s="144">
        <v>0.3</v>
      </c>
      <c r="S13" s="144">
        <v>0.3</v>
      </c>
      <c r="T13" s="144">
        <v>0.4</v>
      </c>
      <c r="U13" s="144">
        <v>0.3</v>
      </c>
      <c r="V13" s="144">
        <v>0.3</v>
      </c>
      <c r="W13" s="144">
        <v>0.4</v>
      </c>
      <c r="X13" s="144">
        <v>0.4</v>
      </c>
      <c r="Y13" s="144">
        <v>0.6</v>
      </c>
      <c r="Z13" s="144">
        <v>0.5</v>
      </c>
      <c r="AA13" s="144">
        <v>0.5</v>
      </c>
      <c r="AB13" s="144">
        <v>0.6</v>
      </c>
      <c r="AC13" s="144">
        <v>0.6</v>
      </c>
      <c r="AD13" s="144">
        <v>0.6</v>
      </c>
      <c r="AE13" s="144">
        <v>0.5</v>
      </c>
      <c r="AF13" s="144">
        <v>0.5</v>
      </c>
      <c r="AG13" s="144">
        <v>0.5</v>
      </c>
      <c r="AH13" s="144">
        <v>0.5</v>
      </c>
      <c r="AI13" s="144">
        <v>0.5</v>
      </c>
      <c r="AJ13" s="144">
        <v>0.5</v>
      </c>
      <c r="AK13" s="144">
        <v>0.5</v>
      </c>
      <c r="AL13" s="144">
        <v>0.4</v>
      </c>
      <c r="AM13" s="144">
        <v>0.4</v>
      </c>
      <c r="AN13" s="144">
        <v>0.4</v>
      </c>
      <c r="AO13" s="144">
        <v>0.5</v>
      </c>
      <c r="AP13" s="144">
        <v>0.4</v>
      </c>
      <c r="AQ13" s="144">
        <v>0.5</v>
      </c>
      <c r="AR13" s="144">
        <v>0.4</v>
      </c>
      <c r="AS13" s="144">
        <v>0.4</v>
      </c>
      <c r="AT13" s="144">
        <v>0.4</v>
      </c>
      <c r="AU13" s="144">
        <v>0.5</v>
      </c>
      <c r="AV13" s="144">
        <v>0.4</v>
      </c>
      <c r="AW13" s="144">
        <v>0.4</v>
      </c>
      <c r="AX13" s="144">
        <v>0.4</v>
      </c>
      <c r="AY13" s="144">
        <v>0.4</v>
      </c>
      <c r="AZ13" s="144">
        <v>0.4</v>
      </c>
      <c r="BA13" s="144">
        <v>0.4</v>
      </c>
      <c r="BB13" s="144">
        <v>0.4</v>
      </c>
      <c r="BC13" s="144">
        <v>0.4</v>
      </c>
      <c r="BD13" s="144">
        <v>0.3</v>
      </c>
      <c r="BE13" s="144">
        <v>0.3</v>
      </c>
      <c r="BF13" s="144">
        <v>0.3</v>
      </c>
    </row>
    <row r="14" spans="1:58">
      <c r="A14" s="143" t="s">
        <v>128</v>
      </c>
      <c r="B14" s="692" t="s">
        <v>478</v>
      </c>
      <c r="C14" s="144">
        <v>24.4</v>
      </c>
      <c r="D14" s="144">
        <v>24.8</v>
      </c>
      <c r="E14" s="144">
        <v>25</v>
      </c>
      <c r="F14" s="144">
        <v>25.1</v>
      </c>
      <c r="G14" s="144">
        <v>25.7</v>
      </c>
      <c r="H14" s="144">
        <v>25.3</v>
      </c>
      <c r="I14" s="144">
        <v>24.2</v>
      </c>
      <c r="J14" s="144">
        <v>23.6</v>
      </c>
      <c r="K14" s="144">
        <v>22.4</v>
      </c>
      <c r="L14" s="144">
        <v>20.7</v>
      </c>
      <c r="M14" s="144">
        <v>21.3</v>
      </c>
      <c r="N14" s="144">
        <v>21.9</v>
      </c>
      <c r="O14" s="144">
        <v>22.3</v>
      </c>
      <c r="P14" s="144">
        <v>21</v>
      </c>
      <c r="Q14" s="144">
        <v>21.3</v>
      </c>
      <c r="R14" s="144">
        <v>21.8</v>
      </c>
      <c r="S14" s="144">
        <v>22.1</v>
      </c>
      <c r="T14" s="144">
        <v>22.5</v>
      </c>
      <c r="U14" s="144">
        <v>21.8</v>
      </c>
      <c r="V14" s="144">
        <v>20.399999999999999</v>
      </c>
      <c r="W14" s="144">
        <v>21.1</v>
      </c>
      <c r="X14" s="144">
        <v>20.5</v>
      </c>
      <c r="Y14" s="144">
        <v>21.4</v>
      </c>
      <c r="Z14" s="144">
        <v>23</v>
      </c>
      <c r="AA14" s="144">
        <v>22.9</v>
      </c>
      <c r="AB14" s="144">
        <v>21.9</v>
      </c>
      <c r="AC14" s="144">
        <v>21.9</v>
      </c>
      <c r="AD14" s="144">
        <v>22.4</v>
      </c>
      <c r="AE14" s="144">
        <v>22.2</v>
      </c>
      <c r="AF14" s="144">
        <v>21.4</v>
      </c>
      <c r="AG14" s="144">
        <v>20.9</v>
      </c>
      <c r="AH14" s="144">
        <v>20.9</v>
      </c>
      <c r="AI14" s="144">
        <v>21.3</v>
      </c>
      <c r="AJ14" s="144">
        <v>22.2</v>
      </c>
      <c r="AK14" s="144">
        <v>22.7</v>
      </c>
      <c r="AL14" s="144">
        <v>23.6</v>
      </c>
      <c r="AM14" s="144">
        <v>24</v>
      </c>
      <c r="AN14" s="144">
        <v>23.5</v>
      </c>
      <c r="AO14" s="144">
        <v>23.2</v>
      </c>
      <c r="AP14" s="144">
        <v>22.6</v>
      </c>
      <c r="AQ14" s="144">
        <v>22.4</v>
      </c>
      <c r="AR14" s="144">
        <v>22.8</v>
      </c>
      <c r="AS14" s="144">
        <v>23.1</v>
      </c>
      <c r="AT14" s="144">
        <v>23.5</v>
      </c>
      <c r="AU14" s="144">
        <v>24.2</v>
      </c>
      <c r="AV14" s="144">
        <v>24.7</v>
      </c>
      <c r="AW14" s="144">
        <v>22.9</v>
      </c>
      <c r="AX14" s="144">
        <v>21.7</v>
      </c>
      <c r="AY14" s="144">
        <v>22.4</v>
      </c>
      <c r="AZ14" s="144">
        <v>23.9</v>
      </c>
      <c r="BA14" s="144">
        <v>24.3</v>
      </c>
      <c r="BB14" s="144">
        <v>25.3</v>
      </c>
      <c r="BC14" s="144">
        <v>25.2</v>
      </c>
      <c r="BD14" s="144">
        <v>25.4</v>
      </c>
      <c r="BE14" s="144">
        <v>25.1</v>
      </c>
      <c r="BF14" s="144">
        <v>24.7</v>
      </c>
    </row>
    <row r="15" spans="1:58">
      <c r="A15" s="143" t="s">
        <v>129</v>
      </c>
      <c r="B15" s="143" t="s">
        <v>166</v>
      </c>
      <c r="C15" s="143">
        <v>24.3</v>
      </c>
      <c r="D15" s="143">
        <v>24.7</v>
      </c>
      <c r="E15" s="143">
        <v>24.8</v>
      </c>
      <c r="F15" s="143">
        <v>25</v>
      </c>
      <c r="G15" s="143">
        <v>25.6</v>
      </c>
      <c r="H15" s="143">
        <v>25.3</v>
      </c>
      <c r="I15" s="143">
        <v>24.2</v>
      </c>
      <c r="J15" s="143">
        <v>23.6</v>
      </c>
      <c r="K15" s="143">
        <v>22.4</v>
      </c>
      <c r="L15" s="143">
        <v>20.9</v>
      </c>
      <c r="M15" s="143">
        <v>21.4</v>
      </c>
      <c r="N15" s="143">
        <v>22</v>
      </c>
      <c r="O15" s="143">
        <v>22.5</v>
      </c>
      <c r="P15" s="143">
        <v>21.2</v>
      </c>
      <c r="Q15" s="143">
        <v>21.6</v>
      </c>
      <c r="R15" s="143">
        <v>22</v>
      </c>
      <c r="S15" s="143">
        <v>22.3</v>
      </c>
      <c r="T15" s="143">
        <v>22.7</v>
      </c>
      <c r="U15" s="143">
        <v>21.9</v>
      </c>
      <c r="V15" s="143">
        <v>20.6</v>
      </c>
      <c r="W15" s="143">
        <v>21.3</v>
      </c>
      <c r="X15" s="143">
        <v>20.6</v>
      </c>
      <c r="Y15" s="143">
        <v>21.5</v>
      </c>
      <c r="Z15" s="143">
        <v>23.1</v>
      </c>
      <c r="AA15" s="143">
        <v>22.9</v>
      </c>
      <c r="AB15" s="143">
        <v>21.8</v>
      </c>
      <c r="AC15" s="143">
        <v>21.9</v>
      </c>
      <c r="AD15" s="143">
        <v>22.3</v>
      </c>
      <c r="AE15" s="143">
        <v>22.1</v>
      </c>
      <c r="AF15" s="143">
        <v>21.3</v>
      </c>
      <c r="AG15" s="143">
        <v>20.7</v>
      </c>
      <c r="AH15" s="143">
        <v>20.7</v>
      </c>
      <c r="AI15" s="143">
        <v>21.1</v>
      </c>
      <c r="AJ15" s="143">
        <v>22</v>
      </c>
      <c r="AK15" s="143">
        <v>22.5</v>
      </c>
      <c r="AL15" s="143">
        <v>23.4</v>
      </c>
      <c r="AM15" s="143">
        <v>23.8</v>
      </c>
      <c r="AN15" s="143">
        <v>23.4</v>
      </c>
      <c r="AO15" s="143">
        <v>23</v>
      </c>
      <c r="AP15" s="143">
        <v>22.5</v>
      </c>
      <c r="AQ15" s="143">
        <v>22.4</v>
      </c>
      <c r="AR15" s="143">
        <v>22.7</v>
      </c>
      <c r="AS15" s="143">
        <v>23.1</v>
      </c>
      <c r="AT15" s="143">
        <v>23.5</v>
      </c>
      <c r="AU15" s="143">
        <v>24.2</v>
      </c>
      <c r="AV15" s="143">
        <v>24.8</v>
      </c>
      <c r="AW15" s="143">
        <v>23</v>
      </c>
      <c r="AX15" s="143">
        <v>21.9</v>
      </c>
      <c r="AY15" s="143">
        <v>22.5</v>
      </c>
      <c r="AZ15" s="143">
        <v>24</v>
      </c>
      <c r="BA15" s="143">
        <v>24.5</v>
      </c>
      <c r="BB15" s="143">
        <v>25.4</v>
      </c>
      <c r="BC15" s="143">
        <v>25.3</v>
      </c>
      <c r="BD15" s="143">
        <v>25.5</v>
      </c>
      <c r="BE15" s="143">
        <v>25.2</v>
      </c>
      <c r="BF15" s="143">
        <v>24.8</v>
      </c>
    </row>
    <row r="16" spans="1:58">
      <c r="A16" s="143" t="s">
        <v>131</v>
      </c>
      <c r="B16" s="143" t="s">
        <v>167</v>
      </c>
      <c r="C16" s="143">
        <v>2.2000000000000002</v>
      </c>
      <c r="D16" s="143">
        <v>2.2999999999999998</v>
      </c>
      <c r="E16" s="143">
        <v>2.2999999999999998</v>
      </c>
      <c r="F16" s="143">
        <v>2.5</v>
      </c>
      <c r="G16" s="143">
        <v>2.6</v>
      </c>
      <c r="H16" s="143">
        <v>2.7</v>
      </c>
      <c r="I16" s="143">
        <v>2.9</v>
      </c>
      <c r="J16" s="143">
        <v>2.9</v>
      </c>
      <c r="K16" s="143">
        <v>3.3</v>
      </c>
      <c r="L16" s="143">
        <v>3.8</v>
      </c>
      <c r="M16" s="143">
        <v>3.9</v>
      </c>
      <c r="N16" s="143">
        <v>3.9</v>
      </c>
      <c r="O16" s="143">
        <v>4.2</v>
      </c>
      <c r="P16" s="143">
        <v>4.9000000000000004</v>
      </c>
      <c r="Q16" s="143">
        <v>5.2</v>
      </c>
      <c r="R16" s="143">
        <v>4.8</v>
      </c>
      <c r="S16" s="143">
        <v>5.0999999999999996</v>
      </c>
      <c r="T16" s="143">
        <v>5.0999999999999996</v>
      </c>
      <c r="U16" s="143">
        <v>5.6</v>
      </c>
      <c r="V16" s="143">
        <v>6.6</v>
      </c>
      <c r="W16" s="143">
        <v>7.4</v>
      </c>
      <c r="X16" s="143">
        <v>8.1999999999999993</v>
      </c>
      <c r="Y16" s="143">
        <v>8.1</v>
      </c>
      <c r="Z16" s="143">
        <v>8.4</v>
      </c>
      <c r="AA16" s="143">
        <v>8.4</v>
      </c>
      <c r="AB16" s="143">
        <v>8.6</v>
      </c>
      <c r="AC16" s="143">
        <v>8.3000000000000007</v>
      </c>
      <c r="AD16" s="143">
        <v>8.1999999999999993</v>
      </c>
      <c r="AE16" s="143">
        <v>8.6</v>
      </c>
      <c r="AF16" s="143">
        <v>8.3000000000000007</v>
      </c>
      <c r="AG16" s="143">
        <v>7.4</v>
      </c>
      <c r="AH16" s="143">
        <v>6.6</v>
      </c>
      <c r="AI16" s="143">
        <v>6.1</v>
      </c>
      <c r="AJ16" s="143">
        <v>5.8</v>
      </c>
      <c r="AK16" s="143">
        <v>5.8</v>
      </c>
      <c r="AL16" s="143">
        <v>5.6</v>
      </c>
      <c r="AM16" s="143">
        <v>5.7</v>
      </c>
      <c r="AN16" s="143">
        <v>6.1</v>
      </c>
      <c r="AO16" s="143">
        <v>5.9</v>
      </c>
      <c r="AP16" s="143">
        <v>6.4</v>
      </c>
      <c r="AQ16" s="143">
        <v>6.3</v>
      </c>
      <c r="AR16" s="143">
        <v>5.4</v>
      </c>
      <c r="AS16" s="143">
        <v>4.8</v>
      </c>
      <c r="AT16" s="143">
        <v>4.2</v>
      </c>
      <c r="AU16" s="143">
        <v>4.8</v>
      </c>
      <c r="AV16" s="143">
        <v>5.4</v>
      </c>
      <c r="AW16" s="143">
        <v>6.1</v>
      </c>
      <c r="AX16" s="143">
        <v>6.3</v>
      </c>
      <c r="AY16" s="143">
        <v>5.3</v>
      </c>
      <c r="AZ16" s="143">
        <v>4.5</v>
      </c>
      <c r="BA16" s="143">
        <v>4.2</v>
      </c>
      <c r="BB16" s="143">
        <v>4.2</v>
      </c>
      <c r="BC16" s="143">
        <v>3.9</v>
      </c>
      <c r="BD16" s="143">
        <v>3.9</v>
      </c>
      <c r="BE16" s="143">
        <v>4.0999999999999996</v>
      </c>
      <c r="BF16" s="143">
        <v>4</v>
      </c>
    </row>
    <row r="17" spans="1:59">
      <c r="A17" s="143" t="s">
        <v>133</v>
      </c>
      <c r="B17" s="143" t="s">
        <v>168</v>
      </c>
      <c r="C17" s="143">
        <v>0.3</v>
      </c>
      <c r="D17" s="143">
        <v>0.3</v>
      </c>
      <c r="E17" s="143">
        <v>0.4</v>
      </c>
      <c r="F17" s="143">
        <v>0.4</v>
      </c>
      <c r="G17" s="143">
        <v>0.5</v>
      </c>
      <c r="H17" s="143">
        <v>0.4</v>
      </c>
      <c r="I17" s="143">
        <v>0.4</v>
      </c>
      <c r="J17" s="143">
        <v>0.4</v>
      </c>
      <c r="K17" s="143">
        <v>0.5</v>
      </c>
      <c r="L17" s="143">
        <v>0.4</v>
      </c>
      <c r="M17" s="143">
        <v>0.4</v>
      </c>
      <c r="N17" s="143">
        <v>0.4</v>
      </c>
      <c r="O17" s="143">
        <v>0.4</v>
      </c>
      <c r="P17" s="143">
        <v>0.4</v>
      </c>
      <c r="Q17" s="143">
        <v>0.5</v>
      </c>
      <c r="R17" s="143">
        <v>0.5</v>
      </c>
      <c r="S17" s="143">
        <v>0.4</v>
      </c>
      <c r="T17" s="143">
        <v>0.4</v>
      </c>
      <c r="U17" s="143">
        <v>0.5</v>
      </c>
      <c r="V17" s="143">
        <v>0.5</v>
      </c>
      <c r="W17" s="143">
        <v>0.5</v>
      </c>
      <c r="X17" s="143">
        <v>0.6</v>
      </c>
      <c r="Y17" s="143">
        <v>0.6</v>
      </c>
      <c r="Z17" s="143">
        <v>0.7</v>
      </c>
      <c r="AA17" s="143">
        <v>0.8</v>
      </c>
      <c r="AB17" s="143">
        <v>0.8</v>
      </c>
      <c r="AC17" s="143">
        <v>0.7</v>
      </c>
      <c r="AD17" s="143">
        <v>0.6</v>
      </c>
      <c r="AE17" s="143">
        <v>0.7</v>
      </c>
      <c r="AF17" s="143">
        <v>0.7</v>
      </c>
      <c r="AG17" s="143">
        <v>0.6</v>
      </c>
      <c r="AH17" s="143">
        <v>0.6</v>
      </c>
      <c r="AI17" s="143">
        <v>0.6</v>
      </c>
      <c r="AJ17" s="143">
        <v>0.6</v>
      </c>
      <c r="AK17" s="143">
        <v>0.6</v>
      </c>
      <c r="AL17" s="143">
        <v>0.7</v>
      </c>
      <c r="AM17" s="143">
        <v>0.6</v>
      </c>
      <c r="AN17" s="143">
        <v>0.7</v>
      </c>
      <c r="AO17" s="143">
        <v>0.7</v>
      </c>
      <c r="AP17" s="143">
        <v>0.8</v>
      </c>
      <c r="AQ17" s="143">
        <v>0.9</v>
      </c>
      <c r="AR17" s="143">
        <v>0.7</v>
      </c>
      <c r="AS17" s="143">
        <v>0.7</v>
      </c>
      <c r="AT17" s="143">
        <v>0.7</v>
      </c>
      <c r="AU17" s="143">
        <v>0.7</v>
      </c>
      <c r="AV17" s="143">
        <v>0.6</v>
      </c>
      <c r="AW17" s="143">
        <v>0.7</v>
      </c>
      <c r="AX17" s="143">
        <v>0.8</v>
      </c>
      <c r="AY17" s="143">
        <v>0.9</v>
      </c>
      <c r="AZ17" s="143">
        <v>0.9</v>
      </c>
      <c r="BA17" s="143">
        <v>0.8</v>
      </c>
      <c r="BB17" s="143">
        <v>0.6</v>
      </c>
      <c r="BC17" s="143">
        <v>0.7</v>
      </c>
      <c r="BD17" s="143">
        <v>0.8</v>
      </c>
      <c r="BE17" s="143">
        <v>0.9</v>
      </c>
      <c r="BF17" s="143">
        <v>0.9</v>
      </c>
    </row>
    <row r="18" spans="1:59">
      <c r="A18" s="143" t="s">
        <v>134</v>
      </c>
      <c r="B18" s="143" t="s">
        <v>169</v>
      </c>
      <c r="C18" s="143">
        <v>9.4</v>
      </c>
      <c r="D18" s="143">
        <v>9.1</v>
      </c>
      <c r="E18" s="143">
        <v>8.8000000000000007</v>
      </c>
      <c r="F18" s="143">
        <v>8.6</v>
      </c>
      <c r="G18" s="143">
        <v>8.6</v>
      </c>
      <c r="H18" s="143">
        <v>8.4</v>
      </c>
      <c r="I18" s="143">
        <v>8.1</v>
      </c>
      <c r="J18" s="143">
        <v>7.9</v>
      </c>
      <c r="K18" s="143">
        <v>7.6</v>
      </c>
      <c r="L18" s="143">
        <v>7.3</v>
      </c>
      <c r="M18" s="143">
        <v>7.2</v>
      </c>
      <c r="N18" s="143">
        <v>7.5</v>
      </c>
      <c r="O18" s="143">
        <v>7.9</v>
      </c>
      <c r="P18" s="143">
        <v>7.3</v>
      </c>
      <c r="Q18" s="143">
        <v>7.1</v>
      </c>
      <c r="R18" s="143">
        <v>7.1</v>
      </c>
      <c r="S18" s="143">
        <v>7</v>
      </c>
      <c r="T18" s="143">
        <v>7.1</v>
      </c>
      <c r="U18" s="143">
        <v>6.9</v>
      </c>
      <c r="V18" s="143">
        <v>6.1</v>
      </c>
      <c r="W18" s="143">
        <v>5.7</v>
      </c>
      <c r="X18" s="143">
        <v>5.0999999999999996</v>
      </c>
      <c r="Y18" s="143">
        <v>5.2</v>
      </c>
      <c r="Z18" s="143">
        <v>5.7</v>
      </c>
      <c r="AA18" s="143">
        <v>5.6</v>
      </c>
      <c r="AB18" s="143">
        <v>5.7</v>
      </c>
      <c r="AC18" s="143">
        <v>5.9</v>
      </c>
      <c r="AD18" s="143">
        <v>6.2</v>
      </c>
      <c r="AE18" s="143">
        <v>6.1</v>
      </c>
      <c r="AF18" s="143">
        <v>6</v>
      </c>
      <c r="AG18" s="143">
        <v>5.8</v>
      </c>
      <c r="AH18" s="143">
        <v>6.3</v>
      </c>
      <c r="AI18" s="143">
        <v>6.4</v>
      </c>
      <c r="AJ18" s="143">
        <v>6.4</v>
      </c>
      <c r="AK18" s="143">
        <v>6.4</v>
      </c>
      <c r="AL18" s="143">
        <v>6.8</v>
      </c>
      <c r="AM18" s="143">
        <v>6.8</v>
      </c>
      <c r="AN18" s="143">
        <v>7</v>
      </c>
      <c r="AO18" s="143">
        <v>7.2</v>
      </c>
      <c r="AP18" s="143">
        <v>7.3</v>
      </c>
      <c r="AQ18" s="143">
        <v>7.8</v>
      </c>
      <c r="AR18" s="143">
        <v>7.9</v>
      </c>
      <c r="AS18" s="143">
        <v>7.8</v>
      </c>
      <c r="AT18" s="143">
        <v>7.8</v>
      </c>
      <c r="AU18" s="143">
        <v>7.5</v>
      </c>
      <c r="AV18" s="143">
        <v>7.5</v>
      </c>
      <c r="AW18" s="143">
        <v>6.8</v>
      </c>
      <c r="AX18" s="143">
        <v>7</v>
      </c>
      <c r="AY18" s="143">
        <v>6.8</v>
      </c>
      <c r="AZ18" s="143">
        <v>6.9</v>
      </c>
      <c r="BA18" s="143">
        <v>7.4</v>
      </c>
      <c r="BB18" s="143">
        <v>7.6</v>
      </c>
      <c r="BC18" s="143">
        <v>7.6</v>
      </c>
      <c r="BD18" s="143">
        <v>7.5</v>
      </c>
      <c r="BE18" s="143">
        <v>7.2</v>
      </c>
      <c r="BF18" s="143">
        <v>7.1</v>
      </c>
    </row>
    <row r="19" spans="1:59">
      <c r="A19" s="143" t="s">
        <v>186</v>
      </c>
      <c r="B19" s="143" t="s">
        <v>170</v>
      </c>
      <c r="C19" s="143">
        <v>3</v>
      </c>
      <c r="D19" s="143">
        <v>3</v>
      </c>
      <c r="E19" s="143">
        <v>2.9</v>
      </c>
      <c r="F19" s="143">
        <v>2.7</v>
      </c>
      <c r="G19" s="143">
        <v>2.6</v>
      </c>
      <c r="H19" s="143">
        <v>2.5</v>
      </c>
      <c r="I19" s="143">
        <v>2.4</v>
      </c>
      <c r="J19" s="143">
        <v>2.1</v>
      </c>
      <c r="K19" s="143">
        <v>2</v>
      </c>
      <c r="L19" s="143">
        <v>1.9</v>
      </c>
      <c r="M19" s="143">
        <v>1.9</v>
      </c>
      <c r="N19" s="143">
        <v>1.8</v>
      </c>
      <c r="O19" s="143">
        <v>1.6</v>
      </c>
      <c r="P19" s="143">
        <v>1.5</v>
      </c>
      <c r="Q19" s="143">
        <v>1.3</v>
      </c>
      <c r="R19" s="143">
        <v>1.1000000000000001</v>
      </c>
      <c r="S19" s="143">
        <v>0.8</v>
      </c>
      <c r="T19" s="143">
        <v>0.7</v>
      </c>
      <c r="U19" s="143">
        <v>0.6</v>
      </c>
      <c r="V19" s="143">
        <v>0.7</v>
      </c>
      <c r="W19" s="143">
        <v>0.8</v>
      </c>
      <c r="X19" s="143">
        <v>0.8</v>
      </c>
      <c r="Y19" s="143">
        <v>0.8</v>
      </c>
      <c r="Z19" s="143">
        <v>0.7</v>
      </c>
      <c r="AA19" s="143">
        <v>0.7</v>
      </c>
      <c r="AB19" s="143">
        <v>0.5</v>
      </c>
      <c r="AC19" s="143">
        <v>0.4</v>
      </c>
      <c r="AD19" s="143">
        <v>0.5</v>
      </c>
      <c r="AE19" s="143">
        <v>0.4</v>
      </c>
      <c r="AF19" s="143">
        <v>0.5</v>
      </c>
      <c r="AG19" s="143">
        <v>0.7</v>
      </c>
      <c r="AH19" s="143">
        <v>1</v>
      </c>
      <c r="AI19" s="143">
        <v>1.4</v>
      </c>
      <c r="AJ19" s="143">
        <v>1.6</v>
      </c>
      <c r="AK19" s="143">
        <v>1.7</v>
      </c>
      <c r="AL19" s="143">
        <v>1.8</v>
      </c>
      <c r="AM19" s="143">
        <v>1.8</v>
      </c>
      <c r="AN19" s="143">
        <v>1.9</v>
      </c>
      <c r="AO19" s="143">
        <v>1.9</v>
      </c>
      <c r="AP19" s="143">
        <v>1.8</v>
      </c>
      <c r="AQ19" s="143">
        <v>1.9</v>
      </c>
      <c r="AR19" s="143">
        <v>2</v>
      </c>
      <c r="AS19" s="143">
        <v>2.1</v>
      </c>
      <c r="AT19" s="143">
        <v>2.1</v>
      </c>
      <c r="AU19" s="143">
        <v>1.8</v>
      </c>
      <c r="AV19" s="143">
        <v>1.5</v>
      </c>
      <c r="AW19" s="143">
        <v>1.3</v>
      </c>
      <c r="AX19" s="143">
        <v>1.8</v>
      </c>
      <c r="AY19" s="143">
        <v>2.2999999999999998</v>
      </c>
      <c r="AZ19" s="143">
        <v>2.7</v>
      </c>
      <c r="BA19" s="143">
        <v>3.1</v>
      </c>
      <c r="BB19" s="143">
        <v>3.2</v>
      </c>
      <c r="BC19" s="143">
        <v>3.4</v>
      </c>
      <c r="BD19" s="143">
        <v>3.5</v>
      </c>
      <c r="BE19" s="143">
        <v>3.6</v>
      </c>
      <c r="BF19" s="143">
        <v>3.8</v>
      </c>
    </row>
    <row r="20" spans="1:59">
      <c r="A20" s="143" t="s">
        <v>187</v>
      </c>
      <c r="B20" s="145" t="s">
        <v>171</v>
      </c>
      <c r="C20" s="146">
        <v>9.3000000000000007</v>
      </c>
      <c r="D20" s="146">
        <v>10</v>
      </c>
      <c r="E20" s="146">
        <v>10.4</v>
      </c>
      <c r="F20" s="146">
        <v>10.7</v>
      </c>
      <c r="G20" s="146">
        <v>11.4</v>
      </c>
      <c r="H20" s="146">
        <v>11.3</v>
      </c>
      <c r="I20" s="146">
        <v>10.4</v>
      </c>
      <c r="J20" s="146">
        <v>10.199999999999999</v>
      </c>
      <c r="K20" s="146">
        <v>9</v>
      </c>
      <c r="L20" s="146">
        <v>7.4</v>
      </c>
      <c r="M20" s="146">
        <v>8</v>
      </c>
      <c r="N20" s="146">
        <v>8.4</v>
      </c>
      <c r="O20" s="146">
        <v>8.3000000000000007</v>
      </c>
      <c r="P20" s="146">
        <v>7</v>
      </c>
      <c r="Q20" s="146">
        <v>7.4</v>
      </c>
      <c r="R20" s="146">
        <v>8.5</v>
      </c>
      <c r="S20" s="146">
        <v>9</v>
      </c>
      <c r="T20" s="146">
        <v>9.1999999999999993</v>
      </c>
      <c r="U20" s="146">
        <v>8.3000000000000007</v>
      </c>
      <c r="V20" s="146">
        <v>6.7</v>
      </c>
      <c r="W20" s="146">
        <v>6.9</v>
      </c>
      <c r="X20" s="146">
        <v>5.9</v>
      </c>
      <c r="Y20" s="146">
        <v>6.8</v>
      </c>
      <c r="Z20" s="146">
        <v>7.5</v>
      </c>
      <c r="AA20" s="146">
        <v>7.4</v>
      </c>
      <c r="AB20" s="146">
        <v>6.3</v>
      </c>
      <c r="AC20" s="146">
        <v>6.6</v>
      </c>
      <c r="AD20" s="146">
        <v>6.8</v>
      </c>
      <c r="AE20" s="146">
        <v>6.2</v>
      </c>
      <c r="AF20" s="146">
        <v>5.8</v>
      </c>
      <c r="AG20" s="146">
        <v>6.2</v>
      </c>
      <c r="AH20" s="146">
        <v>6.3</v>
      </c>
      <c r="AI20" s="146">
        <v>6.6</v>
      </c>
      <c r="AJ20" s="146">
        <v>7.6</v>
      </c>
      <c r="AK20" s="146">
        <v>8.1</v>
      </c>
      <c r="AL20" s="146">
        <v>8.5</v>
      </c>
      <c r="AM20" s="146">
        <v>8.8000000000000007</v>
      </c>
      <c r="AN20" s="146">
        <v>7.7</v>
      </c>
      <c r="AO20" s="146">
        <v>7.3</v>
      </c>
      <c r="AP20" s="146">
        <v>6.1</v>
      </c>
      <c r="AQ20" s="146">
        <v>5.4</v>
      </c>
      <c r="AR20" s="146">
        <v>6.8</v>
      </c>
      <c r="AS20" s="146">
        <v>7.7</v>
      </c>
      <c r="AT20" s="146">
        <v>8.8000000000000007</v>
      </c>
      <c r="AU20" s="146">
        <v>9.4</v>
      </c>
      <c r="AV20" s="146">
        <v>9.9</v>
      </c>
      <c r="AW20" s="146">
        <v>8.1</v>
      </c>
      <c r="AX20" s="146">
        <v>6</v>
      </c>
      <c r="AY20" s="146">
        <v>7.2</v>
      </c>
      <c r="AZ20" s="146">
        <v>9.1</v>
      </c>
      <c r="BA20" s="146">
        <v>9</v>
      </c>
      <c r="BB20" s="146">
        <v>9.6999999999999993</v>
      </c>
      <c r="BC20" s="146">
        <v>9.6</v>
      </c>
      <c r="BD20" s="146">
        <v>9.9</v>
      </c>
      <c r="BE20" s="146">
        <v>9.4</v>
      </c>
      <c r="BF20" s="146">
        <v>8.9</v>
      </c>
    </row>
    <row r="21" spans="1:59">
      <c r="A21" s="143" t="s">
        <v>188</v>
      </c>
      <c r="B21" s="143" t="s">
        <v>189</v>
      </c>
      <c r="C21" s="143">
        <v>4.0999999999999996</v>
      </c>
      <c r="D21" s="143">
        <v>4</v>
      </c>
      <c r="E21" s="143">
        <v>4.0999999999999996</v>
      </c>
      <c r="F21" s="143">
        <v>4.0999999999999996</v>
      </c>
      <c r="G21" s="143">
        <v>4.2</v>
      </c>
      <c r="H21" s="143">
        <v>4.2</v>
      </c>
      <c r="I21" s="143">
        <v>3.8</v>
      </c>
      <c r="J21" s="143">
        <v>4.2</v>
      </c>
      <c r="K21" s="143">
        <v>3.9</v>
      </c>
      <c r="L21" s="143">
        <v>3.2</v>
      </c>
      <c r="M21" s="143">
        <v>3.3</v>
      </c>
      <c r="N21" s="143">
        <v>3.3</v>
      </c>
      <c r="O21" s="143">
        <v>3.5</v>
      </c>
      <c r="P21" s="143">
        <v>3.4</v>
      </c>
      <c r="Q21" s="143">
        <v>3.1</v>
      </c>
      <c r="R21" s="143">
        <v>3.5</v>
      </c>
      <c r="S21" s="143">
        <v>3.6</v>
      </c>
      <c r="T21" s="143">
        <v>3.6</v>
      </c>
      <c r="U21" s="143">
        <v>3.5</v>
      </c>
      <c r="V21" s="143">
        <v>3.1</v>
      </c>
      <c r="W21" s="143">
        <v>2.7</v>
      </c>
      <c r="X21" s="143">
        <v>2</v>
      </c>
      <c r="Y21" s="143">
        <v>2.2999999999999998</v>
      </c>
      <c r="Z21" s="143">
        <v>2.4</v>
      </c>
      <c r="AA21" s="143">
        <v>2.2999999999999998</v>
      </c>
      <c r="AB21" s="143">
        <v>2.4</v>
      </c>
      <c r="AC21" s="143">
        <v>2.7</v>
      </c>
      <c r="AD21" s="143">
        <v>2.7</v>
      </c>
      <c r="AE21" s="143">
        <v>2.6</v>
      </c>
      <c r="AF21" s="143">
        <v>2.5</v>
      </c>
      <c r="AG21" s="143">
        <v>2.2999999999999998</v>
      </c>
      <c r="AH21" s="143">
        <v>2.2999999999999998</v>
      </c>
      <c r="AI21" s="143">
        <v>2.5</v>
      </c>
      <c r="AJ21" s="143">
        <v>2.7</v>
      </c>
      <c r="AK21" s="143">
        <v>2.9</v>
      </c>
      <c r="AL21" s="143">
        <v>2.9</v>
      </c>
      <c r="AM21" s="143">
        <v>2.9</v>
      </c>
      <c r="AN21" s="143">
        <v>2.7</v>
      </c>
      <c r="AO21" s="143">
        <v>2.7</v>
      </c>
      <c r="AP21" s="143">
        <v>2.6</v>
      </c>
      <c r="AQ21" s="143">
        <v>1.9</v>
      </c>
      <c r="AR21" s="143">
        <v>1.7</v>
      </c>
      <c r="AS21" s="143">
        <v>2.1</v>
      </c>
      <c r="AT21" s="143">
        <v>2.5</v>
      </c>
      <c r="AU21" s="143">
        <v>3.1</v>
      </c>
      <c r="AV21" s="143">
        <v>3.4</v>
      </c>
      <c r="AW21" s="143">
        <v>3.1</v>
      </c>
      <c r="AX21" s="143">
        <v>2.1</v>
      </c>
      <c r="AY21" s="143">
        <v>1.9</v>
      </c>
      <c r="AZ21" s="143">
        <v>2.5</v>
      </c>
      <c r="BA21" s="143">
        <v>2.4</v>
      </c>
      <c r="BB21" s="143">
        <v>2.7</v>
      </c>
      <c r="BC21" s="143">
        <v>2.8</v>
      </c>
      <c r="BD21" s="143">
        <v>2.9</v>
      </c>
      <c r="BE21" s="143">
        <v>2.8</v>
      </c>
      <c r="BF21" s="143">
        <v>2.5</v>
      </c>
    </row>
    <row r="22" spans="1:59">
      <c r="A22" s="143" t="s">
        <v>190</v>
      </c>
      <c r="B22" s="143" t="s">
        <v>191</v>
      </c>
      <c r="C22" s="141">
        <v>5.3</v>
      </c>
      <c r="D22" s="141">
        <v>6</v>
      </c>
      <c r="E22" s="141">
        <v>6.3</v>
      </c>
      <c r="F22" s="141">
        <v>6.6</v>
      </c>
      <c r="G22" s="141">
        <v>7.2</v>
      </c>
      <c r="H22" s="141">
        <v>7.1</v>
      </c>
      <c r="I22" s="141">
        <v>6.5</v>
      </c>
      <c r="J22" s="141">
        <v>6</v>
      </c>
      <c r="K22" s="141">
        <v>5.0999999999999996</v>
      </c>
      <c r="L22" s="141">
        <v>4.0999999999999996</v>
      </c>
      <c r="M22" s="141">
        <v>4.7</v>
      </c>
      <c r="N22" s="141">
        <v>5.0999999999999996</v>
      </c>
      <c r="O22" s="141">
        <v>4.8</v>
      </c>
      <c r="P22" s="141">
        <v>3.6</v>
      </c>
      <c r="Q22" s="141">
        <v>4.3</v>
      </c>
      <c r="R22" s="141">
        <v>5</v>
      </c>
      <c r="S22" s="141">
        <v>5.4</v>
      </c>
      <c r="T22" s="141">
        <v>5.6</v>
      </c>
      <c r="U22" s="141">
        <v>4.8</v>
      </c>
      <c r="V22" s="141">
        <v>3.6</v>
      </c>
      <c r="W22" s="141">
        <v>4.2</v>
      </c>
      <c r="X22" s="141">
        <v>3.9</v>
      </c>
      <c r="Y22" s="141">
        <v>4.5999999999999996</v>
      </c>
      <c r="Z22" s="141">
        <v>5.0999999999999996</v>
      </c>
      <c r="AA22" s="141">
        <v>5.0999999999999996</v>
      </c>
      <c r="AB22" s="141">
        <v>3.9</v>
      </c>
      <c r="AC22" s="141">
        <v>3.9</v>
      </c>
      <c r="AD22" s="141">
        <v>4.0999999999999996</v>
      </c>
      <c r="AE22" s="141">
        <v>3.6</v>
      </c>
      <c r="AF22" s="141">
        <v>3.3</v>
      </c>
      <c r="AG22" s="141">
        <v>3.9</v>
      </c>
      <c r="AH22" s="141">
        <v>3.9</v>
      </c>
      <c r="AI22" s="141">
        <v>4.0999999999999996</v>
      </c>
      <c r="AJ22" s="141">
        <v>4.9000000000000004</v>
      </c>
      <c r="AK22" s="141">
        <v>5.2</v>
      </c>
      <c r="AL22" s="141">
        <v>5.6</v>
      </c>
      <c r="AM22" s="141">
        <v>6</v>
      </c>
      <c r="AN22" s="141">
        <v>5</v>
      </c>
      <c r="AO22" s="141">
        <v>4.5999999999999996</v>
      </c>
      <c r="AP22" s="141">
        <v>3.6</v>
      </c>
      <c r="AQ22" s="141">
        <v>3.5</v>
      </c>
      <c r="AR22" s="141">
        <v>5</v>
      </c>
      <c r="AS22" s="141">
        <v>5.6</v>
      </c>
      <c r="AT22" s="141">
        <v>6.3</v>
      </c>
      <c r="AU22" s="141">
        <v>6.3</v>
      </c>
      <c r="AV22" s="141">
        <v>6.5</v>
      </c>
      <c r="AW22" s="141">
        <v>5</v>
      </c>
      <c r="AX22" s="141">
        <v>3.9</v>
      </c>
      <c r="AY22" s="141">
        <v>5.4</v>
      </c>
      <c r="AZ22" s="141">
        <v>6.6</v>
      </c>
      <c r="BA22" s="141">
        <v>6.5</v>
      </c>
      <c r="BB22" s="141">
        <v>7</v>
      </c>
      <c r="BC22" s="141">
        <v>6.9</v>
      </c>
      <c r="BD22" s="141">
        <v>7</v>
      </c>
      <c r="BE22" s="141">
        <v>6.7</v>
      </c>
      <c r="BF22" s="141">
        <v>6.4</v>
      </c>
    </row>
    <row r="23" spans="1:59">
      <c r="A23" s="143" t="s">
        <v>192</v>
      </c>
      <c r="B23" s="143" t="s">
        <v>193</v>
      </c>
      <c r="C23" s="143">
        <v>2</v>
      </c>
      <c r="D23" s="143">
        <v>2</v>
      </c>
      <c r="E23" s="143">
        <v>2.1</v>
      </c>
      <c r="F23" s="143">
        <v>2.2000000000000002</v>
      </c>
      <c r="G23" s="143">
        <v>2.2999999999999998</v>
      </c>
      <c r="H23" s="143">
        <v>2.2000000000000002</v>
      </c>
      <c r="I23" s="143">
        <v>2.1</v>
      </c>
      <c r="J23" s="143">
        <v>2.1</v>
      </c>
      <c r="K23" s="143">
        <v>2</v>
      </c>
      <c r="L23" s="143">
        <v>1.9</v>
      </c>
      <c r="M23" s="143">
        <v>1.8</v>
      </c>
      <c r="N23" s="143">
        <v>1.7</v>
      </c>
      <c r="O23" s="143">
        <v>1.6</v>
      </c>
      <c r="P23" s="143">
        <v>1.5</v>
      </c>
      <c r="Q23" s="143">
        <v>1.6</v>
      </c>
      <c r="R23" s="143">
        <v>1.6</v>
      </c>
      <c r="S23" s="143">
        <v>1.6</v>
      </c>
      <c r="T23" s="143">
        <v>1.7</v>
      </c>
      <c r="U23" s="143">
        <v>1.6</v>
      </c>
      <c r="V23" s="143">
        <v>1.7</v>
      </c>
      <c r="W23" s="143">
        <v>1.8</v>
      </c>
      <c r="X23" s="143">
        <v>1.8</v>
      </c>
      <c r="Y23" s="143">
        <v>2</v>
      </c>
      <c r="Z23" s="143">
        <v>2</v>
      </c>
      <c r="AA23" s="143">
        <v>2</v>
      </c>
      <c r="AB23" s="143">
        <v>2</v>
      </c>
      <c r="AC23" s="143">
        <v>2</v>
      </c>
      <c r="AD23" s="143">
        <v>1.9</v>
      </c>
      <c r="AE23" s="143">
        <v>2.2999999999999998</v>
      </c>
      <c r="AF23" s="143">
        <v>2.4</v>
      </c>
      <c r="AG23" s="143">
        <v>2.6</v>
      </c>
      <c r="AH23" s="143">
        <v>2.5</v>
      </c>
      <c r="AI23" s="143">
        <v>2.7</v>
      </c>
      <c r="AJ23" s="143">
        <v>2.8</v>
      </c>
      <c r="AK23" s="143">
        <v>3</v>
      </c>
      <c r="AL23" s="143">
        <v>3.3</v>
      </c>
      <c r="AM23" s="143">
        <v>3.4</v>
      </c>
      <c r="AN23" s="143">
        <v>3.4</v>
      </c>
      <c r="AO23" s="143">
        <v>3.2</v>
      </c>
      <c r="AP23" s="143">
        <v>3.4</v>
      </c>
      <c r="AQ23" s="143">
        <v>3.1</v>
      </c>
      <c r="AR23" s="143">
        <v>3.2</v>
      </c>
      <c r="AS23" s="143">
        <v>3.5</v>
      </c>
      <c r="AT23" s="143">
        <v>4.0999999999999996</v>
      </c>
      <c r="AU23" s="143">
        <v>2.4</v>
      </c>
      <c r="AV23" s="143">
        <v>4.5999999999999996</v>
      </c>
      <c r="AW23" s="143">
        <v>4.7</v>
      </c>
      <c r="AX23" s="143">
        <v>4.3</v>
      </c>
      <c r="AY23" s="143">
        <v>3.2</v>
      </c>
      <c r="AZ23" s="143">
        <v>3</v>
      </c>
      <c r="BA23" s="143">
        <v>3.5</v>
      </c>
      <c r="BB23" s="143">
        <v>4.2</v>
      </c>
      <c r="BC23" s="143">
        <v>4.7</v>
      </c>
      <c r="BD23" s="143">
        <v>4.7</v>
      </c>
      <c r="BE23" s="143">
        <v>4.9000000000000004</v>
      </c>
      <c r="BF23" s="143">
        <v>4.4000000000000004</v>
      </c>
    </row>
    <row r="24" spans="1:59">
      <c r="A24" s="143" t="s">
        <v>194</v>
      </c>
      <c r="B24" s="143" t="s">
        <v>195</v>
      </c>
      <c r="C24" s="143">
        <v>3.2</v>
      </c>
      <c r="D24" s="143">
        <v>3.9</v>
      </c>
      <c r="E24" s="143">
        <v>4.0999999999999996</v>
      </c>
      <c r="F24" s="143">
        <v>4.4000000000000004</v>
      </c>
      <c r="G24" s="143">
        <v>4.9000000000000004</v>
      </c>
      <c r="H24" s="143">
        <v>4.9000000000000004</v>
      </c>
      <c r="I24" s="143">
        <v>4.4000000000000004</v>
      </c>
      <c r="J24" s="143">
        <v>3.9</v>
      </c>
      <c r="K24" s="143">
        <v>3.1</v>
      </c>
      <c r="L24" s="143">
        <v>2.2000000000000002</v>
      </c>
      <c r="M24" s="143">
        <v>3</v>
      </c>
      <c r="N24" s="143">
        <v>3.4</v>
      </c>
      <c r="O24" s="143">
        <v>3.2</v>
      </c>
      <c r="P24" s="143">
        <v>2.1</v>
      </c>
      <c r="Q24" s="143">
        <v>2.8</v>
      </c>
      <c r="R24" s="143">
        <v>3.4</v>
      </c>
      <c r="S24" s="143">
        <v>3.8</v>
      </c>
      <c r="T24" s="143">
        <v>3.9</v>
      </c>
      <c r="U24" s="143">
        <v>3.2</v>
      </c>
      <c r="V24" s="143">
        <v>1.9</v>
      </c>
      <c r="W24" s="143">
        <v>2.4</v>
      </c>
      <c r="X24" s="143">
        <v>2.1</v>
      </c>
      <c r="Y24" s="143">
        <v>2.6</v>
      </c>
      <c r="Z24" s="143">
        <v>3.1</v>
      </c>
      <c r="AA24" s="143">
        <v>3.1</v>
      </c>
      <c r="AB24" s="143">
        <v>1.9</v>
      </c>
      <c r="AC24" s="143">
        <v>1.9</v>
      </c>
      <c r="AD24" s="143">
        <v>2.2999999999999998</v>
      </c>
      <c r="AE24" s="143">
        <v>1.3</v>
      </c>
      <c r="AF24" s="143">
        <v>0.9</v>
      </c>
      <c r="AG24" s="143">
        <v>1.3</v>
      </c>
      <c r="AH24" s="143">
        <v>1.4</v>
      </c>
      <c r="AI24" s="143">
        <v>1.3</v>
      </c>
      <c r="AJ24" s="143">
        <v>2.1</v>
      </c>
      <c r="AK24" s="143">
        <v>2.2000000000000002</v>
      </c>
      <c r="AL24" s="143">
        <v>2.4</v>
      </c>
      <c r="AM24" s="143">
        <v>2.6</v>
      </c>
      <c r="AN24" s="143">
        <v>1.5</v>
      </c>
      <c r="AO24" s="143">
        <v>1.5</v>
      </c>
      <c r="AP24" s="143">
        <v>0.1</v>
      </c>
      <c r="AQ24" s="143">
        <v>0.5</v>
      </c>
      <c r="AR24" s="143">
        <v>1.8</v>
      </c>
      <c r="AS24" s="143">
        <v>2.1</v>
      </c>
      <c r="AT24" s="143">
        <v>2.2000000000000002</v>
      </c>
      <c r="AU24" s="143">
        <v>3.9</v>
      </c>
      <c r="AV24" s="143">
        <v>1.9</v>
      </c>
      <c r="AW24" s="143">
        <v>0.4</v>
      </c>
      <c r="AX24" s="143">
        <v>-0.4</v>
      </c>
      <c r="AY24" s="143">
        <v>2.2000000000000002</v>
      </c>
      <c r="AZ24" s="143">
        <v>3.6</v>
      </c>
      <c r="BA24" s="143">
        <v>3</v>
      </c>
      <c r="BB24" s="143">
        <v>2.8</v>
      </c>
      <c r="BC24" s="143">
        <v>2.2000000000000002</v>
      </c>
      <c r="BD24" s="143">
        <v>2.2999999999999998</v>
      </c>
      <c r="BE24" s="143">
        <v>1.8</v>
      </c>
      <c r="BF24" s="143">
        <v>2.1</v>
      </c>
    </row>
    <row r="25" spans="1:59">
      <c r="A25" s="143" t="s">
        <v>196</v>
      </c>
      <c r="B25" s="143" t="s">
        <v>172</v>
      </c>
      <c r="C25" s="143">
        <v>0.1</v>
      </c>
      <c r="D25" s="143">
        <v>0.1</v>
      </c>
      <c r="E25" s="143">
        <v>0.1</v>
      </c>
      <c r="F25" s="143">
        <v>0.1</v>
      </c>
      <c r="G25" s="143">
        <v>0.1</v>
      </c>
      <c r="H25" s="143">
        <v>0</v>
      </c>
      <c r="I25" s="143">
        <v>0</v>
      </c>
      <c r="J25" s="143">
        <v>0</v>
      </c>
      <c r="K25" s="143">
        <v>0</v>
      </c>
      <c r="L25" s="143">
        <v>-0.1</v>
      </c>
      <c r="M25" s="143">
        <v>-0.1</v>
      </c>
      <c r="N25" s="143">
        <v>-0.1</v>
      </c>
      <c r="O25" s="143">
        <v>-0.2</v>
      </c>
      <c r="P25" s="143">
        <v>-0.2</v>
      </c>
      <c r="Q25" s="143">
        <v>-0.3</v>
      </c>
      <c r="R25" s="143">
        <v>-0.1</v>
      </c>
      <c r="S25" s="143">
        <v>-0.2</v>
      </c>
      <c r="T25" s="143">
        <v>-0.1</v>
      </c>
      <c r="U25" s="143">
        <v>-0.1</v>
      </c>
      <c r="V25" s="143">
        <v>-0.2</v>
      </c>
      <c r="W25" s="143">
        <v>-0.2</v>
      </c>
      <c r="X25" s="143">
        <v>-0.1</v>
      </c>
      <c r="Y25" s="143">
        <v>-0.1</v>
      </c>
      <c r="Z25" s="143">
        <v>0</v>
      </c>
      <c r="AA25" s="143">
        <v>0</v>
      </c>
      <c r="AB25" s="143">
        <v>0</v>
      </c>
      <c r="AC25" s="143">
        <v>0</v>
      </c>
      <c r="AD25" s="143">
        <v>0.1</v>
      </c>
      <c r="AE25" s="143">
        <v>0.1</v>
      </c>
      <c r="AF25" s="143">
        <v>0.1</v>
      </c>
      <c r="AG25" s="143">
        <v>0.1</v>
      </c>
      <c r="AH25" s="143">
        <v>0.2</v>
      </c>
      <c r="AI25" s="143">
        <v>0.2</v>
      </c>
      <c r="AJ25" s="143">
        <v>0.2</v>
      </c>
      <c r="AK25" s="143">
        <v>0.2</v>
      </c>
      <c r="AL25" s="143">
        <v>0.2</v>
      </c>
      <c r="AM25" s="143">
        <v>0.2</v>
      </c>
      <c r="AN25" s="143">
        <v>0.2</v>
      </c>
      <c r="AO25" s="143">
        <v>0.2</v>
      </c>
      <c r="AP25" s="143">
        <v>0.1</v>
      </c>
      <c r="AQ25" s="143">
        <v>0</v>
      </c>
      <c r="AR25" s="143">
        <v>0.1</v>
      </c>
      <c r="AS25" s="143">
        <v>0</v>
      </c>
      <c r="AT25" s="143">
        <v>0</v>
      </c>
      <c r="AU25" s="143">
        <v>0</v>
      </c>
      <c r="AV25" s="143">
        <v>-0.1</v>
      </c>
      <c r="AW25" s="143">
        <v>-0.1</v>
      </c>
      <c r="AX25" s="143">
        <v>-0.1</v>
      </c>
      <c r="AY25" s="143">
        <v>-0.1</v>
      </c>
      <c r="AZ25" s="143">
        <v>-0.2</v>
      </c>
      <c r="BA25" s="143">
        <v>-0.2</v>
      </c>
      <c r="BB25" s="143">
        <v>-0.1</v>
      </c>
      <c r="BC25" s="143">
        <v>-0.1</v>
      </c>
      <c r="BD25" s="143">
        <v>-0.1</v>
      </c>
      <c r="BE25" s="143">
        <v>-0.1</v>
      </c>
      <c r="BF25" s="143">
        <v>-0.1</v>
      </c>
    </row>
    <row r="26" spans="1:59">
      <c r="A26" s="143" t="s">
        <v>136</v>
      </c>
      <c r="B26" s="144" t="s">
        <v>137</v>
      </c>
      <c r="C26" s="144">
        <v>12.5</v>
      </c>
      <c r="D26" s="144">
        <v>12.2</v>
      </c>
      <c r="E26" s="144">
        <v>12.2</v>
      </c>
      <c r="F26" s="144">
        <v>12</v>
      </c>
      <c r="G26" s="144">
        <v>11.8</v>
      </c>
      <c r="H26" s="144">
        <v>11.8</v>
      </c>
      <c r="I26" s="144">
        <v>12.1</v>
      </c>
      <c r="J26" s="144">
        <v>12.1</v>
      </c>
      <c r="K26" s="144">
        <v>12.3</v>
      </c>
      <c r="L26" s="144">
        <v>12.8</v>
      </c>
      <c r="M26" s="144">
        <v>12.9</v>
      </c>
      <c r="N26" s="144">
        <v>12.6</v>
      </c>
      <c r="O26" s="144">
        <v>12.5</v>
      </c>
      <c r="P26" s="144">
        <v>13.4</v>
      </c>
      <c r="Q26" s="144">
        <v>14.2</v>
      </c>
      <c r="R26" s="144">
        <v>14</v>
      </c>
      <c r="S26" s="144">
        <v>14</v>
      </c>
      <c r="T26" s="144">
        <v>13.9</v>
      </c>
      <c r="U26" s="144">
        <v>14.3</v>
      </c>
      <c r="V26" s="144">
        <v>15.1</v>
      </c>
      <c r="W26" s="144">
        <v>15.3</v>
      </c>
      <c r="X26" s="144">
        <v>16</v>
      </c>
      <c r="Y26" s="144">
        <v>15.6</v>
      </c>
      <c r="Z26" s="144">
        <v>14.9</v>
      </c>
      <c r="AA26" s="144">
        <v>14.8</v>
      </c>
      <c r="AB26" s="144">
        <v>15.1</v>
      </c>
      <c r="AC26" s="144">
        <v>15.1</v>
      </c>
      <c r="AD26" s="144">
        <v>14.9</v>
      </c>
      <c r="AE26" s="144">
        <v>14.9</v>
      </c>
      <c r="AF26" s="144">
        <v>15.1</v>
      </c>
      <c r="AG26" s="144">
        <v>15.3</v>
      </c>
      <c r="AH26" s="144">
        <v>14.9</v>
      </c>
      <c r="AI26" s="144">
        <v>14.9</v>
      </c>
      <c r="AJ26" s="144">
        <v>14.7</v>
      </c>
      <c r="AK26" s="144">
        <v>14.8</v>
      </c>
      <c r="AL26" s="144">
        <v>14.6</v>
      </c>
      <c r="AM26" s="144">
        <v>14.4</v>
      </c>
      <c r="AN26" s="144">
        <v>14.3</v>
      </c>
      <c r="AO26" s="144">
        <v>14.4</v>
      </c>
      <c r="AP26" s="144">
        <v>14.6</v>
      </c>
      <c r="AQ26" s="144">
        <v>14.9</v>
      </c>
      <c r="AR26" s="144">
        <v>15</v>
      </c>
      <c r="AS26" s="144">
        <v>15</v>
      </c>
      <c r="AT26" s="144">
        <v>14.9</v>
      </c>
      <c r="AU26" s="144">
        <v>15.1</v>
      </c>
      <c r="AV26" s="144">
        <v>15.2</v>
      </c>
      <c r="AW26" s="144">
        <v>15.7</v>
      </c>
      <c r="AX26" s="144">
        <v>16.2</v>
      </c>
      <c r="AY26" s="144">
        <v>16.5</v>
      </c>
      <c r="AZ26" s="144">
        <v>16</v>
      </c>
      <c r="BA26" s="144">
        <v>15.8</v>
      </c>
      <c r="BB26" s="144">
        <v>15.5</v>
      </c>
      <c r="BC26" s="144">
        <v>15.6</v>
      </c>
      <c r="BD26" s="144">
        <v>15.6</v>
      </c>
      <c r="BE26" s="144">
        <v>15.5</v>
      </c>
      <c r="BF26" s="144">
        <v>15.5</v>
      </c>
    </row>
    <row r="27" spans="1:59">
      <c r="A27" s="143" t="s">
        <v>138</v>
      </c>
      <c r="B27" s="143" t="s">
        <v>173</v>
      </c>
      <c r="C27" s="143">
        <v>8.8000000000000007</v>
      </c>
      <c r="D27" s="143">
        <v>8.6</v>
      </c>
      <c r="E27" s="143">
        <v>8.5</v>
      </c>
      <c r="F27" s="143">
        <v>8.4</v>
      </c>
      <c r="G27" s="143">
        <v>8.3000000000000007</v>
      </c>
      <c r="H27" s="143">
        <v>8.3000000000000007</v>
      </c>
      <c r="I27" s="143">
        <v>8.5</v>
      </c>
      <c r="J27" s="143">
        <v>8.6</v>
      </c>
      <c r="K27" s="143">
        <v>8.8000000000000007</v>
      </c>
      <c r="L27" s="143">
        <v>9.1999999999999993</v>
      </c>
      <c r="M27" s="143">
        <v>9.3000000000000007</v>
      </c>
      <c r="N27" s="143">
        <v>9.1999999999999993</v>
      </c>
      <c r="O27" s="143">
        <v>9.1999999999999993</v>
      </c>
      <c r="P27" s="143">
        <v>9.9</v>
      </c>
      <c r="Q27" s="143">
        <v>10.7</v>
      </c>
      <c r="R27" s="143">
        <v>10.6</v>
      </c>
      <c r="S27" s="143">
        <v>10.7</v>
      </c>
      <c r="T27" s="143">
        <v>10.8</v>
      </c>
      <c r="U27" s="143">
        <v>11.2</v>
      </c>
      <c r="V27" s="143">
        <v>11.9</v>
      </c>
      <c r="W27" s="143">
        <v>12</v>
      </c>
      <c r="X27" s="143">
        <v>12.6</v>
      </c>
      <c r="Y27" s="143">
        <v>12.2</v>
      </c>
      <c r="Z27" s="143">
        <v>11.6</v>
      </c>
      <c r="AA27" s="143">
        <v>11.6</v>
      </c>
      <c r="AB27" s="143">
        <v>11.8</v>
      </c>
      <c r="AC27" s="143">
        <v>11.7</v>
      </c>
      <c r="AD27" s="143">
        <v>11.6</v>
      </c>
      <c r="AE27" s="143">
        <v>11.6</v>
      </c>
      <c r="AF27" s="143">
        <v>11.7</v>
      </c>
      <c r="AG27" s="143">
        <v>11.9</v>
      </c>
      <c r="AH27" s="143">
        <v>11.6</v>
      </c>
      <c r="AI27" s="143">
        <v>11.6</v>
      </c>
      <c r="AJ27" s="143">
        <v>11.5</v>
      </c>
      <c r="AK27" s="143">
        <v>11.7</v>
      </c>
      <c r="AL27" s="143">
        <v>11.6</v>
      </c>
      <c r="AM27" s="143">
        <v>11.5</v>
      </c>
      <c r="AN27" s="143">
        <v>11.5</v>
      </c>
      <c r="AO27" s="143">
        <v>11.7</v>
      </c>
      <c r="AP27" s="143">
        <v>11.9</v>
      </c>
      <c r="AQ27" s="143">
        <v>12.3</v>
      </c>
      <c r="AR27" s="143">
        <v>12.4</v>
      </c>
      <c r="AS27" s="143">
        <v>12.3</v>
      </c>
      <c r="AT27" s="143">
        <v>12.3</v>
      </c>
      <c r="AU27" s="143">
        <v>12.5</v>
      </c>
      <c r="AV27" s="143">
        <v>12.5</v>
      </c>
      <c r="AW27" s="143">
        <v>12.9</v>
      </c>
      <c r="AX27" s="143">
        <v>13.2</v>
      </c>
      <c r="AY27" s="143">
        <v>13.4</v>
      </c>
      <c r="AZ27" s="143">
        <v>12.9</v>
      </c>
      <c r="BA27" s="143">
        <v>12.7</v>
      </c>
      <c r="BB27" s="143">
        <v>12.5</v>
      </c>
      <c r="BC27" s="143">
        <v>12.6</v>
      </c>
      <c r="BD27" s="143">
        <v>12.6</v>
      </c>
      <c r="BE27" s="143">
        <v>12.6</v>
      </c>
      <c r="BF27" s="143">
        <v>12.7</v>
      </c>
    </row>
    <row r="28" spans="1:59">
      <c r="A28" s="143" t="s">
        <v>141</v>
      </c>
      <c r="B28" s="143" t="s">
        <v>174</v>
      </c>
      <c r="C28" s="143">
        <v>3.7</v>
      </c>
      <c r="D28" s="143">
        <v>3.7</v>
      </c>
      <c r="E28" s="143">
        <v>3.7</v>
      </c>
      <c r="F28" s="143">
        <v>3.7</v>
      </c>
      <c r="G28" s="143">
        <v>3.6</v>
      </c>
      <c r="H28" s="143">
        <v>3.5</v>
      </c>
      <c r="I28" s="143">
        <v>3.5</v>
      </c>
      <c r="J28" s="143">
        <v>3.5</v>
      </c>
      <c r="K28" s="143">
        <v>3.5</v>
      </c>
      <c r="L28" s="143">
        <v>3.6</v>
      </c>
      <c r="M28" s="143">
        <v>3.6</v>
      </c>
      <c r="N28" s="143">
        <v>3.4</v>
      </c>
      <c r="O28" s="143">
        <v>3.3</v>
      </c>
      <c r="P28" s="143">
        <v>3.4</v>
      </c>
      <c r="Q28" s="143">
        <v>3.5</v>
      </c>
      <c r="R28" s="143">
        <v>3.4</v>
      </c>
      <c r="S28" s="143">
        <v>3.3</v>
      </c>
      <c r="T28" s="143">
        <v>3.1</v>
      </c>
      <c r="U28" s="143">
        <v>3.1</v>
      </c>
      <c r="V28" s="143">
        <v>3.2</v>
      </c>
      <c r="W28" s="143">
        <v>3.2</v>
      </c>
      <c r="X28" s="143">
        <v>3.4</v>
      </c>
      <c r="Y28" s="143">
        <v>3.4</v>
      </c>
      <c r="Z28" s="143">
        <v>3.3</v>
      </c>
      <c r="AA28" s="143">
        <v>3.3</v>
      </c>
      <c r="AB28" s="143">
        <v>3.3</v>
      </c>
      <c r="AC28" s="143">
        <v>3.3</v>
      </c>
      <c r="AD28" s="143">
        <v>3.3</v>
      </c>
      <c r="AE28" s="143">
        <v>3.3</v>
      </c>
      <c r="AF28" s="143">
        <v>3.4</v>
      </c>
      <c r="AG28" s="143">
        <v>3.4</v>
      </c>
      <c r="AH28" s="143">
        <v>3.4</v>
      </c>
      <c r="AI28" s="143">
        <v>3.3</v>
      </c>
      <c r="AJ28" s="143">
        <v>3.2</v>
      </c>
      <c r="AK28" s="143">
        <v>3.2</v>
      </c>
      <c r="AL28" s="143">
        <v>3</v>
      </c>
      <c r="AM28" s="143">
        <v>2.9</v>
      </c>
      <c r="AN28" s="143">
        <v>2.8</v>
      </c>
      <c r="AO28" s="143">
        <v>2.7</v>
      </c>
      <c r="AP28" s="143">
        <v>2.7</v>
      </c>
      <c r="AQ28" s="143">
        <v>2.7</v>
      </c>
      <c r="AR28" s="143">
        <v>2.7</v>
      </c>
      <c r="AS28" s="143">
        <v>2.6</v>
      </c>
      <c r="AT28" s="143">
        <v>2.6</v>
      </c>
      <c r="AU28" s="143">
        <v>2.6</v>
      </c>
      <c r="AV28" s="143">
        <v>2.6</v>
      </c>
      <c r="AW28" s="143">
        <v>2.8</v>
      </c>
      <c r="AX28" s="143">
        <v>2.9</v>
      </c>
      <c r="AY28" s="143">
        <v>3.1</v>
      </c>
      <c r="AZ28" s="143">
        <v>3.1</v>
      </c>
      <c r="BA28" s="143">
        <v>3.1</v>
      </c>
      <c r="BB28" s="143">
        <v>3</v>
      </c>
      <c r="BC28" s="143">
        <v>3</v>
      </c>
      <c r="BD28" s="143">
        <v>2.9</v>
      </c>
      <c r="BE28" s="143">
        <v>2.8</v>
      </c>
      <c r="BF28" s="143">
        <v>2.8</v>
      </c>
    </row>
    <row r="30" spans="1:59">
      <c r="A30" s="723" t="s">
        <v>200</v>
      </c>
      <c r="B30" s="722"/>
      <c r="C30" s="722"/>
      <c r="D30" s="722"/>
      <c r="E30" s="722"/>
      <c r="F30" s="722"/>
      <c r="G30" s="722"/>
      <c r="H30" s="722"/>
      <c r="I30" s="722"/>
      <c r="J30" s="722"/>
      <c r="K30" s="722"/>
      <c r="L30" s="722"/>
      <c r="M30" s="722"/>
      <c r="N30" s="722"/>
      <c r="O30" s="722"/>
      <c r="P30" s="722"/>
      <c r="Q30" s="722"/>
      <c r="R30" s="722"/>
      <c r="S30" s="722"/>
      <c r="T30" s="722"/>
      <c r="U30" s="722"/>
      <c r="V30" s="722"/>
      <c r="W30" s="722"/>
      <c r="X30" s="722"/>
      <c r="Y30" s="722"/>
      <c r="Z30" s="722"/>
      <c r="AA30" s="722"/>
      <c r="AB30" s="722"/>
      <c r="AC30" s="722"/>
      <c r="AD30" s="722"/>
      <c r="AE30" s="722"/>
      <c r="AF30" s="722"/>
      <c r="AG30" s="722"/>
      <c r="AH30" s="722"/>
      <c r="AI30" s="722"/>
      <c r="AJ30" s="722"/>
      <c r="AK30" s="722"/>
      <c r="AL30" s="722"/>
      <c r="AM30" s="722"/>
      <c r="AN30" s="722"/>
      <c r="AO30" s="722"/>
      <c r="AP30" s="722"/>
      <c r="AQ30" s="722"/>
      <c r="AR30" s="722"/>
      <c r="AS30" s="722"/>
      <c r="AT30" s="722"/>
      <c r="AU30" s="722"/>
      <c r="AV30" s="722"/>
      <c r="AW30" s="722"/>
      <c r="AX30" s="722"/>
      <c r="AY30" s="722"/>
      <c r="AZ30" s="722"/>
      <c r="BA30" s="722"/>
      <c r="BB30" s="722"/>
      <c r="BC30" s="722"/>
      <c r="BD30" s="722"/>
      <c r="BE30" s="722"/>
      <c r="BF30" s="722"/>
      <c r="BG30" s="722"/>
    </row>
  </sheetData>
  <mergeCells count="59">
    <mergeCell ref="A3"/>
    <mergeCell ref="B3"/>
    <mergeCell ref="C3"/>
    <mergeCell ref="D3"/>
    <mergeCell ref="E3"/>
    <mergeCell ref="F3"/>
    <mergeCell ref="R3"/>
    <mergeCell ref="G3"/>
    <mergeCell ref="H3"/>
    <mergeCell ref="I3"/>
    <mergeCell ref="J3"/>
    <mergeCell ref="K3"/>
    <mergeCell ref="L3"/>
    <mergeCell ref="M3"/>
    <mergeCell ref="N3"/>
    <mergeCell ref="O3"/>
    <mergeCell ref="P3"/>
    <mergeCell ref="Q3"/>
    <mergeCell ref="AA3"/>
    <mergeCell ref="AB3"/>
    <mergeCell ref="AC3"/>
    <mergeCell ref="AD3"/>
    <mergeCell ref="S3"/>
    <mergeCell ref="T3"/>
    <mergeCell ref="U3"/>
    <mergeCell ref="V3"/>
    <mergeCell ref="W3"/>
    <mergeCell ref="X3"/>
    <mergeCell ref="AM3"/>
    <mergeCell ref="BC3"/>
    <mergeCell ref="BD3"/>
    <mergeCell ref="BB3"/>
    <mergeCell ref="AQ3"/>
    <mergeCell ref="AR3"/>
    <mergeCell ref="AS3"/>
    <mergeCell ref="AT3"/>
    <mergeCell ref="AU3"/>
    <mergeCell ref="AV3"/>
    <mergeCell ref="AW3"/>
    <mergeCell ref="AX3"/>
    <mergeCell ref="AY3"/>
    <mergeCell ref="AZ3"/>
    <mergeCell ref="BA3"/>
    <mergeCell ref="AJ3"/>
    <mergeCell ref="Y3"/>
    <mergeCell ref="Z3"/>
    <mergeCell ref="A30:BG30"/>
    <mergeCell ref="AE3"/>
    <mergeCell ref="AF3"/>
    <mergeCell ref="AG3"/>
    <mergeCell ref="AH3"/>
    <mergeCell ref="AI3"/>
    <mergeCell ref="BE3"/>
    <mergeCell ref="BF3"/>
    <mergeCell ref="AN3"/>
    <mergeCell ref="AO3"/>
    <mergeCell ref="AP3"/>
    <mergeCell ref="AK3"/>
    <mergeCell ref="AL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G30"/>
  <sheetViews>
    <sheetView workbookViewId="0">
      <selection activeCell="B11" sqref="B11"/>
    </sheetView>
  </sheetViews>
  <sheetFormatPr defaultColWidth="8.7109375" defaultRowHeight="15"/>
  <cols>
    <col min="1" max="1" width="7.85546875" customWidth="1"/>
    <col min="2" max="2" width="41.85546875" customWidth="1"/>
  </cols>
  <sheetData>
    <row r="1" spans="1:59">
      <c r="A1" s="527" t="s">
        <v>417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  <c r="BD1" s="309"/>
      <c r="BE1" s="309"/>
      <c r="BF1" s="309"/>
      <c r="BG1" s="309"/>
    </row>
    <row r="2" spans="1:59">
      <c r="A2" s="309"/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/>
      <c r="AM2" s="309"/>
      <c r="AN2" s="309"/>
      <c r="AO2" s="309"/>
      <c r="AP2" s="309"/>
      <c r="AQ2" s="309"/>
      <c r="AR2" s="309"/>
      <c r="AS2" s="309"/>
      <c r="AT2" s="309"/>
      <c r="AU2" s="309"/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F2" s="309"/>
      <c r="BG2" s="309"/>
    </row>
    <row r="3" spans="1:59">
      <c r="A3" s="327" t="s">
        <v>56</v>
      </c>
      <c r="B3" s="327" t="s">
        <v>57</v>
      </c>
      <c r="C3" s="327" t="s">
        <v>58</v>
      </c>
      <c r="D3" s="327" t="s">
        <v>59</v>
      </c>
      <c r="E3" s="327" t="s">
        <v>60</v>
      </c>
      <c r="F3" s="327" t="s">
        <v>61</v>
      </c>
      <c r="G3" s="327" t="s">
        <v>62</v>
      </c>
      <c r="H3" s="327" t="s">
        <v>63</v>
      </c>
      <c r="I3" s="327" t="s">
        <v>64</v>
      </c>
      <c r="J3" s="327" t="s">
        <v>65</v>
      </c>
      <c r="K3" s="327" t="s">
        <v>66</v>
      </c>
      <c r="L3" s="327" t="s">
        <v>67</v>
      </c>
      <c r="M3" s="327" t="s">
        <v>68</v>
      </c>
      <c r="N3" s="327" t="s">
        <v>69</v>
      </c>
      <c r="O3" s="327" t="s">
        <v>70</v>
      </c>
      <c r="P3" s="327" t="s">
        <v>71</v>
      </c>
      <c r="Q3" s="327" t="s">
        <v>72</v>
      </c>
      <c r="R3" s="327" t="s">
        <v>73</v>
      </c>
      <c r="S3" s="327" t="s">
        <v>74</v>
      </c>
      <c r="T3" s="327" t="s">
        <v>75</v>
      </c>
      <c r="U3" s="327" t="s">
        <v>76</v>
      </c>
      <c r="V3" s="327" t="s">
        <v>77</v>
      </c>
      <c r="W3" s="327" t="s">
        <v>78</v>
      </c>
      <c r="X3" s="327" t="s">
        <v>79</v>
      </c>
      <c r="Y3" s="327" t="s">
        <v>80</v>
      </c>
      <c r="Z3" s="327" t="s">
        <v>81</v>
      </c>
      <c r="AA3" s="327" t="s">
        <v>82</v>
      </c>
      <c r="AB3" s="327" t="s">
        <v>83</v>
      </c>
      <c r="AC3" s="327" t="s">
        <v>84</v>
      </c>
      <c r="AD3" s="327" t="s">
        <v>85</v>
      </c>
      <c r="AE3" s="327" t="s">
        <v>86</v>
      </c>
      <c r="AF3" s="327" t="s">
        <v>87</v>
      </c>
      <c r="AG3" s="327" t="s">
        <v>88</v>
      </c>
      <c r="AH3" s="327" t="s">
        <v>89</v>
      </c>
      <c r="AI3" s="327" t="s">
        <v>90</v>
      </c>
      <c r="AJ3" s="327" t="s">
        <v>91</v>
      </c>
      <c r="AK3" s="327" t="s">
        <v>92</v>
      </c>
      <c r="AL3" s="327" t="s">
        <v>93</v>
      </c>
      <c r="AM3" s="327" t="s">
        <v>94</v>
      </c>
      <c r="AN3" s="327" t="s">
        <v>95</v>
      </c>
      <c r="AO3" s="327" t="s">
        <v>96</v>
      </c>
      <c r="AP3" s="327" t="s">
        <v>97</v>
      </c>
      <c r="AQ3" s="327" t="s">
        <v>98</v>
      </c>
      <c r="AR3" s="327" t="s">
        <v>99</v>
      </c>
      <c r="AS3" s="327" t="s">
        <v>100</v>
      </c>
      <c r="AT3" s="327" t="s">
        <v>101</v>
      </c>
      <c r="AU3" s="327" t="s">
        <v>102</v>
      </c>
      <c r="AV3" s="327" t="s">
        <v>103</v>
      </c>
      <c r="AW3" s="327" t="s">
        <v>104</v>
      </c>
      <c r="AX3" s="327" t="s">
        <v>105</v>
      </c>
      <c r="AY3" s="327" t="s">
        <v>106</v>
      </c>
      <c r="AZ3" s="327" t="s">
        <v>107</v>
      </c>
      <c r="BA3" s="327" t="s">
        <v>108</v>
      </c>
      <c r="BB3" s="327" t="s">
        <v>109</v>
      </c>
      <c r="BC3" s="327" t="s">
        <v>110</v>
      </c>
      <c r="BD3" s="327" t="s">
        <v>111</v>
      </c>
      <c r="BE3" s="327" t="s">
        <v>112</v>
      </c>
      <c r="BF3" s="327" t="s">
        <v>113</v>
      </c>
      <c r="BG3" s="309"/>
    </row>
    <row r="4" spans="1:59">
      <c r="A4" s="326" t="s">
        <v>57</v>
      </c>
      <c r="B4" s="326" t="s">
        <v>57</v>
      </c>
      <c r="C4" s="326" t="s">
        <v>57</v>
      </c>
      <c r="D4" s="326" t="s">
        <v>57</v>
      </c>
      <c r="E4" s="326" t="s">
        <v>57</v>
      </c>
      <c r="F4" s="326" t="s">
        <v>57</v>
      </c>
      <c r="G4" s="326" t="s">
        <v>57</v>
      </c>
      <c r="H4" s="326" t="s">
        <v>57</v>
      </c>
      <c r="I4" s="326" t="s">
        <v>57</v>
      </c>
      <c r="J4" s="326" t="s">
        <v>57</v>
      </c>
      <c r="K4" s="326" t="s">
        <v>57</v>
      </c>
      <c r="L4" s="326" t="s">
        <v>57</v>
      </c>
      <c r="M4" s="326" t="s">
        <v>57</v>
      </c>
      <c r="N4" s="326" t="s">
        <v>57</v>
      </c>
      <c r="O4" s="326" t="s">
        <v>57</v>
      </c>
      <c r="P4" s="326" t="s">
        <v>57</v>
      </c>
      <c r="Q4" s="326" t="s">
        <v>57</v>
      </c>
      <c r="R4" s="326" t="s">
        <v>57</v>
      </c>
      <c r="S4" s="326" t="s">
        <v>57</v>
      </c>
      <c r="T4" s="326" t="s">
        <v>57</v>
      </c>
      <c r="U4" s="326" t="s">
        <v>57</v>
      </c>
      <c r="V4" s="326" t="s">
        <v>57</v>
      </c>
      <c r="W4" s="326" t="s">
        <v>57</v>
      </c>
      <c r="X4" s="326" t="s">
        <v>57</v>
      </c>
      <c r="Y4" s="326" t="s">
        <v>57</v>
      </c>
      <c r="Z4" s="326" t="s">
        <v>57</v>
      </c>
      <c r="AA4" s="326" t="s">
        <v>57</v>
      </c>
      <c r="AB4" s="326" t="s">
        <v>57</v>
      </c>
      <c r="AC4" s="326" t="s">
        <v>57</v>
      </c>
      <c r="AD4" s="326" t="s">
        <v>57</v>
      </c>
      <c r="AE4" s="326" t="s">
        <v>57</v>
      </c>
      <c r="AF4" s="326" t="s">
        <v>57</v>
      </c>
      <c r="AG4" s="326" t="s">
        <v>57</v>
      </c>
      <c r="AH4" s="326" t="s">
        <v>57</v>
      </c>
      <c r="AI4" s="326" t="s">
        <v>57</v>
      </c>
      <c r="AJ4" s="326" t="s">
        <v>57</v>
      </c>
      <c r="AK4" s="326" t="s">
        <v>57</v>
      </c>
      <c r="AL4" s="326" t="s">
        <v>57</v>
      </c>
      <c r="AM4" s="326" t="s">
        <v>57</v>
      </c>
      <c r="AN4" s="326" t="s">
        <v>57</v>
      </c>
      <c r="AO4" s="326" t="s">
        <v>57</v>
      </c>
      <c r="AP4" s="326" t="s">
        <v>57</v>
      </c>
      <c r="AQ4" s="326" t="s">
        <v>57</v>
      </c>
      <c r="AR4" s="326" t="s">
        <v>57</v>
      </c>
      <c r="AS4" s="326" t="s">
        <v>57</v>
      </c>
      <c r="AT4" s="326" t="s">
        <v>57</v>
      </c>
      <c r="AU4" s="326" t="s">
        <v>57</v>
      </c>
      <c r="AV4" s="326" t="s">
        <v>57</v>
      </c>
      <c r="AW4" s="326" t="s">
        <v>57</v>
      </c>
      <c r="AX4" s="326" t="s">
        <v>57</v>
      </c>
      <c r="AY4" s="326" t="s">
        <v>57</v>
      </c>
      <c r="AZ4" s="326" t="s">
        <v>57</v>
      </c>
      <c r="BA4" s="326" t="s">
        <v>57</v>
      </c>
      <c r="BB4" s="326" t="s">
        <v>57</v>
      </c>
      <c r="BC4" s="326" t="s">
        <v>57</v>
      </c>
      <c r="BD4" s="326" t="s">
        <v>57</v>
      </c>
      <c r="BE4" s="326" t="s">
        <v>57</v>
      </c>
      <c r="BF4" s="326" t="s">
        <v>57</v>
      </c>
      <c r="BG4" s="309"/>
    </row>
    <row r="5" spans="1:59">
      <c r="A5" s="326" t="s">
        <v>115</v>
      </c>
      <c r="B5" s="144" t="s">
        <v>116</v>
      </c>
      <c r="C5" s="353">
        <f>C6+C11+C23</f>
        <v>100</v>
      </c>
      <c r="D5" s="144">
        <v>100</v>
      </c>
      <c r="E5" s="144">
        <v>100</v>
      </c>
      <c r="F5" s="144">
        <v>100</v>
      </c>
      <c r="G5" s="144">
        <v>100</v>
      </c>
      <c r="H5" s="144">
        <v>100</v>
      </c>
      <c r="I5" s="144">
        <v>100</v>
      </c>
      <c r="J5" s="144">
        <v>100</v>
      </c>
      <c r="K5" s="144">
        <v>100</v>
      </c>
      <c r="L5" s="144">
        <v>100</v>
      </c>
      <c r="M5" s="144">
        <v>100</v>
      </c>
      <c r="N5" s="144">
        <v>100</v>
      </c>
      <c r="O5" s="144">
        <v>100</v>
      </c>
      <c r="P5" s="144">
        <v>100</v>
      </c>
      <c r="Q5" s="144">
        <v>100</v>
      </c>
      <c r="R5" s="144">
        <v>100</v>
      </c>
      <c r="S5" s="144">
        <v>100</v>
      </c>
      <c r="T5" s="144">
        <v>100</v>
      </c>
      <c r="U5" s="144">
        <v>100</v>
      </c>
      <c r="V5" s="144">
        <v>100</v>
      </c>
      <c r="W5" s="144">
        <v>100</v>
      </c>
      <c r="X5" s="144">
        <v>100</v>
      </c>
      <c r="Y5" s="144">
        <v>100</v>
      </c>
      <c r="Z5" s="144">
        <v>100</v>
      </c>
      <c r="AA5" s="144">
        <v>100</v>
      </c>
      <c r="AB5" s="144">
        <v>100</v>
      </c>
      <c r="AC5" s="144">
        <v>100</v>
      </c>
      <c r="AD5" s="144">
        <v>100</v>
      </c>
      <c r="AE5" s="144">
        <v>100</v>
      </c>
      <c r="AF5" s="144">
        <v>100</v>
      </c>
      <c r="AG5" s="144">
        <v>100</v>
      </c>
      <c r="AH5" s="144">
        <v>100</v>
      </c>
      <c r="AI5" s="144">
        <v>100</v>
      </c>
      <c r="AJ5" s="144">
        <v>100</v>
      </c>
      <c r="AK5" s="144">
        <v>100</v>
      </c>
      <c r="AL5" s="144">
        <v>100</v>
      </c>
      <c r="AM5" s="144">
        <v>100</v>
      </c>
      <c r="AN5" s="144">
        <v>100</v>
      </c>
      <c r="AO5" s="144">
        <v>100</v>
      </c>
      <c r="AP5" s="144">
        <v>100</v>
      </c>
      <c r="AQ5" s="144">
        <v>100</v>
      </c>
      <c r="AR5" s="144">
        <v>100</v>
      </c>
      <c r="AS5" s="144">
        <v>100</v>
      </c>
      <c r="AT5" s="144">
        <v>100</v>
      </c>
      <c r="AU5" s="144">
        <v>100</v>
      </c>
      <c r="AV5" s="144">
        <v>100</v>
      </c>
      <c r="AW5" s="144">
        <v>100</v>
      </c>
      <c r="AX5" s="144">
        <v>100</v>
      </c>
      <c r="AY5" s="144">
        <v>100</v>
      </c>
      <c r="AZ5" s="144">
        <v>100</v>
      </c>
      <c r="BA5" s="144">
        <v>100</v>
      </c>
      <c r="BB5" s="144">
        <v>100</v>
      </c>
      <c r="BC5" s="144">
        <v>100</v>
      </c>
      <c r="BD5" s="144">
        <v>100</v>
      </c>
      <c r="BE5" s="144">
        <v>100</v>
      </c>
      <c r="BF5" s="144">
        <v>100</v>
      </c>
      <c r="BG5" s="309"/>
    </row>
    <row r="6" spans="1:59">
      <c r="A6" s="296" t="s">
        <v>117</v>
      </c>
      <c r="B6" s="351" t="s">
        <v>118</v>
      </c>
      <c r="C6" s="352">
        <f>'T10'!C6/'T10'!$C$31*100</f>
        <v>59.926824571538617</v>
      </c>
      <c r="D6" s="352">
        <f>'T10'!D6/'T10'!$D$31*100</f>
        <v>59.806034482758619</v>
      </c>
      <c r="E6" s="352">
        <f>'T10'!E6/'T10'!$E$31*100</f>
        <v>59.656871071853232</v>
      </c>
      <c r="F6" s="352">
        <f>'T10'!F6/'T10'!$F$31*100</f>
        <v>59.777954004758129</v>
      </c>
      <c r="G6" s="352">
        <f>'T10'!G6/'T10'!$G$31*100</f>
        <v>59.374543328949294</v>
      </c>
      <c r="H6" s="352">
        <f>'T10'!H6/'T10'!$H$31*100</f>
        <v>60.144250033391224</v>
      </c>
      <c r="I6" s="352">
        <f>'T10'!I6/'T10'!$I$31*100</f>
        <v>60.941443715295307</v>
      </c>
      <c r="J6" s="352">
        <f>'T10'!J6/'T10'!$J$31*100</f>
        <v>61.521563186495555</v>
      </c>
      <c r="K6" s="352">
        <f>'T10'!K6/'T10'!$K$31*100</f>
        <v>62.580093976932936</v>
      </c>
      <c r="L6" s="352">
        <f>'T10'!L6/'T10'!$L$31*100</f>
        <v>63.714198348792173</v>
      </c>
      <c r="M6" s="352">
        <f>'T10'!M6/'T10'!$M$31*100</f>
        <v>62.936403094923577</v>
      </c>
      <c r="N6" s="352">
        <f>'T10'!N6/'T10'!$N$31*100</f>
        <v>62.73302548315376</v>
      </c>
      <c r="O6" s="352">
        <f>'T10'!O6/'T10'!$O$31*100</f>
        <v>62.354651162790695</v>
      </c>
      <c r="P6" s="352">
        <f>'T10'!P6/'T10'!$P$31*100</f>
        <v>62.763482551991537</v>
      </c>
      <c r="Q6" s="352">
        <f>'T10'!Q6/'T10'!$Q$31*100</f>
        <v>61.60529045643154</v>
      </c>
      <c r="R6" s="352">
        <f>'T10'!R6/'T10'!$R$31*100</f>
        <v>61.382612249664284</v>
      </c>
      <c r="S6" s="352">
        <f>'T10'!S6/'T10'!$S$31*100</f>
        <v>61.236249345206915</v>
      </c>
      <c r="T6" s="352">
        <f>'T10'!T6/'T10'!$T$31*100</f>
        <v>60.997920997920993</v>
      </c>
      <c r="U6" s="352">
        <f>'T10'!U6/'T10'!$U$31*100</f>
        <v>61.474287137342785</v>
      </c>
      <c r="V6" s="352">
        <f>'T10'!V6/'T10'!$V$31*100</f>
        <v>62.06541235736367</v>
      </c>
      <c r="W6" s="352">
        <f>'T10'!W6/'T10'!$W$31*100</f>
        <v>61.055566891110658</v>
      </c>
      <c r="X6" s="352">
        <f>'T10'!X6/'T10'!$X$31*100</f>
        <v>61.126706030393962</v>
      </c>
      <c r="Y6" s="352">
        <f>'T10'!Y6/'T10'!$Y$31*100</f>
        <v>60.616366208204177</v>
      </c>
      <c r="Z6" s="352">
        <f>'T10'!Z6/'T10'!$Z$31*100</f>
        <v>59.705993215228048</v>
      </c>
      <c r="AA6" s="352">
        <f>'T10'!AA6/'T10'!$AA$31*100</f>
        <v>59.888705068431335</v>
      </c>
      <c r="AB6" s="352">
        <f>'T10'!AB6/'T10'!$AB$31*100</f>
        <v>60.725190839694655</v>
      </c>
      <c r="AC6" s="352">
        <f>'T10'!AC6/'T10'!$AC$31*100</f>
        <v>60.784532358057177</v>
      </c>
      <c r="AD6" s="352">
        <f>'T10'!AD6/'T10'!$AD$31*100</f>
        <v>60.461828463713474</v>
      </c>
      <c r="AE6" s="352">
        <f>'T10'!AE6/'T10'!$AE$31*100</f>
        <v>60.499172535888846</v>
      </c>
      <c r="AF6" s="352">
        <f>'T10'!AF6/'T10'!$AF$31*100</f>
        <v>61.205445363390176</v>
      </c>
      <c r="AG6" s="352">
        <f>'T10'!AG6/'T10'!$AG$31*100</f>
        <v>61.355805775583427</v>
      </c>
      <c r="AH6" s="352">
        <f>'T10'!AH6/'T10'!$AH$31*100</f>
        <v>61.780729779720865</v>
      </c>
      <c r="AI6" s="352">
        <f>'T10'!AI6/'T10'!$AI$31*100</f>
        <v>61.426758549788772</v>
      </c>
      <c r="AJ6" s="352">
        <f>'T10'!AJ6/'T10'!$AJ$31*100</f>
        <v>60.556368518714073</v>
      </c>
      <c r="AK6" s="352">
        <f>'T10'!AK6/'T10'!$AK$31*100</f>
        <v>59.944995440036472</v>
      </c>
      <c r="AL6" s="352">
        <f>'T10'!AL6/'T10'!$AL$31*100</f>
        <v>59.294287857678704</v>
      </c>
      <c r="AM6" s="352">
        <f>'T10'!AM6/'T10'!$AM$31*100</f>
        <v>59.087721934239859</v>
      </c>
      <c r="AN6" s="352">
        <f>'T10'!AN6/'T10'!$AN$31*100</f>
        <v>59.710049578232571</v>
      </c>
      <c r="AO6" s="352">
        <f>'T10'!AO6/'T10'!$AO$31*100</f>
        <v>60.017725585775217</v>
      </c>
      <c r="AP6" s="352">
        <f>'T10'!AP6/'T10'!$AP$31*100</f>
        <v>60.583609741984155</v>
      </c>
      <c r="AQ6" s="352">
        <f>'T10'!AQ6/'T10'!$AQ$31*100</f>
        <v>60.470877326167958</v>
      </c>
      <c r="AR6" s="352">
        <f>'T10'!AR6/'T10'!$AR$31*100</f>
        <v>59.765590833552004</v>
      </c>
      <c r="AS6" s="352">
        <f>'T10'!AS6/'T10'!$AS$31*100</f>
        <v>59.456257055689797</v>
      </c>
      <c r="AT6" s="352">
        <f>'T10'!AT6/'T10'!$AT$31*100</f>
        <v>59.088043706661061</v>
      </c>
      <c r="AU6" s="352">
        <f>'T10'!AU6/'T10'!$AU$31*100</f>
        <v>58.1952495347102</v>
      </c>
      <c r="AV6" s="352">
        <f>'T10'!AV6/'T10'!$AV$31*100</f>
        <v>57.429700457835551</v>
      </c>
      <c r="AW6" s="352">
        <f>'T10'!AW6/'T10'!$AW$31*100</f>
        <v>58.900018618506799</v>
      </c>
      <c r="AX6" s="352">
        <f>'T10'!AX6/'T10'!$AX$31*100</f>
        <v>59.575972251883378</v>
      </c>
      <c r="AY6" s="352">
        <f>'T10'!AY6/'T10'!$AY$31*100</f>
        <v>58.529352143130644</v>
      </c>
      <c r="AZ6" s="352">
        <f>'T10'!AZ6/'T10'!$AZ$31*100</f>
        <v>57.499585140078359</v>
      </c>
      <c r="BA6" s="352">
        <f>'T10'!BA6/'T10'!$BA$31*100</f>
        <v>57.258382506554518</v>
      </c>
      <c r="BB6" s="352">
        <f>'T10'!BB6/'T10'!$BB$31*100</f>
        <v>56.594914764518919</v>
      </c>
      <c r="BC6" s="352">
        <f>'T10'!BC6/'T10'!$BC$31*100</f>
        <v>56.537817917044563</v>
      </c>
      <c r="BD6" s="352">
        <f>'T10'!BD6/'T10'!$BD$31*100</f>
        <v>56.37581442885039</v>
      </c>
      <c r="BE6" s="352">
        <f>'T10'!BE6/'T10'!$BE$31*100</f>
        <v>56.766416707547826</v>
      </c>
      <c r="BF6" s="352">
        <f>'T10'!BF6/'T10'!$BF$31*100</f>
        <v>57.145308139268892</v>
      </c>
      <c r="BG6" s="309"/>
    </row>
    <row r="7" spans="1:59">
      <c r="A7" s="296" t="s">
        <v>119</v>
      </c>
      <c r="B7" s="296" t="s">
        <v>120</v>
      </c>
      <c r="C7" s="352">
        <f>'T10'!C7/'T10'!$C$31*100</f>
        <v>54.053533602927018</v>
      </c>
      <c r="D7" s="352">
        <f>'T10'!D7/'T10'!$D$31*100</f>
        <v>53.789511494252864</v>
      </c>
      <c r="E7" s="352">
        <f>'T10'!E7/'T10'!$E$31*100</f>
        <v>53.490742313572269</v>
      </c>
      <c r="F7" s="352">
        <f>'T10'!F7/'T10'!$F$31*100</f>
        <v>53.576526566217289</v>
      </c>
      <c r="G7" s="352">
        <f>'T10'!G7/'T10'!$G$31*100</f>
        <v>53.163817039310246</v>
      </c>
      <c r="H7" s="352">
        <f>'T10'!H7/'T10'!$H$31*100</f>
        <v>53.466007746761058</v>
      </c>
      <c r="I7" s="352">
        <f>'T10'!I7/'T10'!$I$31*100</f>
        <v>54.139323573952545</v>
      </c>
      <c r="J7" s="352">
        <f>'T10'!J7/'T10'!$J$31*100</f>
        <v>54.572782980691414</v>
      </c>
      <c r="K7" s="352">
        <f>'T10'!K7/'T10'!$K$31*100</f>
        <v>55.350277659120032</v>
      </c>
      <c r="L7" s="352">
        <f>'T10'!L7/'T10'!$L$31*100</f>
        <v>56.212414636632346</v>
      </c>
      <c r="M7" s="352">
        <f>'T10'!M7/'T10'!$M$31*100</f>
        <v>55.151915455746369</v>
      </c>
      <c r="N7" s="352">
        <f>'T10'!N7/'T10'!$N$31*100</f>
        <v>54.626304087566282</v>
      </c>
      <c r="O7" s="352">
        <f>'T10'!O7/'T10'!$O$31*100</f>
        <v>54.222766217870259</v>
      </c>
      <c r="P7" s="352">
        <f>'T10'!P7/'T10'!$P$31*100</f>
        <v>54.444836094465984</v>
      </c>
      <c r="Q7" s="352">
        <f>'T10'!Q7/'T10'!$Q$31*100</f>
        <v>52.833246887966801</v>
      </c>
      <c r="R7" s="352">
        <f>'T10'!R7/'T10'!$R$31*100</f>
        <v>52.536929993577395</v>
      </c>
      <c r="S7" s="352">
        <f>'T10'!S7/'T10'!$S$31*100</f>
        <v>52.079622839182825</v>
      </c>
      <c r="T7" s="352">
        <f>'T10'!T7/'T10'!$T$31*100</f>
        <v>51.776391776391783</v>
      </c>
      <c r="U7" s="352">
        <f>'T10'!U7/'T10'!$U$31*100</f>
        <v>52.023409289005109</v>
      </c>
      <c r="V7" s="352">
        <f>'T10'!V7/'T10'!$V$31*100</f>
        <v>52.417662099759575</v>
      </c>
      <c r="W7" s="352">
        <f>'T10'!W7/'T10'!$W$31*100</f>
        <v>51.401074610623688</v>
      </c>
      <c r="X7" s="352">
        <f>'T10'!X7/'T10'!$X$31*100</f>
        <v>51.227696576646345</v>
      </c>
      <c r="Y7" s="352">
        <f>'T10'!Y7/'T10'!$Y$31*100</f>
        <v>50.492069702350506</v>
      </c>
      <c r="Z7" s="352">
        <f>'T10'!Z7/'T10'!$Z$31*100</f>
        <v>49.676915621129716</v>
      </c>
      <c r="AA7" s="352">
        <f>'T10'!AA7/'T10'!$AA$31*100</f>
        <v>49.701709530255172</v>
      </c>
      <c r="AB7" s="352">
        <f>'T10'!AB7/'T10'!$AB$31*100</f>
        <v>50.193225190839698</v>
      </c>
      <c r="AC7" s="352">
        <f>'T10'!AC7/'T10'!$AC$31*100</f>
        <v>50.345658088399269</v>
      </c>
      <c r="AD7" s="352">
        <f>'T10'!AD7/'T10'!$AD$31*100</f>
        <v>50.006146785231323</v>
      </c>
      <c r="AE7" s="352">
        <f>'T10'!AE7/'T10'!$AE$31*100</f>
        <v>49.730593080090827</v>
      </c>
      <c r="AF7" s="352">
        <f>'T10'!AF7/'T10'!$AF$31*100</f>
        <v>50.199443753202075</v>
      </c>
      <c r="AG7" s="352">
        <f>'T10'!AG7/'T10'!$AG$31*100</f>
        <v>50.033744183568359</v>
      </c>
      <c r="AH7" s="352">
        <f>'T10'!AH7/'T10'!$AH$31*100</f>
        <v>49.915923995291742</v>
      </c>
      <c r="AI7" s="352">
        <f>'T10'!AI7/'T10'!$AI$31*100</f>
        <v>49.518898687613451</v>
      </c>
      <c r="AJ7" s="352">
        <f>'T10'!AJ7/'T10'!$AJ$31*100</f>
        <v>48.887413821714667</v>
      </c>
      <c r="AK7" s="352">
        <f>'T10'!AK7/'T10'!$AK$31*100</f>
        <v>48.764534883720927</v>
      </c>
      <c r="AL7" s="352">
        <f>'T10'!AL7/'T10'!$AL$31*100</f>
        <v>48.502304147465438</v>
      </c>
      <c r="AM7" s="352">
        <f>'T10'!AM7/'T10'!$AM$31*100</f>
        <v>48.596398968271856</v>
      </c>
      <c r="AN7" s="352">
        <f>'T10'!AN7/'T10'!$AN$31*100</f>
        <v>49.181136774830236</v>
      </c>
      <c r="AO7" s="352">
        <f>'T10'!AO7/'T10'!$AO$31*100</f>
        <v>49.467678502188001</v>
      </c>
      <c r="AP7" s="352">
        <f>'T10'!AP7/'T10'!$AP$31*100</f>
        <v>49.933351932793954</v>
      </c>
      <c r="AQ7" s="352">
        <f>'T10'!AQ7/'T10'!$AQ$31*100</f>
        <v>49.560987304092471</v>
      </c>
      <c r="AR7" s="352">
        <f>'T10'!AR7/'T10'!$AR$31*100</f>
        <v>48.633099118536016</v>
      </c>
      <c r="AS7" s="352">
        <f>'T10'!AS7/'T10'!$AS$31*100</f>
        <v>48.012278066484434</v>
      </c>
      <c r="AT7" s="352">
        <f>'T10'!AT7/'T10'!$AT$31*100</f>
        <v>47.552006724101695</v>
      </c>
      <c r="AU7" s="352">
        <f>'T10'!AU7/'T10'!$AU$31*100</f>
        <v>46.759369337607716</v>
      </c>
      <c r="AV7" s="352">
        <f>'T10'!AV7/'T10'!$AV$31*100</f>
        <v>46.385850664587679</v>
      </c>
      <c r="AW7" s="352">
        <f>'T10'!AW7/'T10'!$AW$31*100</f>
        <v>47.705827592627074</v>
      </c>
      <c r="AX7" s="352">
        <f>'T10'!AX7/'T10'!$AX$31*100</f>
        <v>48.188050930460328</v>
      </c>
      <c r="AY7" s="352">
        <f>'T10'!AY7/'T10'!$AY$31*100</f>
        <v>47.000217729159949</v>
      </c>
      <c r="AZ7" s="352">
        <f>'T10'!AZ7/'T10'!$AZ$31*100</f>
        <v>46.071817663653221</v>
      </c>
      <c r="BA7" s="352">
        <f>'T10'!BA7/'T10'!$BA$31*100</f>
        <v>45.941739244726996</v>
      </c>
      <c r="BB7" s="352">
        <f>'T10'!BB7/'T10'!$BB$31*100</f>
        <v>45.565522313572011</v>
      </c>
      <c r="BC7" s="352">
        <f>'T10'!BC7/'T10'!$BC$31*100</f>
        <v>45.514990483246685</v>
      </c>
      <c r="BD7" s="352">
        <f>'T10'!BD7/'T10'!$BD$31*100</f>
        <v>45.549614001788541</v>
      </c>
      <c r="BE7" s="352">
        <f>'T10'!BE7/'T10'!$BE$31*100</f>
        <v>45.965613100661109</v>
      </c>
      <c r="BF7" s="352">
        <f>'T10'!BF7/'T10'!$BF$31*100</f>
        <v>46.31696939195681</v>
      </c>
      <c r="BG7" s="309"/>
    </row>
    <row r="8" spans="1:59">
      <c r="A8" s="296" t="s">
        <v>155</v>
      </c>
      <c r="B8" s="296" t="s">
        <v>181</v>
      </c>
      <c r="C8" s="352">
        <f>'T10'!C8/'T10'!$C$31*100</f>
        <v>53.995763527825922</v>
      </c>
      <c r="D8" s="352">
        <f>'T10'!D8/'T10'!$D$31*100</f>
        <v>53.735632183908031</v>
      </c>
      <c r="E8" s="352">
        <f>'T10'!E8/'T10'!$E$31*100</f>
        <v>53.456769152369624</v>
      </c>
      <c r="F8" s="352">
        <f>'T10'!F8/'T10'!$F$31*100</f>
        <v>53.544805709754165</v>
      </c>
      <c r="G8" s="352">
        <f>'T10'!G8/'T10'!$G$31*100</f>
        <v>53.13459009206489</v>
      </c>
      <c r="H8" s="352">
        <f>'T10'!H8/'T10'!$H$31*100</f>
        <v>53.439294777614542</v>
      </c>
      <c r="I8" s="352">
        <f>'T10'!I8/'T10'!$I$31*100</f>
        <v>54.114083796062594</v>
      </c>
      <c r="J8" s="352">
        <f>'T10'!J8/'T10'!$J$31*100</f>
        <v>54.538096889813851</v>
      </c>
      <c r="K8" s="352">
        <f>'T10'!K8/'T10'!$K$31*100</f>
        <v>55.32891926527126</v>
      </c>
      <c r="L8" s="352">
        <f>'T10'!L8/'T10'!$L$31*100</f>
        <v>56.192029354805825</v>
      </c>
      <c r="M8" s="352">
        <f>'T10'!M8/'T10'!$M$31*100</f>
        <v>55.133043970560479</v>
      </c>
      <c r="N8" s="352">
        <f>'T10'!N8/'T10'!$N$31*100</f>
        <v>54.600649905934674</v>
      </c>
      <c r="O8" s="352">
        <f>'T10'!O8/'T10'!$O$31*100</f>
        <v>54.19981640146878</v>
      </c>
      <c r="P8" s="352">
        <f>'T10'!P8/'T10'!$P$31*100</f>
        <v>54.423686993302788</v>
      </c>
      <c r="Q8" s="352">
        <f>'T10'!Q8/'T10'!$Q$31*100</f>
        <v>52.807313278008294</v>
      </c>
      <c r="R8" s="352">
        <f>'T10'!R8/'T10'!$R$31*100</f>
        <v>52.513575056927664</v>
      </c>
      <c r="S8" s="352">
        <f>'T10'!S8/'T10'!$S$31*100</f>
        <v>52.058669460450503</v>
      </c>
      <c r="T8" s="352">
        <f>'T10'!T8/'T10'!$T$31*100</f>
        <v>51.753291753291755</v>
      </c>
      <c r="U8" s="352">
        <f>'T10'!U8/'T10'!$U$31*100</f>
        <v>52.002656373220432</v>
      </c>
      <c r="V8" s="352">
        <f>'T10'!V8/'T10'!$V$31*100</f>
        <v>52.398580315231094</v>
      </c>
      <c r="W8" s="352">
        <f>'T10'!W8/'T10'!$W$31*100</f>
        <v>51.380670611439847</v>
      </c>
      <c r="X8" s="352">
        <f>'T10'!X8/'T10'!$X$31*100</f>
        <v>51.205110831478088</v>
      </c>
      <c r="Y8" s="352">
        <f>'T10'!Y8/'T10'!$Y$31*100</f>
        <v>50.467992897342526</v>
      </c>
      <c r="Z8" s="352">
        <f>'T10'!Z8/'T10'!$Z$31*100</f>
        <v>49.655376662538373</v>
      </c>
      <c r="AA8" s="352">
        <f>'T10'!AA8/'T10'!$AA$31*100</f>
        <v>49.679149746829097</v>
      </c>
      <c r="AB8" s="352">
        <f>'T10'!AB8/'T10'!$AB$31*100</f>
        <v>50.128816793893129</v>
      </c>
      <c r="AC8" s="352">
        <f>'T10'!AC8/'T10'!$AC$31*100</f>
        <v>50.294366888185195</v>
      </c>
      <c r="AD8" s="352">
        <f>'T10'!AD8/'T10'!$AD$31*100</f>
        <v>49.969266073843386</v>
      </c>
      <c r="AE8" s="352">
        <f>'T10'!AE8/'T10'!$AE$31*100</f>
        <v>49.686333371820034</v>
      </c>
      <c r="AF8" s="352">
        <f>'T10'!AF8/'T10'!$AF$31*100</f>
        <v>50.135402181072976</v>
      </c>
      <c r="AG8" s="352">
        <f>'T10'!AG8/'T10'!$AG$31*100</f>
        <v>49.962703797108659</v>
      </c>
      <c r="AH8" s="352">
        <f>'T10'!AH8/'T10'!$AH$31*100</f>
        <v>49.835211030771816</v>
      </c>
      <c r="AI8" s="352">
        <f>'T10'!AI8/'T10'!$AI$31*100</f>
        <v>49.435368576614785</v>
      </c>
      <c r="AJ8" s="352">
        <f>'T10'!AJ8/'T10'!$AJ$31*100</f>
        <v>48.796898336023652</v>
      </c>
      <c r="AK8" s="352">
        <f>'T10'!AK8/'T10'!$AK$31*100</f>
        <v>48.674760601915182</v>
      </c>
      <c r="AL8" s="352">
        <f>'T10'!AL8/'T10'!$AL$31*100</f>
        <v>48.41790804844068</v>
      </c>
      <c r="AM8" s="352">
        <f>'T10'!AM8/'T10'!$AM$31*100</f>
        <v>48.513760548919436</v>
      </c>
      <c r="AN8" s="352">
        <f>'T10'!AN8/'T10'!$AN$31*100</f>
        <v>49.098898000422949</v>
      </c>
      <c r="AO8" s="352">
        <f>'T10'!AO8/'T10'!$AO$31*100</f>
        <v>49.341383703539584</v>
      </c>
      <c r="AP8" s="352">
        <f>'T10'!AP8/'T10'!$AP$31*100</f>
        <v>49.820721865732565</v>
      </c>
      <c r="AQ8" s="352">
        <f>'T10'!AQ8/'T10'!$AQ$31*100</f>
        <v>49.444117030096599</v>
      </c>
      <c r="AR8" s="352">
        <f>'T10'!AR8/'T10'!$AR$31*100</f>
        <v>48.51259026016308</v>
      </c>
      <c r="AS8" s="352">
        <f>'T10'!AS8/'T10'!$AS$31*100</f>
        <v>47.891923159456255</v>
      </c>
      <c r="AT8" s="352">
        <f>'T10'!AT8/'T10'!$AT$31*100</f>
        <v>47.429431953491623</v>
      </c>
      <c r="AU8" s="352">
        <f>'T10'!AU8/'T10'!$AU$31*100</f>
        <v>46.629006206596863</v>
      </c>
      <c r="AV8" s="352">
        <f>'T10'!AV8/'T10'!$AV$31*100</f>
        <v>46.259735693594124</v>
      </c>
      <c r="AW8" s="352">
        <f>'T10'!AW8/'T10'!$AW$31*100</f>
        <v>47.588158629677899</v>
      </c>
      <c r="AX8" s="352">
        <f>'T10'!AX8/'T10'!$AX$31*100</f>
        <v>48.062123968098497</v>
      </c>
      <c r="AY8" s="352">
        <f>'T10'!AY8/'T10'!$AY$31*100</f>
        <v>46.892103939396215</v>
      </c>
      <c r="AZ8" s="352">
        <f>'T10'!AZ8/'T10'!$AZ$31*100</f>
        <v>45.970808291426465</v>
      </c>
      <c r="BA8" s="352">
        <f>'T10'!BA8/'T10'!$BA$31*100</f>
        <v>45.844199865796888</v>
      </c>
      <c r="BB8" s="352">
        <f>'T10'!BB8/'T10'!$BB$31*100</f>
        <v>45.467678810643278</v>
      </c>
      <c r="BC8" s="352">
        <f>'T10'!BC8/'T10'!$BC$31*100</f>
        <v>45.412797159025587</v>
      </c>
      <c r="BD8" s="352">
        <f>'T10'!BD8/'T10'!$BD$31*100</f>
        <v>45.445586115014692</v>
      </c>
      <c r="BE8" s="352">
        <f>'T10'!BE8/'T10'!$BE$31*100</f>
        <v>45.858738056859863</v>
      </c>
      <c r="BF8" s="352">
        <f>'T10'!BF8/'T10'!$BF$31*100</f>
        <v>46.202017660246149</v>
      </c>
      <c r="BG8" s="309"/>
    </row>
    <row r="9" spans="1:59">
      <c r="A9" s="296" t="s">
        <v>156</v>
      </c>
      <c r="B9" s="296" t="s">
        <v>182</v>
      </c>
      <c r="C9" s="352">
        <f>'T10'!C9/'T10'!$C$31*100</f>
        <v>5.7770075101097641E-2</v>
      </c>
      <c r="D9" s="352">
        <f>'T10'!D9/'T10'!$D$31*100</f>
        <v>5.3879310344827576E-2</v>
      </c>
      <c r="E9" s="352">
        <f>'T10'!E9/'T10'!$E$31*100</f>
        <v>3.3973161202649906E-2</v>
      </c>
      <c r="F9" s="352">
        <f>'T10'!F9/'T10'!$F$31*100</f>
        <v>3.1720856463124503E-2</v>
      </c>
      <c r="G9" s="352">
        <f>'T10'!G9/'T10'!$G$31*100</f>
        <v>2.9226947245360221E-2</v>
      </c>
      <c r="H9" s="352">
        <f>'T10'!H9/'T10'!$H$31*100</f>
        <v>2.6712969146520639E-2</v>
      </c>
      <c r="I9" s="352">
        <f>'T10'!I9/'T10'!$I$31*100</f>
        <v>2.5239777889954566E-2</v>
      </c>
      <c r="J9" s="352">
        <f>'T10'!J9/'T10'!$J$31*100</f>
        <v>2.3124060585038735E-2</v>
      </c>
      <c r="K9" s="352">
        <f>'T10'!K9/'T10'!$K$31*100</f>
        <v>2.1358393848782572E-2</v>
      </c>
      <c r="L9" s="352">
        <f>'T10'!L9/'T10'!$L$31*100</f>
        <v>2.0385281826521252E-2</v>
      </c>
      <c r="M9" s="352">
        <f>'T10'!M9/'T10'!$M$31*100</f>
        <v>1.8871485185884131E-2</v>
      </c>
      <c r="N9" s="352">
        <f>'T10'!N9/'T10'!$N$31*100</f>
        <v>2.5654181631605957E-2</v>
      </c>
      <c r="O9" s="352">
        <f>'T10'!O9/'T10'!$O$31*100</f>
        <v>2.2949816401468787E-2</v>
      </c>
      <c r="P9" s="352">
        <f>'T10'!P9/'T10'!$P$31*100</f>
        <v>2.8198801550934089E-2</v>
      </c>
      <c r="Q9" s="352">
        <f>'T10'!Q9/'T10'!$Q$31*100</f>
        <v>2.5933609958506226E-2</v>
      </c>
      <c r="R9" s="352">
        <f>'T10'!R9/'T10'!$R$31*100</f>
        <v>2.3354936649734339E-2</v>
      </c>
      <c r="S9" s="352">
        <f>'T10'!S9/'T10'!$S$31*100</f>
        <v>2.6191723415400735E-2</v>
      </c>
      <c r="T9" s="352">
        <f>'T10'!T9/'T10'!$T$31*100</f>
        <v>2.3100023100023098E-2</v>
      </c>
      <c r="U9" s="352">
        <f>'T10'!U9/'T10'!$U$31*100</f>
        <v>2.0752915784667744E-2</v>
      </c>
      <c r="V9" s="352">
        <f>'T10'!V9/'T10'!$V$31*100</f>
        <v>2.2898141434186926E-2</v>
      </c>
      <c r="W9" s="352">
        <f>'T10'!W9/'T10'!$W$31*100</f>
        <v>2.380466571448004E-2</v>
      </c>
      <c r="X9" s="352">
        <f>'T10'!X9/'T10'!$X$31*100</f>
        <v>2.2585745168263803E-2</v>
      </c>
      <c r="Y9" s="352">
        <f>'T10'!Y9/'T10'!$Y$31*100</f>
        <v>2.106720438197851E-2</v>
      </c>
      <c r="Z9" s="352">
        <f>'T10'!Z9/'T10'!$Z$31*100</f>
        <v>2.153895859135211E-2</v>
      </c>
      <c r="AA9" s="352">
        <f>'T10'!AA9/'T10'!$AA$31*100</f>
        <v>2.2559783426079109E-2</v>
      </c>
      <c r="AB9" s="352">
        <f>'T10'!AB9/'T10'!$AB$31*100</f>
        <v>6.4408396946564889E-2</v>
      </c>
      <c r="AC9" s="352">
        <f>'T10'!AC9/'T10'!$AC$31*100</f>
        <v>5.3521252397306096E-2</v>
      </c>
      <c r="AD9" s="352">
        <f>'T10'!AD9/'T10'!$AD$31*100</f>
        <v>3.8929639798385436E-2</v>
      </c>
      <c r="AE9" s="352">
        <f>'T10'!AE9/'T10'!$AE$31*100</f>
        <v>4.4259708270792439E-2</v>
      </c>
      <c r="AF9" s="352">
        <f>'T10'!AF9/'T10'!$AF$31*100</f>
        <v>6.4041572129107813E-2</v>
      </c>
      <c r="AG9" s="352">
        <f>'T10'!AG9/'T10'!$AG$31*100</f>
        <v>7.1040386459702357E-2</v>
      </c>
      <c r="AH9" s="352">
        <f>'T10'!AH9/'T10'!$AH$31*100</f>
        <v>8.0712964519926003E-2</v>
      </c>
      <c r="AI9" s="352">
        <f>'T10'!AI9/'T10'!$AI$31*100</f>
        <v>8.192376271023083E-2</v>
      </c>
      <c r="AJ9" s="352">
        <f>'T10'!AJ9/'T10'!$AJ$31*100</f>
        <v>9.0515485691010297E-2</v>
      </c>
      <c r="AK9" s="352">
        <f>'T10'!AK9/'T10'!$AK$31*100</f>
        <v>8.9774281805745537E-2</v>
      </c>
      <c r="AL9" s="352">
        <f>'T10'!AL9/'T10'!$AL$31*100</f>
        <v>8.4396099024756185E-2</v>
      </c>
      <c r="AM9" s="352">
        <f>'T10'!AM9/'T10'!$AM$31*100</f>
        <v>8.3890516615330674E-2</v>
      </c>
      <c r="AN9" s="352">
        <f>'T10'!AN9/'T10'!$AN$31*100</f>
        <v>8.2238774407293408E-2</v>
      </c>
      <c r="AO9" s="352">
        <f>'T10'!AO9/'T10'!$AO$31*100</f>
        <v>0.12629479864842408</v>
      </c>
      <c r="AP9" s="352">
        <f>'T10'!AP9/'T10'!$AP$31*100</f>
        <v>0.11366337042892423</v>
      </c>
      <c r="AQ9" s="352">
        <f>'T10'!AQ9/'T10'!$AQ$31*100</f>
        <v>0.1168702739958646</v>
      </c>
      <c r="AR9" s="352">
        <f>'T10'!AR9/'T10'!$AR$31*100</f>
        <v>0.12050885837293607</v>
      </c>
      <c r="AS9" s="352">
        <f>'T10'!AS9/'T10'!$AS$31*100</f>
        <v>0.1203549070281668</v>
      </c>
      <c r="AT9" s="352">
        <f>'T10'!AT9/'T10'!$AT$31*100</f>
        <v>0.12257477061007215</v>
      </c>
      <c r="AU9" s="352">
        <f>'T10'!AU9/'T10'!$AU$31*100</f>
        <v>0.13036313101084718</v>
      </c>
      <c r="AV9" s="352">
        <f>'T10'!AV9/'T10'!$AV$31*100</f>
        <v>0.12535063783601993</v>
      </c>
      <c r="AW9" s="352">
        <f>'T10'!AW9/'T10'!$AW$31*100</f>
        <v>0.11692422267734127</v>
      </c>
      <c r="AX9" s="352">
        <f>'T10'!AX9/'T10'!$AX$31*100</f>
        <v>0.12592696236183015</v>
      </c>
      <c r="AY9" s="352">
        <f>'T10'!AY9/'T10'!$AY$31*100</f>
        <v>0.10811378976372633</v>
      </c>
      <c r="AZ9" s="352">
        <f>'T10'!AZ9/'T10'!$AZ$31*100</f>
        <v>0.1010093722267516</v>
      </c>
      <c r="BA9" s="352">
        <f>'T10'!BA9/'T10'!$BA$31*100</f>
        <v>9.8231147575005034E-2</v>
      </c>
      <c r="BB9" s="352">
        <f>'T10'!BB9/'T10'!$BB$31*100</f>
        <v>9.7843502928738404E-2</v>
      </c>
      <c r="BC9" s="352">
        <f>'T10'!BC9/'T10'!$BC$31*100</f>
        <v>0.10219332422109526</v>
      </c>
      <c r="BD9" s="352">
        <f>'T10'!BD9/'T10'!$BD$31*100</f>
        <v>0.10402788677385798</v>
      </c>
      <c r="BE9" s="352">
        <f>'T10'!BE9/'T10'!$BE$31*100</f>
        <v>0.10687504380124746</v>
      </c>
      <c r="BF9" s="352">
        <f>'T10'!BF9/'T10'!$BF$31*100</f>
        <v>0.11495173171066479</v>
      </c>
      <c r="BG9" s="309"/>
    </row>
    <row r="10" spans="1:59">
      <c r="A10" s="296" t="s">
        <v>121</v>
      </c>
      <c r="B10" s="296" t="s">
        <v>183</v>
      </c>
      <c r="C10" s="352">
        <f>'T10'!C10/'T10'!$C$31*100</f>
        <v>5.8925476603119593</v>
      </c>
      <c r="D10" s="352">
        <f>'T10'!D10/'T10'!$D$31*100</f>
        <v>6.0344827586206895</v>
      </c>
      <c r="E10" s="352">
        <f>'T10'!E10/'T10'!$E$31*100</f>
        <v>6.1661287582809576</v>
      </c>
      <c r="F10" s="352">
        <f>'T10'!F10/'T10'!$F$31*100</f>
        <v>6.1855670103092786</v>
      </c>
      <c r="G10" s="352">
        <f>'T10'!G10/'T10'!$G$31*100</f>
        <v>6.2253397632617276</v>
      </c>
      <c r="H10" s="352">
        <f>'T10'!H10/'T10'!$H$31*100</f>
        <v>6.6782422866301596</v>
      </c>
      <c r="I10" s="352">
        <f>'T10'!I10/'T10'!$I$31*100</f>
        <v>6.8021201413427557</v>
      </c>
      <c r="J10" s="352">
        <f>'T10'!J10/'T10'!$J$31*100</f>
        <v>6.9487802058041392</v>
      </c>
      <c r="K10" s="352">
        <f>'T10'!K10/'T10'!$K$31*100</f>
        <v>7.2298163178129009</v>
      </c>
      <c r="L10" s="352">
        <f>'T10'!L10/'T10'!$L$31*100</f>
        <v>7.5017837121598197</v>
      </c>
      <c r="M10" s="352">
        <f>'T10'!M10/'T10'!$M$31*100</f>
        <v>7.784487639177204</v>
      </c>
      <c r="N10" s="352">
        <f>'T10'!N10/'T10'!$N$31*100</f>
        <v>8.115272789464683</v>
      </c>
      <c r="O10" s="352">
        <f>'T10'!O10/'T10'!$O$31*100</f>
        <v>8.13188494492044</v>
      </c>
      <c r="P10" s="352">
        <f>'T10'!P10/'T10'!$P$31*100</f>
        <v>8.3186464575255545</v>
      </c>
      <c r="Q10" s="352">
        <f>'T10'!Q10/'T10'!$Q$31*100</f>
        <v>8.7720435684647313</v>
      </c>
      <c r="R10" s="352">
        <f>'T10'!R10/'T10'!$R$31*100</f>
        <v>8.8456822560868815</v>
      </c>
      <c r="S10" s="352">
        <f>'T10'!S10/'T10'!$S$31*100</f>
        <v>9.1566265060240983</v>
      </c>
      <c r="T10" s="352">
        <f>'T10'!T10/'T10'!$T$31*100</f>
        <v>9.2261492261492251</v>
      </c>
      <c r="U10" s="352">
        <f>'T10'!U10/'T10'!$U$31*100</f>
        <v>9.4508778483376901</v>
      </c>
      <c r="V10" s="352">
        <f>'T10'!V10/'T10'!$V$31*100</f>
        <v>9.647750257604093</v>
      </c>
      <c r="W10" s="352">
        <f>'T10'!W10/'T10'!$W$31*100</f>
        <v>9.6544922804869753</v>
      </c>
      <c r="X10" s="352">
        <f>'T10'!X10/'T10'!$X$31*100</f>
        <v>9.8990094537476221</v>
      </c>
      <c r="Y10" s="352">
        <f>'T10'!Y10/'T10'!$Y$31*100</f>
        <v>10.124296505853673</v>
      </c>
      <c r="Z10" s="352">
        <f>'T10'!Z10/'T10'!$Z$31*100</f>
        <v>10.029077594098327</v>
      </c>
      <c r="AA10" s="352">
        <f>'T10'!AA10/'T10'!$AA$31*100</f>
        <v>10.186995538176166</v>
      </c>
      <c r="AB10" s="352">
        <f>'T10'!AB10/'T10'!$AB$31*100</f>
        <v>10.531965648854962</v>
      </c>
      <c r="AC10" s="352">
        <f>'T10'!AC10/'T10'!$AC$31*100</f>
        <v>10.436644217474688</v>
      </c>
      <c r="AD10" s="352">
        <f>'T10'!AD10/'T10'!$AD$31*100</f>
        <v>10.455681678482154</v>
      </c>
      <c r="AE10" s="352">
        <f>'T10'!AE10/'T10'!$AE$31*100</f>
        <v>10.766655120655813</v>
      </c>
      <c r="AF10" s="352">
        <f>'T10'!AF10/'T10'!$AF$31*100</f>
        <v>11.0060016101881</v>
      </c>
      <c r="AG10" s="352">
        <f>'T10'!AG10/'T10'!$AG$31*100</f>
        <v>11.322061592015062</v>
      </c>
      <c r="AH10" s="352">
        <f>'T10'!AH10/'T10'!$AH$31*100</f>
        <v>11.864805784429125</v>
      </c>
      <c r="AI10" s="352">
        <f>'T10'!AI10/'T10'!$AI$31*100</f>
        <v>11.907859862175316</v>
      </c>
      <c r="AJ10" s="352">
        <f>'T10'!AJ10/'T10'!$AJ$31*100</f>
        <v>11.668954696999412</v>
      </c>
      <c r="AK10" s="352">
        <f>'T10'!AK10/'T10'!$AK$31*100</f>
        <v>11.18046055631555</v>
      </c>
      <c r="AL10" s="352">
        <f>'T10'!AL10/'T10'!$AL$31*100</f>
        <v>10.791983710213268</v>
      </c>
      <c r="AM10" s="352">
        <f>'T10'!AM10/'T10'!$AM$31*100</f>
        <v>10.490070868705081</v>
      </c>
      <c r="AN10" s="352">
        <f>'T10'!AN10/'T10'!$AN$31*100</f>
        <v>10.528912803402338</v>
      </c>
      <c r="AO10" s="352">
        <f>'T10'!AO10/'T10'!$AO$31*100</f>
        <v>10.550047083587215</v>
      </c>
      <c r="AP10" s="352">
        <f>'T10'!AP10/'T10'!$AP$31*100</f>
        <v>10.650257809190201</v>
      </c>
      <c r="AQ10" s="352">
        <f>'T10'!AQ10/'T10'!$AQ$31*100</f>
        <v>10.908891130844763</v>
      </c>
      <c r="AR10" s="352">
        <f>'T10'!AR10/'T10'!$AR$31*100</f>
        <v>11.132491715015988</v>
      </c>
      <c r="AS10" s="352">
        <f>'T10'!AS10/'T10'!$AS$31*100</f>
        <v>11.443978989205378</v>
      </c>
      <c r="AT10" s="352">
        <f>'T10'!AT10/'T10'!$AT$31*100</f>
        <v>11.536036982559359</v>
      </c>
      <c r="AU10" s="352">
        <f>'T10'!AU10/'T10'!$AU$31*100</f>
        <v>11.435880197102493</v>
      </c>
      <c r="AV10" s="352">
        <f>'T10'!AV10/'T10'!$AV$31*100</f>
        <v>11.043849793247881</v>
      </c>
      <c r="AW10" s="352">
        <f>'T10'!AW10/'T10'!$AW$31*100</f>
        <v>11.194191025879723</v>
      </c>
      <c r="AX10" s="352">
        <f>'T10'!AX10/'T10'!$AX$31*100</f>
        <v>11.387921321423049</v>
      </c>
      <c r="AY10" s="352">
        <f>'T10'!AY10/'T10'!$AY$31*100</f>
        <v>11.529134413970704</v>
      </c>
      <c r="AZ10" s="352">
        <f>'T10'!AZ10/'T10'!$AZ$31*100</f>
        <v>11.427767476425133</v>
      </c>
      <c r="BA10" s="352">
        <f>'T10'!BA10/'T10'!$BA$31*100</f>
        <v>11.316643261827517</v>
      </c>
      <c r="BB10" s="352">
        <f>'T10'!BB10/'T10'!$BB$31*100</f>
        <v>11.029392450946915</v>
      </c>
      <c r="BC10" s="352">
        <f>'T10'!BC10/'T10'!$BC$31*100</f>
        <v>11.022827433797886</v>
      </c>
      <c r="BD10" s="352">
        <f>'T10'!BD10/'T10'!$BD$31*100</f>
        <v>10.826808777276902</v>
      </c>
      <c r="BE10" s="352">
        <f>'T10'!BE10/'T10'!$BE$31*100</f>
        <v>10.800803606886724</v>
      </c>
      <c r="BF10" s="352">
        <f>'T10'!BF10/'T10'!$BF$31*100</f>
        <v>10.828338747312076</v>
      </c>
      <c r="BG10" s="309"/>
    </row>
    <row r="11" spans="1:59">
      <c r="A11" s="296" t="s">
        <v>128</v>
      </c>
      <c r="B11" s="692" t="s">
        <v>478</v>
      </c>
      <c r="C11" s="352">
        <f>'T10'!C14/'T10'!$C$31*100</f>
        <v>26.477951088003081</v>
      </c>
      <c r="D11" s="352">
        <f>'T10'!D14/'T10'!$D$31*100</f>
        <v>26.93965517241379</v>
      </c>
      <c r="E11" s="352">
        <f>'T10'!E14/'T10'!$E$31*100</f>
        <v>27.127569220315944</v>
      </c>
      <c r="F11" s="352">
        <f>'T10'!F14/'T10'!$F$31*100</f>
        <v>27.279936558287073</v>
      </c>
      <c r="G11" s="352">
        <f>'T10'!G14/'T10'!$G$31*100</f>
        <v>27.897121145696335</v>
      </c>
      <c r="H11" s="352">
        <f>'T10'!H14/'T10'!$H$31*100</f>
        <v>27.394149859756912</v>
      </c>
      <c r="I11" s="352">
        <f>'T10'!I14/'T10'!$I$31*100</f>
        <v>26.2241292276628</v>
      </c>
      <c r="J11" s="352">
        <f>'T10'!J14/'T10'!$J$31*100</f>
        <v>25.633021158515433</v>
      </c>
      <c r="K11" s="352">
        <f>'T10'!K14/'T10'!$K$31*100</f>
        <v>24.359248184536522</v>
      </c>
      <c r="L11" s="352">
        <f>'T10'!L14/'T10'!$L$31*100</f>
        <v>22.627662827438588</v>
      </c>
      <c r="M11" s="352">
        <f>'T10'!M14/'T10'!$M$31*100</f>
        <v>23.26854123419513</v>
      </c>
      <c r="N11" s="352">
        <f>'T10'!N14/'T10'!$N$31*100</f>
        <v>23.901145886779549</v>
      </c>
      <c r="O11" s="352">
        <f>'T10'!O14/'T10'!$O$31*100</f>
        <v>24.273255813953487</v>
      </c>
      <c r="P11" s="352">
        <f>'T10'!P14/'T10'!$P$31*100</f>
        <v>22.791681353542476</v>
      </c>
      <c r="Q11" s="352">
        <f>'T10'!Q14/'T10'!$Q$31*100</f>
        <v>23.152230290456433</v>
      </c>
      <c r="R11" s="352">
        <f>'T10'!R14/'T10'!$R$31*100</f>
        <v>23.670228294505751</v>
      </c>
      <c r="S11" s="352">
        <f>'T10'!S14/'T10'!$S$31*100</f>
        <v>23.928758512310115</v>
      </c>
      <c r="T11" s="352">
        <f>'T10'!T14/'T10'!$T$31*100</f>
        <v>24.305844305844307</v>
      </c>
      <c r="U11" s="352">
        <f>'T10'!U14/'T10'!$U$31*100</f>
        <v>23.392686672477485</v>
      </c>
      <c r="V11" s="352">
        <f>'T10'!V14/'T10'!$V$31*100</f>
        <v>21.97076670610236</v>
      </c>
      <c r="W11" s="352">
        <f>'T10'!W14/'T10'!$W$31*100</f>
        <v>22.770863089165477</v>
      </c>
      <c r="X11" s="352">
        <f>'T10'!X14/'T10'!$X$31*100</f>
        <v>22.053366889297585</v>
      </c>
      <c r="Y11" s="352">
        <f>'T10'!Y14/'T10'!$Y$31*100</f>
        <v>23.095675203900441</v>
      </c>
      <c r="Z11" s="352">
        <f>'T10'!Z14/'T10'!$Z$31*100</f>
        <v>24.807495557589789</v>
      </c>
      <c r="AA11" s="352">
        <f>'T10'!AA14/'T10'!$AA$31*100</f>
        <v>24.637790143881283</v>
      </c>
      <c r="AB11" s="352">
        <f>'T10'!AB14/'T10'!$AB$31*100</f>
        <v>23.547232824427482</v>
      </c>
      <c r="AC11" s="352">
        <f>'T10'!AC14/'T10'!$AC$31*100</f>
        <v>23.611792515944874</v>
      </c>
      <c r="AD11" s="352">
        <f>'T10'!AD14/'T10'!$AD$31*100</f>
        <v>24.070810965864851</v>
      </c>
      <c r="AE11" s="352">
        <f>'T10'!AE14/'T10'!$AE$31*100</f>
        <v>23.902166801370122</v>
      </c>
      <c r="AF11" s="352">
        <f>'T10'!AF14/'T10'!$AF$31*100</f>
        <v>23.025689819219792</v>
      </c>
      <c r="AG11" s="352">
        <f>'T10'!AG14/'T10'!$AG$31*100</f>
        <v>22.558874720278482</v>
      </c>
      <c r="AH11" s="352">
        <f>'T10'!AH14/'T10'!$AH$31*100</f>
        <v>22.554229023036825</v>
      </c>
      <c r="AI11" s="352">
        <f>'T10'!AI14/'T10'!$AI$31*100</f>
        <v>23.009332883555818</v>
      </c>
      <c r="AJ11" s="352">
        <f>'T10'!AJ14/'T10'!$AJ$31*100</f>
        <v>23.979060750976814</v>
      </c>
      <c r="AK11" s="352">
        <f>'T10'!AK14/'T10'!$AK$31*100</f>
        <v>24.522628818969448</v>
      </c>
      <c r="AL11" s="352">
        <f>'T10'!AL14/'T10'!$AL$31*100</f>
        <v>25.397867323973848</v>
      </c>
      <c r="AM11" s="352">
        <f>'T10'!AM14/'T10'!$AM$31*100</f>
        <v>25.785691032479402</v>
      </c>
      <c r="AN11" s="352">
        <f>'T10'!AN14/'T10'!$AN$31*100</f>
        <v>25.301346366221011</v>
      </c>
      <c r="AO11" s="352">
        <f>'T10'!AO14/'T10'!$AO$31*100</f>
        <v>24.942114883952808</v>
      </c>
      <c r="AP11" s="352">
        <f>'T10'!AP14/'T10'!$AP$31*100</f>
        <v>24.222697541771289</v>
      </c>
      <c r="AQ11" s="352">
        <f>'T10'!AQ14/'T10'!$AQ$31*100</f>
        <v>24.074277551917376</v>
      </c>
      <c r="AR11" s="352">
        <f>'T10'!AR14/'T10'!$AR$31*100</f>
        <v>24.464270095338062</v>
      </c>
      <c r="AS11" s="352">
        <f>'T10'!AS14/'T10'!$AS$31*100</f>
        <v>24.867749549835331</v>
      </c>
      <c r="AT11" s="352">
        <f>'T10'!AT14/'T10'!$AT$31*100</f>
        <v>25.263535756811656</v>
      </c>
      <c r="AU11" s="352">
        <f>'T10'!AU14/'T10'!$AU$31*100</f>
        <v>26.037370764223105</v>
      </c>
      <c r="AV11" s="352">
        <f>'T10'!AV14/'T10'!$AV$31*100</f>
        <v>26.621723877003507</v>
      </c>
      <c r="AW11" s="352">
        <f>'T10'!AW14/'T10'!$AW$31*100</f>
        <v>24.628560789424689</v>
      </c>
      <c r="AX11" s="352">
        <f>'T10'!AX14/'T10'!$AX$31*100</f>
        <v>23.392221984932949</v>
      </c>
      <c r="AY11" s="352">
        <f>'T10'!AY14/'T10'!$AY$31*100</f>
        <v>24.11237827813774</v>
      </c>
      <c r="AZ11" s="352">
        <f>'T10'!AZ14/'T10'!$AZ$31*100</f>
        <v>25.705442240676472</v>
      </c>
      <c r="BA11" s="352">
        <f>'T10'!BA14/'T10'!$BA$31*100</f>
        <v>26.189669127057147</v>
      </c>
      <c r="BB11" s="352">
        <f>'T10'!BB14/'T10'!$BB$31*100</f>
        <v>27.131543694675734</v>
      </c>
      <c r="BC11" s="352">
        <f>'T10'!BC14/'T10'!$BC$31*100</f>
        <v>27.037160047519897</v>
      </c>
      <c r="BD11" s="352">
        <f>'T10'!BD14/'T10'!$BD$31*100</f>
        <v>27.247397781955112</v>
      </c>
      <c r="BE11" s="352">
        <f>'T10'!BE14/'T10'!$BE$31*100</f>
        <v>26.961711869554051</v>
      </c>
      <c r="BF11" s="352">
        <f>'T10'!BF14/'T10'!$BF$31*100</f>
        <v>26.516104680422746</v>
      </c>
      <c r="BG11" s="309"/>
    </row>
    <row r="12" spans="1:59">
      <c r="A12" s="296" t="s">
        <v>129</v>
      </c>
      <c r="B12" s="296" t="s">
        <v>166</v>
      </c>
      <c r="C12" s="352">
        <f>'T10'!C15/'T10'!$C$31*100</f>
        <v>26.420181012901985</v>
      </c>
      <c r="D12" s="352">
        <f>'T10'!D15/'T10'!$D$31*100</f>
        <v>26.867816091954015</v>
      </c>
      <c r="E12" s="352">
        <f>'T10'!E15/'T10'!$E$31*100</f>
        <v>26.991676575505352</v>
      </c>
      <c r="F12" s="352">
        <f>'T10'!F15/'T10'!$F$31*100</f>
        <v>27.153053132434575</v>
      </c>
      <c r="G12" s="352">
        <f>'T10'!G15/'T10'!$G$31*100</f>
        <v>27.79482683033757</v>
      </c>
      <c r="H12" s="352">
        <f>'T10'!H15/'T10'!$H$31*100</f>
        <v>27.354080406037134</v>
      </c>
      <c r="I12" s="352">
        <f>'T10'!I15/'T10'!$I$31*100</f>
        <v>26.198889449772842</v>
      </c>
      <c r="J12" s="352">
        <f>'T10'!J15/'T10'!$J$31*100</f>
        <v>25.59833506763788</v>
      </c>
      <c r="K12" s="352">
        <f>'T10'!K15/'T10'!$K$31*100</f>
        <v>24.359248184536522</v>
      </c>
      <c r="L12" s="352">
        <f>'T10'!L15/'T10'!$L$31*100</f>
        <v>22.749974518397714</v>
      </c>
      <c r="M12" s="352">
        <f>'T10'!M15/'T10'!$M$31*100</f>
        <v>23.428948858275149</v>
      </c>
      <c r="N12" s="352">
        <f>'T10'!N15/'T10'!$N$31*100</f>
        <v>23.995211219428771</v>
      </c>
      <c r="O12" s="352">
        <f>'T10'!O15/'T10'!$O$31*100</f>
        <v>24.441554467564259</v>
      </c>
      <c r="P12" s="352">
        <f>'T10'!P15/'T10'!$P$31*100</f>
        <v>22.982023264011278</v>
      </c>
      <c r="Q12" s="352">
        <f>'T10'!Q15/'T10'!$Q$31*100</f>
        <v>23.4375</v>
      </c>
      <c r="R12" s="352">
        <f>'T10'!R15/'T10'!$R$31*100</f>
        <v>23.827874116891461</v>
      </c>
      <c r="S12" s="352">
        <f>'T10'!S15/'T10'!$S$31*100</f>
        <v>24.101623886851758</v>
      </c>
      <c r="T12" s="352">
        <f>'T10'!T15/'T10'!$T$31*100</f>
        <v>24.435204435204433</v>
      </c>
      <c r="U12" s="352">
        <f>'T10'!U15/'T10'!$U$31*100</f>
        <v>23.525505333499353</v>
      </c>
      <c r="V12" s="352">
        <f>'T10'!V15/'T10'!$V$31*100</f>
        <v>22.165400908292945</v>
      </c>
      <c r="W12" s="352">
        <f>'T10'!W15/'T10'!$W$31*100</f>
        <v>22.947697748758756</v>
      </c>
      <c r="X12" s="352">
        <f>'T10'!X15/'T10'!$X$31*100</f>
        <v>22.175975220211015</v>
      </c>
      <c r="Y12" s="352">
        <f>'T10'!Y15/'T10'!$Y$31*100</f>
        <v>23.164896018298375</v>
      </c>
      <c r="Z12" s="352">
        <f>'T10'!Z15/'T10'!$Z$31*100</f>
        <v>24.845188735124658</v>
      </c>
      <c r="AA12" s="352">
        <f>'T10'!AA15/'T10'!$AA$31*100</f>
        <v>24.605203790043614</v>
      </c>
      <c r="AB12" s="352">
        <f>'T10'!AB15/'T10'!$AB$31*100</f>
        <v>23.501908396946565</v>
      </c>
      <c r="AC12" s="352">
        <f>'T10'!AC15/'T10'!$AC$31*100</f>
        <v>23.562731367914008</v>
      </c>
      <c r="AD12" s="352">
        <f>'T10'!AD15/'T10'!$AD$31*100</f>
        <v>23.968364545342784</v>
      </c>
      <c r="AE12" s="352">
        <f>'T10'!AE15/'T10'!$AE$31*100</f>
        <v>23.773236346842168</v>
      </c>
      <c r="AF12" s="352">
        <f>'T10'!AF15/'T10'!$AF$31*100</f>
        <v>22.967137524701752</v>
      </c>
      <c r="AG12" s="352">
        <f>'T10'!AG15/'T10'!$AG$31*100</f>
        <v>22.418569957020569</v>
      </c>
      <c r="AH12" s="352">
        <f>'T10'!AH15/'T10'!$AH$31*100</f>
        <v>22.387758533714479</v>
      </c>
      <c r="AI12" s="352">
        <f>'T10'!AI15/'T10'!$AI$31*100</f>
        <v>22.835847268404738</v>
      </c>
      <c r="AJ12" s="352">
        <f>'T10'!AJ15/'T10'!$AJ$31*100</f>
        <v>23.80104696245116</v>
      </c>
      <c r="AK12" s="352">
        <f>'T10'!AK15/'T10'!$AK$31*100</f>
        <v>24.30033059735522</v>
      </c>
      <c r="AL12" s="352">
        <f>'T10'!AL15/'T10'!$AL$31*100</f>
        <v>25.171471439288396</v>
      </c>
      <c r="AM12" s="352">
        <f>'T10'!AM15/'T10'!$AM$31*100</f>
        <v>25.566574011469211</v>
      </c>
      <c r="AN12" s="352">
        <f>'T10'!AN15/'T10'!$AN$31*100</f>
        <v>25.109847505815459</v>
      </c>
      <c r="AO12" s="352">
        <f>'T10'!AO15/'T10'!$AO$31*100</f>
        <v>24.762643327978729</v>
      </c>
      <c r="AP12" s="352">
        <f>'T10'!AP15/'T10'!$AP$31*100</f>
        <v>24.111100778077439</v>
      </c>
      <c r="AQ12" s="352">
        <f>'T10'!AQ15/'T10'!$AQ$31*100</f>
        <v>24.022335207919216</v>
      </c>
      <c r="AR12" s="352">
        <f>'T10'!AR15/'T10'!$AR$31*100</f>
        <v>24.396240901095275</v>
      </c>
      <c r="AS12" s="352">
        <f>'T10'!AS15/'T10'!$AS$31*100</f>
        <v>24.831363182594256</v>
      </c>
      <c r="AT12" s="352">
        <f>'T10'!AT15/'T10'!$AT$31*100</f>
        <v>25.279295370175809</v>
      </c>
      <c r="AU12" s="352">
        <f>'T10'!AU15/'T10'!$AU$31*100</f>
        <v>26.089843974189737</v>
      </c>
      <c r="AV12" s="352">
        <f>'T10'!AV15/'T10'!$AV$31*100</f>
        <v>26.692806860654422</v>
      </c>
      <c r="AW12" s="352">
        <f>'T10'!AW15/'T10'!$AW$31*100</f>
        <v>24.751442934276671</v>
      </c>
      <c r="AX12" s="352">
        <f>'T10'!AX15/'T10'!$AX$31*100</f>
        <v>23.548341961662235</v>
      </c>
      <c r="AY12" s="352">
        <f>'T10'!AY15/'T10'!$AY$31*100</f>
        <v>24.267041060716405</v>
      </c>
      <c r="AZ12" s="352">
        <f>'T10'!AZ15/'T10'!$AZ$31*100</f>
        <v>25.870664713818805</v>
      </c>
      <c r="BA12" s="352">
        <f>'T10'!BA15/'T10'!$BA$31*100</f>
        <v>26.359844213701173</v>
      </c>
      <c r="BB12" s="352">
        <f>'T10'!BB15/'T10'!$BB$31*100</f>
        <v>27.258280581019672</v>
      </c>
      <c r="BC12" s="352">
        <f>'T10'!BC15/'T10'!$BC$31*100</f>
        <v>27.170650077283703</v>
      </c>
      <c r="BD12" s="352">
        <f>'T10'!BD15/'T10'!$BD$31*100</f>
        <v>27.356900820664436</v>
      </c>
      <c r="BE12" s="352">
        <f>'T10'!BE15/'T10'!$BE$31*100</f>
        <v>27.045226248043541</v>
      </c>
      <c r="BF12" s="352">
        <f>'T10'!BF15/'T10'!$BF$31*100</f>
        <v>26.573866495859455</v>
      </c>
      <c r="BG12" s="309"/>
    </row>
    <row r="13" spans="1:59">
      <c r="A13" s="296" t="s">
        <v>131</v>
      </c>
      <c r="B13" s="296" t="s">
        <v>167</v>
      </c>
      <c r="C13" s="352">
        <f>'T10'!C16/'T10'!$C$31*100</f>
        <v>2.3493163874446372</v>
      </c>
      <c r="D13" s="352">
        <f>'T10'!D16/'T10'!$D$31*100</f>
        <v>2.4964080459770113</v>
      </c>
      <c r="E13" s="352">
        <f>'T10'!E16/'T10'!$E$31*100</f>
        <v>2.5140139289960928</v>
      </c>
      <c r="F13" s="352">
        <f>'T10'!F16/'T10'!$F$31*100</f>
        <v>2.6962727993655831</v>
      </c>
      <c r="G13" s="352">
        <f>'T10'!G16/'T10'!$G$31*100</f>
        <v>2.8057869355545813</v>
      </c>
      <c r="H13" s="352">
        <f>'T10'!H16/'T10'!$H$31*100</f>
        <v>2.9384266061172704</v>
      </c>
      <c r="I13" s="352">
        <f>'T10'!I16/'T10'!$I$31*100</f>
        <v>3.1675921251892989</v>
      </c>
      <c r="J13" s="352">
        <f>'T10'!J16/'T10'!$J$31*100</f>
        <v>3.1333102092727487</v>
      </c>
      <c r="K13" s="352">
        <f>'T10'!K16/'T10'!$K$31*100</f>
        <v>3.6416061512174287</v>
      </c>
      <c r="L13" s="352">
        <f>'T10'!L16/'T10'!$L$31*100</f>
        <v>4.1993680562633777</v>
      </c>
      <c r="M13" s="352">
        <f>'T10'!M16/'T10'!$M$31*100</f>
        <v>4.2932628797886396</v>
      </c>
      <c r="N13" s="352">
        <f>'T10'!N16/'T10'!$N$31*100</f>
        <v>4.3013511202325976</v>
      </c>
      <c r="O13" s="352">
        <f>'T10'!O16/'T10'!$O$31*100</f>
        <v>4.5517135862913092</v>
      </c>
      <c r="P13" s="352">
        <f>'T10'!P16/'T10'!$P$31*100</f>
        <v>5.3154740923510753</v>
      </c>
      <c r="Q13" s="352">
        <f>'T10'!Q16/'T10'!$Q$31*100</f>
        <v>5.6729771784232366</v>
      </c>
      <c r="R13" s="352">
        <f>'T10'!R16/'T10'!$R$31*100</f>
        <v>5.2315058095404918</v>
      </c>
      <c r="S13" s="352">
        <f>'T10'!S16/'T10'!$S$31*100</f>
        <v>5.4793085385018339</v>
      </c>
      <c r="T13" s="352">
        <f>'T10'!T16/'T10'!$T$31*100</f>
        <v>5.544005544005544</v>
      </c>
      <c r="U13" s="352">
        <f>'T10'!U16/'T10'!$U$31*100</f>
        <v>5.9602374133565759</v>
      </c>
      <c r="V13" s="352">
        <f>'T10'!V16/'T10'!$V$31*100</f>
        <v>7.1518528412777176</v>
      </c>
      <c r="W13" s="352">
        <f>'T10'!W16/'T10'!$W$31*100</f>
        <v>7.9915663470040128</v>
      </c>
      <c r="X13" s="352">
        <f>'T10'!X16/'T10'!$X$31*100</f>
        <v>8.8213467557190341</v>
      </c>
      <c r="Y13" s="352">
        <f>'T10'!Y16/'T10'!$Y$31*100</f>
        <v>8.7158034128871105</v>
      </c>
      <c r="Z13" s="352">
        <f>'T10'!Z16/'T10'!$Z$31*100</f>
        <v>9.0517473480157236</v>
      </c>
      <c r="AA13" s="352">
        <f>'T10'!AA16/'T10'!$AA$31*100</f>
        <v>9.0389532260490313</v>
      </c>
      <c r="AB13" s="352">
        <f>'T10'!AB16/'T10'!$AB$31*100</f>
        <v>9.2056297709923651</v>
      </c>
      <c r="AC13" s="352">
        <f>'T10'!AC16/'T10'!$AC$31*100</f>
        <v>8.8912180545024757</v>
      </c>
      <c r="AD13" s="352">
        <f>'T10'!AD16/'T10'!$AD$31*100</f>
        <v>8.7735114535098138</v>
      </c>
      <c r="AE13" s="352">
        <f>'T10'!AE16/'T10'!$AE$31*100</f>
        <v>9.3080090828618705</v>
      </c>
      <c r="AF13" s="352">
        <f>'T10'!AF16/'T10'!$AF$31*100</f>
        <v>8.9493522652418953</v>
      </c>
      <c r="AG13" s="352">
        <f>'T10'!AG16/'T10'!$AG$31*100</f>
        <v>8.0026995346854708</v>
      </c>
      <c r="AH13" s="352">
        <f>'T10'!AH16/'T10'!$AH$31*100</f>
        <v>7.1094669581301488</v>
      </c>
      <c r="AI13" s="352">
        <f>'T10'!AI16/'T10'!$AI$31*100</f>
        <v>6.6342184312402619</v>
      </c>
      <c r="AJ13" s="352">
        <f>'T10'!AJ16/'T10'!$AJ$31*100</f>
        <v>6.275740341243381</v>
      </c>
      <c r="AK13" s="352">
        <f>'T10'!AK16/'T10'!$AK$31*100</f>
        <v>6.2215002279981757</v>
      </c>
      <c r="AL13" s="352">
        <f>'T10'!AL16/'T10'!$AL$31*100</f>
        <v>6.0001607544743329</v>
      </c>
      <c r="AM13" s="352">
        <f>'T10'!AM16/'T10'!$AM$31*100</f>
        <v>6.1816041870132468</v>
      </c>
      <c r="AN13" s="352">
        <f>'T10'!AN16/'T10'!$AN$31*100</f>
        <v>6.5532554806268948</v>
      </c>
      <c r="AO13" s="352">
        <f>'T10'!AO16/'T10'!$AO$31*100</f>
        <v>6.3778873317454172</v>
      </c>
      <c r="AP13" s="352">
        <f>'T10'!AP16/'T10'!$AP$31*100</f>
        <v>6.8983332816681662</v>
      </c>
      <c r="AQ13" s="352">
        <f>'T10'!AQ16/'T10'!$AQ$31*100</f>
        <v>6.7704847619142763</v>
      </c>
      <c r="AR13" s="352">
        <f>'T10'!AR16/'T10'!$AR$31*100</f>
        <v>5.7620727523640145</v>
      </c>
      <c r="AS13" s="352">
        <f>'T10'!AS16/'T10'!$AS$31*100</f>
        <v>5.2004515641472997</v>
      </c>
      <c r="AT13" s="352">
        <f>'T10'!AT16/'T10'!$AT$31*100</f>
        <v>4.466099320585557</v>
      </c>
      <c r="AU13" s="352">
        <f>'T10'!AU16/'T10'!$AU$31*100</f>
        <v>5.1833692720162015</v>
      </c>
      <c r="AV13" s="352">
        <f>'T10'!AV16/'T10'!$AV$31*100</f>
        <v>5.7944096672857759</v>
      </c>
      <c r="AW13" s="352">
        <f>'T10'!AW16/'T10'!$AW$31*100</f>
        <v>6.5589275740085649</v>
      </c>
      <c r="AX13" s="352">
        <f>'T10'!AX16/'T10'!$AX$31*100</f>
        <v>6.74850691861878</v>
      </c>
      <c r="AY13" s="352">
        <f>'T10'!AY16/'T10'!$AY$31*100</f>
        <v>5.7127626827235671</v>
      </c>
      <c r="AZ13" s="352">
        <f>'T10'!AZ16/'T10'!$AZ$31*100</f>
        <v>4.838348929661402</v>
      </c>
      <c r="BA13" s="352">
        <f>'T10'!BA16/'T10'!$BA$31*100</f>
        <v>4.5324681613481195</v>
      </c>
      <c r="BB13" s="352">
        <f>'T10'!BB16/'T10'!$BB$31*100</f>
        <v>4.5434845420398728</v>
      </c>
      <c r="BC13" s="352">
        <f>'T10'!BC16/'T10'!$BC$31*100</f>
        <v>4.2333584558588706</v>
      </c>
      <c r="BD13" s="352">
        <f>'T10'!BD16/'T10'!$BD$31*100</f>
        <v>4.1817993782660796</v>
      </c>
      <c r="BE13" s="352">
        <f>'T10'!BE16/'T10'!$BE$31*100</f>
        <v>4.3923890952414331</v>
      </c>
      <c r="BF13" s="352">
        <f>'T10'!BF16/'T10'!$BF$31*100</f>
        <v>4.3155510820332168</v>
      </c>
      <c r="BG13" s="309"/>
    </row>
    <row r="14" spans="1:59">
      <c r="A14" s="296" t="s">
        <v>133</v>
      </c>
      <c r="B14" s="296" t="s">
        <v>168</v>
      </c>
      <c r="C14" s="352">
        <f>'T10'!C17/'T10'!$C$31*100</f>
        <v>0.36587714230695167</v>
      </c>
      <c r="D14" s="352">
        <f>'T10'!D17/'T10'!$D$31*100</f>
        <v>0.37715517241379309</v>
      </c>
      <c r="E14" s="352">
        <f>'T10'!E17/'T10'!$E$31*100</f>
        <v>0.4246645150331238</v>
      </c>
      <c r="F14" s="352">
        <f>'T10'!F17/'T10'!$F$31*100</f>
        <v>0.47581284694686754</v>
      </c>
      <c r="G14" s="352">
        <f>'T10'!G17/'T10'!$G$31*100</f>
        <v>0.51147157679380395</v>
      </c>
      <c r="H14" s="352">
        <f>'T10'!H17/'T10'!$H$31*100</f>
        <v>0.45412047549085083</v>
      </c>
      <c r="I14" s="352">
        <f>'T10'!I17/'T10'!$I$31*100</f>
        <v>0.45431600201918221</v>
      </c>
      <c r="J14" s="352">
        <f>'T10'!J17/'T10'!$J$31*100</f>
        <v>0.48560527228581341</v>
      </c>
      <c r="K14" s="352">
        <f>'T10'!K17/'T10'!$K$31*100</f>
        <v>0.5126014523707817</v>
      </c>
      <c r="L14" s="352">
        <f>'T10'!L17/'T10'!$L$31*100</f>
        <v>0.44847620018346757</v>
      </c>
      <c r="M14" s="352">
        <f>'T10'!M17/'T10'!$M$31*100</f>
        <v>0.3963011889035668</v>
      </c>
      <c r="N14" s="352">
        <f>'T10'!N17/'T10'!$N$31*100</f>
        <v>0.41046690610569531</v>
      </c>
      <c r="O14" s="352">
        <f>'T10'!O17/'T10'!$O$31*100</f>
        <v>0.43604651162790697</v>
      </c>
      <c r="P14" s="352">
        <f>'T10'!P17/'T10'!$P$31*100</f>
        <v>0.4793796263658795</v>
      </c>
      <c r="Q14" s="352">
        <f>'T10'!Q17/'T10'!$Q$31*100</f>
        <v>0.58350622406639008</v>
      </c>
      <c r="R14" s="352">
        <f>'T10'!R17/'T10'!$R$31*100</f>
        <v>0.53132480878145627</v>
      </c>
      <c r="S14" s="352">
        <f>'T10'!S17/'T10'!$S$31*100</f>
        <v>0.42430591932949197</v>
      </c>
      <c r="T14" s="352">
        <f>'T10'!T17/'T10'!$T$31*100</f>
        <v>0.48048048048048048</v>
      </c>
      <c r="U14" s="352">
        <f>'T10'!U17/'T10'!$U$31*100</f>
        <v>0.53127464408749425</v>
      </c>
      <c r="V14" s="352">
        <f>'T10'!V17/'T10'!$V$31*100</f>
        <v>0.53428996679769503</v>
      </c>
      <c r="W14" s="352">
        <f>'T10'!W17/'T10'!$W$31*100</f>
        <v>0.57471264367816088</v>
      </c>
      <c r="X14" s="352">
        <f>'T10'!X17/'T10'!$X$31*100</f>
        <v>0.62272125963927349</v>
      </c>
      <c r="Y14" s="352">
        <f>'T10'!Y17/'T10'!$Y$31*100</f>
        <v>0.65308333584133382</v>
      </c>
      <c r="Z14" s="352">
        <f>'T10'!Z17/'T10'!$Z$31*100</f>
        <v>0.786171988584352</v>
      </c>
      <c r="AA14" s="352">
        <f>'T10'!AA17/'T10'!$AA$31*100</f>
        <v>0.85476512758810852</v>
      </c>
      <c r="AB14" s="352">
        <f>'T10'!AB17/'T10'!$AB$31*100</f>
        <v>0.85877862595419852</v>
      </c>
      <c r="AC14" s="352">
        <f>'T10'!AC17/'T10'!$AC$31*100</f>
        <v>0.74260737701262203</v>
      </c>
      <c r="AD14" s="352">
        <f>'T10'!AD17/'T10'!$AD$31*100</f>
        <v>0.67204851862475912</v>
      </c>
      <c r="AE14" s="352">
        <f>'T10'!AE17/'T10'!$AE$31*100</f>
        <v>0.73702035946580446</v>
      </c>
      <c r="AF14" s="352">
        <f>'T10'!AF17/'T10'!$AF$31*100</f>
        <v>0.71726560784600757</v>
      </c>
      <c r="AG14" s="352">
        <f>'T10'!AG17/'T10'!$AG$31*100</f>
        <v>0.69086775832060532</v>
      </c>
      <c r="AH14" s="352">
        <f>'T10'!AH17/'T10'!$AH$31*100</f>
        <v>0.6675634773835547</v>
      </c>
      <c r="AI14" s="352">
        <f>'T10'!AI17/'T10'!$AI$31*100</f>
        <v>0.63290122564374407</v>
      </c>
      <c r="AJ14" s="352">
        <f>'T10'!AJ17/'T10'!$AJ$31*100</f>
        <v>0.61399671127068656</v>
      </c>
      <c r="AK14" s="352">
        <f>'T10'!AK17/'T10'!$AK$31*100</f>
        <v>0.64124487004103969</v>
      </c>
      <c r="AL14" s="352">
        <f>'T10'!AL17/'T10'!$AL$31*100</f>
        <v>0.70464044582574215</v>
      </c>
      <c r="AM14" s="352">
        <f>'T10'!AM17/'T10'!$AM$31*100</f>
        <v>0.62730072872060705</v>
      </c>
      <c r="AN14" s="352">
        <f>'T10'!AN17/'T10'!$AN$31*100</f>
        <v>0.75307220564392963</v>
      </c>
      <c r="AO14" s="352">
        <f>'T10'!AO17/'T10'!$AO$31*100</f>
        <v>0.7511216972248379</v>
      </c>
      <c r="AP14" s="352">
        <f>'T10'!AP17/'T10'!$AP$31*100</f>
        <v>0.88140777250793079</v>
      </c>
      <c r="AQ14" s="352">
        <f>'T10'!AQ17/'T10'!$AQ$31*100</f>
        <v>0.98990120965728057</v>
      </c>
      <c r="AR14" s="352">
        <f>'T10'!AR17/'T10'!$AR$31*100</f>
        <v>0.78427942505612425</v>
      </c>
      <c r="AS14" s="352">
        <f>'T10'!AS17/'T10'!$AS$31*100</f>
        <v>0.71186662063946715</v>
      </c>
      <c r="AT14" s="352">
        <f>'T10'!AT17/'T10'!$AT$31*100</f>
        <v>0.71268473768999097</v>
      </c>
      <c r="AU14" s="352">
        <f>'T10'!AU17/'T10'!$AU$31*100</f>
        <v>0.76988037747915428</v>
      </c>
      <c r="AV14" s="352">
        <f>'T10'!AV17/'T10'!$AV$31*100</f>
        <v>0.63133918812531997</v>
      </c>
      <c r="AW14" s="352">
        <f>'T10'!AW17/'T10'!$AW$31*100</f>
        <v>0.73431390802457641</v>
      </c>
      <c r="AX14" s="352">
        <f>'T10'!AX17/'T10'!$AX$31*100</f>
        <v>0.84245874235048934</v>
      </c>
      <c r="AY14" s="352">
        <f>'T10'!AY17/'T10'!$AY$31*100</f>
        <v>0.93773696815898744</v>
      </c>
      <c r="AZ14" s="352">
        <f>'T10'!AZ17/'T10'!$AZ$31*100</f>
        <v>0.92712173793839858</v>
      </c>
      <c r="BA14" s="352">
        <f>'T10'!BA17/'T10'!$BA$31*100</f>
        <v>0.90967576803613803</v>
      </c>
      <c r="BB14" s="352">
        <f>'T10'!BB17/'T10'!$BB$31*100</f>
        <v>0.68753119172073229</v>
      </c>
      <c r="BC14" s="352">
        <f>'T10'!BC17/'T10'!$BC$31*100</f>
        <v>0.75623059923610492</v>
      </c>
      <c r="BD14" s="352">
        <f>'T10'!BD17/'T10'!$BD$31*100</f>
        <v>0.84499844870695151</v>
      </c>
      <c r="BE14" s="352">
        <f>'T10'!BE17/'T10'!$BE$31*100</f>
        <v>0.96362744410960832</v>
      </c>
      <c r="BF14" s="352">
        <f>'T10'!BF17/'T10'!$BF$31*100</f>
        <v>0.93791462689298621</v>
      </c>
      <c r="BG14" s="309"/>
    </row>
    <row r="15" spans="1:59">
      <c r="A15" s="296" t="s">
        <v>134</v>
      </c>
      <c r="B15" s="296" t="s">
        <v>169</v>
      </c>
      <c r="C15" s="352">
        <f>'T10'!C18/'T10'!$C$31*100</f>
        <v>10.244559984594648</v>
      </c>
      <c r="D15" s="352">
        <f>'T10'!D18/'T10'!$D$31*100</f>
        <v>9.913793103448274</v>
      </c>
      <c r="E15" s="352">
        <f>'T10'!E18/'T10'!$E$31*100</f>
        <v>9.5804314591472739</v>
      </c>
      <c r="F15" s="352">
        <f>'T10'!F18/'T10'!$F$31*100</f>
        <v>9.3735130848532915</v>
      </c>
      <c r="G15" s="352">
        <f>'T10'!G18/'T10'!$G$31*100</f>
        <v>9.3087826976472314</v>
      </c>
      <c r="H15" s="352">
        <f>'T10'!H18/'T10'!$H$31*100</f>
        <v>9.0690530252437576</v>
      </c>
      <c r="I15" s="352">
        <f>'T10'!I18/'T10'!$I$31*100</f>
        <v>8.7708228167592139</v>
      </c>
      <c r="J15" s="352">
        <f>'T10'!J18/'T10'!$J$31*100</f>
        <v>8.5327783558792927</v>
      </c>
      <c r="K15" s="352">
        <f>'T10'!K18/'T10'!$K$31*100</f>
        <v>8.2229816317812894</v>
      </c>
      <c r="L15" s="352">
        <f>'T10'!L18/'T10'!$L$31*100</f>
        <v>7.9298746305167658</v>
      </c>
      <c r="M15" s="352">
        <f>'T10'!M18/'T10'!$M$31*100</f>
        <v>7.9165880354783935</v>
      </c>
      <c r="N15" s="352">
        <f>'T10'!N18/'T10'!$N$31*100</f>
        <v>8.1323755772190882</v>
      </c>
      <c r="O15" s="352">
        <f>'T10'!O18/'T10'!$O$31*100</f>
        <v>8.6061811505507961</v>
      </c>
      <c r="P15" s="352">
        <f>'T10'!P18/'T10'!$P$31*100</f>
        <v>7.909763835037011</v>
      </c>
      <c r="Q15" s="352">
        <f>'T10'!Q18/'T10'!$Q$31*100</f>
        <v>7.6633817427385882</v>
      </c>
      <c r="R15" s="352">
        <f>'T10'!R18/'T10'!$R$31*100</f>
        <v>7.6487417527879966</v>
      </c>
      <c r="S15" s="352">
        <f>'T10'!S18/'T10'!$S$31*100</f>
        <v>7.569408067050813</v>
      </c>
      <c r="T15" s="352">
        <f>'T10'!T18/'T10'!$T$31*100</f>
        <v>7.6692076692076689</v>
      </c>
      <c r="U15" s="352">
        <f>'T10'!U18/'T10'!$U$31*100</f>
        <v>7.4461461835387865</v>
      </c>
      <c r="V15" s="352">
        <f>'T10'!V18/'T10'!$V$31*100</f>
        <v>6.5488684501774612</v>
      </c>
      <c r="W15" s="352">
        <f>'T10'!W18/'T10'!$W$31*100</f>
        <v>6.1109977555600894</v>
      </c>
      <c r="X15" s="352">
        <f>'T10'!X18/'T10'!$X$31*100</f>
        <v>5.5238279611525183</v>
      </c>
      <c r="Y15" s="352">
        <f>'T10'!Y18/'T10'!$Y$31*100</f>
        <v>5.606885966232281</v>
      </c>
      <c r="Z15" s="352">
        <f>'T10'!Z18/'T10'!$Z$31*100</f>
        <v>6.143987938183189</v>
      </c>
      <c r="AA15" s="352">
        <f>'T10'!AA18/'T10'!$AA$31*100</f>
        <v>6.0435153155863039</v>
      </c>
      <c r="AB15" s="352">
        <f>'T10'!AB18/'T10'!$AB$31*100</f>
        <v>6.1187977099236646</v>
      </c>
      <c r="AC15" s="352">
        <f>'T10'!AC18/'T10'!$AC$31*100</f>
        <v>6.3890995049284154</v>
      </c>
      <c r="AD15" s="352">
        <f>'T10'!AD18/'T10'!$AD$31*100</f>
        <v>6.6754087612178825</v>
      </c>
      <c r="AE15" s="352">
        <f>'T10'!AE18/'T10'!$AE$31*100</f>
        <v>6.5793018512104062</v>
      </c>
      <c r="AF15" s="352">
        <f>'T10'!AF18/'T10'!$AF$31*100</f>
        <v>6.4846666178730876</v>
      </c>
      <c r="AG15" s="352">
        <f>'T10'!AG18/'T10'!$AG$31*100</f>
        <v>6.3225943949135086</v>
      </c>
      <c r="AH15" s="352">
        <f>'T10'!AH18/'T10'!$AH$31*100</f>
        <v>6.7664368589204633</v>
      </c>
      <c r="AI15" s="352">
        <f>'T10'!AI18/'T10'!$AI$31*100</f>
        <v>6.9153293817165453</v>
      </c>
      <c r="AJ15" s="352">
        <f>'T10'!AJ18/'T10'!$AJ$31*100</f>
        <v>6.9319776125032053</v>
      </c>
      <c r="AK15" s="352">
        <f>'T10'!AK18/'T10'!$AK$31*100</f>
        <v>6.9040697674418601</v>
      </c>
      <c r="AL15" s="352">
        <f>'T10'!AL18/'T10'!$AL$31*100</f>
        <v>7.3330832708177045</v>
      </c>
      <c r="AM15" s="352">
        <f>'T10'!AM18/'T10'!$AM$31*100</f>
        <v>7.3610798086795377</v>
      </c>
      <c r="AN15" s="352">
        <f>'T10'!AN18/'T10'!$AN$31*100</f>
        <v>7.5683169247397739</v>
      </c>
      <c r="AO15" s="352">
        <f>'T10'!AO18/'T10'!$AO$31*100</f>
        <v>7.7593751731014233</v>
      </c>
      <c r="AP15" s="352">
        <f>'T10'!AP18/'T10'!$AP$31*100</f>
        <v>7.8303729191853435</v>
      </c>
      <c r="AQ15" s="352">
        <f>'T10'!AQ18/'T10'!$AQ$31*100</f>
        <v>8.3587218187811541</v>
      </c>
      <c r="AR15" s="352">
        <f>'T10'!AR18/'T10'!$AR$31*100</f>
        <v>8.464775455066718</v>
      </c>
      <c r="AS15" s="352">
        <f>'T10'!AS18/'T10'!$AS$31*100</f>
        <v>8.397786962484723</v>
      </c>
      <c r="AT15" s="352">
        <f>'T10'!AT18/'T10'!$AT$31*100</f>
        <v>8.4235133431393141</v>
      </c>
      <c r="AU15" s="352">
        <f>'T10'!AU18/'T10'!$AU$31*100</f>
        <v>8.0267613370829807</v>
      </c>
      <c r="AV15" s="352">
        <f>'T10'!AV18/'T10'!$AV$31*100</f>
        <v>8.0537784809642829</v>
      </c>
      <c r="AW15" s="352">
        <f>'T10'!AW18/'T10'!$AW$31*100</f>
        <v>7.29249674176131</v>
      </c>
      <c r="AX15" s="352">
        <f>'T10'!AX18/'T10'!$AX$31*100</f>
        <v>7.5592998166326684</v>
      </c>
      <c r="AY15" s="352">
        <f>'T10'!AY18/'T10'!$AY$31*100</f>
        <v>7.3051887111184532</v>
      </c>
      <c r="AZ15" s="352">
        <f>'T10'!AZ18/'T10'!$AZ$31*100</f>
        <v>7.4508841927547422</v>
      </c>
      <c r="BA15" s="352">
        <f>'T10'!BA18/'T10'!$BA$31*100</f>
        <v>7.9117579916572716</v>
      </c>
      <c r="BB15" s="352">
        <f>'T10'!BB18/'T10'!$BB$31*100</f>
        <v>8.1518741299151607</v>
      </c>
      <c r="BC15" s="352">
        <f>'T10'!BC18/'T10'!$BC$31*100</f>
        <v>8.2054852266775669</v>
      </c>
      <c r="BD15" s="352">
        <f>'T10'!BD18/'T10'!$BD$31*100</f>
        <v>8.0046721296515972</v>
      </c>
      <c r="BE15" s="352">
        <f>'T10'!BE18/'T10'!$BE$31*100</f>
        <v>7.7020113532833419</v>
      </c>
      <c r="BF15" s="352">
        <f>'T10'!BF18/'T10'!$BF$31*100</f>
        <v>7.6743148648030388</v>
      </c>
      <c r="BG15" s="309"/>
    </row>
    <row r="16" spans="1:59">
      <c r="A16" s="296" t="s">
        <v>186</v>
      </c>
      <c r="B16" s="296" t="s">
        <v>170</v>
      </c>
      <c r="C16" s="352">
        <f>'T10'!C19/'T10'!$C$31*100</f>
        <v>3.312150972462931</v>
      </c>
      <c r="D16" s="352">
        <f>'T10'!D19/'T10'!$D$31*100</f>
        <v>3.2327586206896548</v>
      </c>
      <c r="E16" s="352">
        <f>'T10'!E19/'T10'!$E$31*100</f>
        <v>3.1764905724477663</v>
      </c>
      <c r="F16" s="352">
        <f>'T10'!F19/'T10'!$F$31*100</f>
        <v>2.9817605075337035</v>
      </c>
      <c r="G16" s="352">
        <f>'T10'!G19/'T10'!$G$31*100</f>
        <v>2.8204004091772616</v>
      </c>
      <c r="H16" s="352">
        <f>'T10'!H19/'T10'!$H$31*100</f>
        <v>2.6579404300788037</v>
      </c>
      <c r="I16" s="352">
        <f>'T10'!I19/'T10'!$I$31*100</f>
        <v>2.5618374558303887</v>
      </c>
      <c r="J16" s="352">
        <f>'T10'!J19/'T10'!$J$31*100</f>
        <v>2.3239680887963932</v>
      </c>
      <c r="K16" s="352">
        <f>'T10'!K19/'T10'!$K$31*100</f>
        <v>2.1785561725758225</v>
      </c>
      <c r="L16" s="352">
        <f>'T10'!L19/'T10'!$L$31*100</f>
        <v>2.1098766690449495</v>
      </c>
      <c r="M16" s="352">
        <f>'T10'!M19/'T10'!$M$31*100</f>
        <v>2.0664276278543121</v>
      </c>
      <c r="N16" s="352">
        <f>'T10'!N19/'T10'!$N$31*100</f>
        <v>1.9497178040020526</v>
      </c>
      <c r="O16" s="352">
        <f>'T10'!O19/'T10'!$O$31*100</f>
        <v>1.7824357405140761</v>
      </c>
      <c r="P16" s="352">
        <f>'T10'!P19/'T10'!$P$31*100</f>
        <v>1.6425801903419104</v>
      </c>
      <c r="Q16" s="352">
        <f>'T10'!Q19/'T10'!$Q$31*100</f>
        <v>1.458765560165975</v>
      </c>
      <c r="R16" s="352">
        <f>'T10'!R19/'T10'!$R$31*100</f>
        <v>1.2027792374613187</v>
      </c>
      <c r="S16" s="352">
        <f>'T10'!S19/'T10'!$S$31*100</f>
        <v>0.84861183865898393</v>
      </c>
      <c r="T16" s="352">
        <f>'T10'!T19/'T10'!$T$31*100</f>
        <v>0.78078078078078073</v>
      </c>
      <c r="U16" s="352">
        <f>'T10'!U19/'T10'!$U$31*100</f>
        <v>0.68899680405096919</v>
      </c>
      <c r="V16" s="352">
        <f>'T10'!V19/'T10'!$V$31*100</f>
        <v>0.75182231042247083</v>
      </c>
      <c r="W16" s="352">
        <f>'T10'!W19/'T10'!$W$31*100</f>
        <v>0.86376929878256137</v>
      </c>
      <c r="X16" s="352">
        <f>'T10'!X19/'T10'!$X$31*100</f>
        <v>0.84212564127383616</v>
      </c>
      <c r="Y16" s="352">
        <f>'T10'!Y19/'T10'!$Y$31*100</f>
        <v>0.82764017214915586</v>
      </c>
      <c r="Z16" s="352">
        <f>'T10'!Z19/'T10'!$Z$31*100</f>
        <v>0.75117118087340473</v>
      </c>
      <c r="AA16" s="352">
        <f>'T10'!AA19/'T10'!$AA$31*100</f>
        <v>0.73945956785481526</v>
      </c>
      <c r="AB16" s="352">
        <f>'T10'!AB19/'T10'!$AB$31*100</f>
        <v>0.52242366412213737</v>
      </c>
      <c r="AC16" s="352">
        <f>'T10'!AC19/'T10'!$AC$31*100</f>
        <v>0.45047054101065964</v>
      </c>
      <c r="AD16" s="352">
        <f>'T10'!AD19/'T10'!$AD$31*100</f>
        <v>0.51428103102077616</v>
      </c>
      <c r="AE16" s="352">
        <f>'T10'!AE19/'T10'!$AE$31*100</f>
        <v>0.4695377746988415</v>
      </c>
      <c r="AF16" s="352">
        <f>'T10'!AF19/'T10'!$AF$31*100</f>
        <v>0.5745443899582815</v>
      </c>
      <c r="AG16" s="352">
        <f>'T10'!AG19/'T10'!$AG$31*100</f>
        <v>0.74592405782687465</v>
      </c>
      <c r="AH16" s="352">
        <f>'T10'!AH19/'T10'!$AH$31*100</f>
        <v>1.0812174205481755</v>
      </c>
      <c r="AI16" s="352">
        <f>'T10'!AI19/'T10'!$AI$31*100</f>
        <v>1.5035419979760012</v>
      </c>
      <c r="AJ16" s="352">
        <f>'T10'!AJ19/'T10'!$AJ$31*100</f>
        <v>1.7725949281156186</v>
      </c>
      <c r="AK16" s="352">
        <f>'T10'!AK19/'T10'!$AK$31*100</f>
        <v>1.8410852713178292</v>
      </c>
      <c r="AL16" s="352">
        <f>'T10'!AL19/'T10'!$AL$31*100</f>
        <v>1.9692423105776444</v>
      </c>
      <c r="AM16" s="352">
        <f>'T10'!AM19/'T10'!$AM$31*100</f>
        <v>1.9031878396313824</v>
      </c>
      <c r="AN16" s="352">
        <f>'T10'!AN19/'T10'!$AN$31*100</f>
        <v>1.9960525388284502</v>
      </c>
      <c r="AO16" s="352">
        <f>'T10'!AO19/'T10'!$AO$31*100</f>
        <v>2.0284717221514428</v>
      </c>
      <c r="AP16" s="352">
        <f>'T10'!AP19/'T10'!$AP$31*100</f>
        <v>1.9395104208644616</v>
      </c>
      <c r="AQ16" s="352">
        <f>'T10'!AQ19/'T10'!$AQ$31*100</f>
        <v>2.0726993037728123</v>
      </c>
      <c r="AR16" s="352">
        <f>'T10'!AR19/'T10'!$AR$31*100</f>
        <v>2.1118205584225005</v>
      </c>
      <c r="AS16" s="352">
        <f>'T10'!AS19/'T10'!$AS$31*100</f>
        <v>2.2205013854809068</v>
      </c>
      <c r="AT16" s="352">
        <f>'T10'!AT19/'T10'!$AT$31*100</f>
        <v>2.2361140295580304</v>
      </c>
      <c r="AU16" s="352">
        <f>'T10'!AU19/'T10'!$AU$31*100</f>
        <v>1.9546270712569793</v>
      </c>
      <c r="AV16" s="352">
        <f>'T10'!AV19/'T10'!$AV$31*100</f>
        <v>1.5859913018886669</v>
      </c>
      <c r="AW16" s="352">
        <f>'T10'!AW19/'T10'!$AW$31*100</f>
        <v>1.4105380748463974</v>
      </c>
      <c r="AX16" s="352">
        <f>'T10'!AX19/'T10'!$AX$31*100</f>
        <v>1.9301436745634899</v>
      </c>
      <c r="AY16" s="352">
        <f>'T10'!AY19/'T10'!$AY$31*100</f>
        <v>2.5053869197330192</v>
      </c>
      <c r="AZ16" s="352">
        <f>'T10'!AZ19/'T10'!$AZ$31*100</f>
        <v>2.9061839380668251</v>
      </c>
      <c r="BA16" s="352">
        <f>'T10'!BA19/'T10'!$BA$31*100</f>
        <v>3.3571532336725309</v>
      </c>
      <c r="BB16" s="352">
        <f>'T10'!BB19/'T10'!$BB$31*100</f>
        <v>3.4494759790916971</v>
      </c>
      <c r="BC16" s="352">
        <f>'T10'!BC19/'T10'!$BC$31*100</f>
        <v>3.6221146353614451</v>
      </c>
      <c r="BD16" s="352">
        <f>'T10'!BD19/'T10'!$BD$31*100</f>
        <v>3.7212782654718666</v>
      </c>
      <c r="BE16" s="352">
        <f>'T10'!BE19/'T10'!$BE$31*100</f>
        <v>3.869110192258276</v>
      </c>
      <c r="BF16" s="352">
        <f>'T10'!BF19/'T10'!$BF$31*100</f>
        <v>4.0450427780573728</v>
      </c>
      <c r="BG16" s="309"/>
    </row>
    <row r="17" spans="1:59">
      <c r="A17" s="296" t="s">
        <v>187</v>
      </c>
      <c r="B17" s="120" t="s">
        <v>171</v>
      </c>
      <c r="C17" s="354">
        <f>'T10'!C20/'T10'!$C$31*100</f>
        <v>10.129019834392453</v>
      </c>
      <c r="D17" s="354">
        <f>'T10'!D20/'T10'!$D$31*100</f>
        <v>10.829741379310342</v>
      </c>
      <c r="E17" s="354">
        <f>'T10'!E20/'T10'!$E$31*100</f>
        <v>11.27908951927977</v>
      </c>
      <c r="F17" s="354">
        <f>'T10'!F20/'T10'!$F$31*100</f>
        <v>11.609833465503568</v>
      </c>
      <c r="G17" s="354">
        <f>'T10'!G20/'T10'!$G$31*100</f>
        <v>12.362998684787375</v>
      </c>
      <c r="H17" s="354">
        <f>'T10'!H20/'T10'!$H$31*100</f>
        <v>12.234539869106452</v>
      </c>
      <c r="I17" s="354">
        <f>'T10'!I20/'T10'!$I$31*100</f>
        <v>11.24432104997476</v>
      </c>
      <c r="J17" s="354">
        <f>'T10'!J20/'T10'!$J$31*100</f>
        <v>11.111111111111111</v>
      </c>
      <c r="K17" s="354">
        <f>'T10'!K20/'T10'!$K$31*100</f>
        <v>9.8035027765912002</v>
      </c>
      <c r="L17" s="354">
        <f>'T10'!L20/'T10'!$L$31*100</f>
        <v>8.062378962389154</v>
      </c>
      <c r="M17" s="354">
        <f>'T10'!M20/'T10'!$M$31*100</f>
        <v>8.7563691262502363</v>
      </c>
      <c r="N17" s="354">
        <f>'T10'!N20/'T10'!$N$31*100</f>
        <v>9.2098512057465367</v>
      </c>
      <c r="O17" s="354">
        <f>'T10'!O20/'T10'!$O$31*100</f>
        <v>9.0651774785801713</v>
      </c>
      <c r="P17" s="354">
        <f>'T10'!P20/'T10'!$P$31*100</f>
        <v>7.6277758195276695</v>
      </c>
      <c r="Q17" s="354">
        <f>'T10'!Q20/'T10'!$Q$31*100</f>
        <v>8.0523858921161811</v>
      </c>
      <c r="R17" s="354">
        <f>'T10'!R20/'T10'!$R$31*100</f>
        <v>9.2135225083201977</v>
      </c>
      <c r="S17" s="354">
        <f>'T10'!S20/'T10'!$S$31*100</f>
        <v>9.7799895233106344</v>
      </c>
      <c r="T17" s="354">
        <f>'T10'!T20/'T10'!$T$31*100</f>
        <v>9.9653499653499651</v>
      </c>
      <c r="U17" s="354">
        <f>'T10'!U20/'T10'!$U$31*100</f>
        <v>8.8988502884655283</v>
      </c>
      <c r="V17" s="354">
        <f>'T10'!V20/'T10'!$V$31*100</f>
        <v>7.1785673396176017</v>
      </c>
      <c r="W17" s="354">
        <f>'T10'!W20/'T10'!$W$31*100</f>
        <v>7.4066517037339326</v>
      </c>
      <c r="X17" s="354">
        <f>'T10'!X20/'T10'!$X$31*100</f>
        <v>6.3659536024263552</v>
      </c>
      <c r="Y17" s="354">
        <f>'T10'!Y20/'T10'!$Y$31*100</f>
        <v>7.3644927318144884</v>
      </c>
      <c r="Z17" s="354">
        <f>'T10'!Z20/'T10'!$Z$31*100</f>
        <v>8.1121102794679878</v>
      </c>
      <c r="AA17" s="354">
        <f>'T10'!AA20/'T10'!$AA$31*100</f>
        <v>7.9310171955682547</v>
      </c>
      <c r="AB17" s="354">
        <f>'T10'!AB20/'T10'!$AB$31*100</f>
        <v>6.7962786259541978</v>
      </c>
      <c r="AC17" s="354">
        <f>'T10'!AC20/'T10'!$AC$31*100</f>
        <v>7.091565942643058</v>
      </c>
      <c r="AD17" s="354">
        <f>'T10'!AD20/'T10'!$AD$31*100</f>
        <v>7.3331147809695523</v>
      </c>
      <c r="AE17" s="354">
        <f>'T10'!AE20/'T10'!$AE$31*100</f>
        <v>6.6793672786052412</v>
      </c>
      <c r="AF17" s="354">
        <f>'T10'!AF20/'T10'!$AF$31*100</f>
        <v>6.241308643782479</v>
      </c>
      <c r="AG17" s="354">
        <f>'T10'!AG20/'T10'!$AG$31*100</f>
        <v>6.6582602209356025</v>
      </c>
      <c r="AH17" s="354">
        <f>'T10'!AH20/'T10'!$AH$31*100</f>
        <v>6.7630738187321331</v>
      </c>
      <c r="AI17" s="354">
        <f>'T10'!AI20/'T10'!$AI$31*100</f>
        <v>7.1498562318281857</v>
      </c>
      <c r="AJ17" s="354">
        <f>'T10'!AJ20/'T10'!$AJ$31*100</f>
        <v>8.205228777890083</v>
      </c>
      <c r="AK17" s="354">
        <f>'T10'!AK20/'T10'!$AK$31*100</f>
        <v>8.6938554491564073</v>
      </c>
      <c r="AL17" s="354">
        <f>'T10'!AL20/'T10'!$AL$31*100</f>
        <v>9.1643446575929701</v>
      </c>
      <c r="AM17" s="354">
        <f>'T10'!AM20/'T10'!$AM$31*100</f>
        <v>9.4934014474244357</v>
      </c>
      <c r="AN17" s="354">
        <f>'T10'!AN20/'T10'!$AN$31*100</f>
        <v>8.2391503559764079</v>
      </c>
      <c r="AO17" s="354">
        <f>'T10'!AO20/'T10'!$AO$31*100</f>
        <v>7.845787403755609</v>
      </c>
      <c r="AP17" s="354">
        <f>'T10'!AP20/'T10'!$AP$31*100</f>
        <v>6.5614763838515362</v>
      </c>
      <c r="AQ17" s="354">
        <f>'T10'!AQ20/'T10'!$AQ$31*100</f>
        <v>5.8295292225629565</v>
      </c>
      <c r="AR17" s="354">
        <f>'T10'!AR20/'T10'!$AR$31*100</f>
        <v>7.2732927101859151</v>
      </c>
      <c r="AS17" s="354">
        <f>'T10'!AS20/'T10'!$AS$31*100</f>
        <v>8.3007566498418601</v>
      </c>
      <c r="AT17" s="354">
        <f>'T10'!AT20/'T10'!$AT$31*100</f>
        <v>9.4408839392029122</v>
      </c>
      <c r="AU17" s="354">
        <f>'T10'!AU20/'T10'!$AU$31*100</f>
        <v>10.156025810260152</v>
      </c>
      <c r="AV17" s="354">
        <f>'T10'!AV20/'T10'!$AV$31*100</f>
        <v>10.626523889232837</v>
      </c>
      <c r="AW17" s="354">
        <f>'T10'!AW20/'T10'!$AW$31*100</f>
        <v>8.7551666356358204</v>
      </c>
      <c r="AX17" s="354">
        <f>'T10'!AX20/'T10'!$AX$31*100</f>
        <v>6.4686692244813786</v>
      </c>
      <c r="AY17" s="354">
        <f>'T10'!AY20/'T10'!$AY$31*100</f>
        <v>7.8067165691890716</v>
      </c>
      <c r="AZ17" s="354">
        <f>'T10'!AZ20/'T10'!$AZ$31*100</f>
        <v>9.7488474109133421</v>
      </c>
      <c r="BA17" s="354">
        <f>'T10'!BA20/'T10'!$BA$31*100</f>
        <v>9.6480972903422195</v>
      </c>
      <c r="BB17" s="354">
        <f>'T10'!BB20/'T10'!$BB$31*100</f>
        <v>10.426571406057104</v>
      </c>
      <c r="BC17" s="354">
        <f>'T10'!BC20/'T10'!$BC$31*100</f>
        <v>10.353461160149713</v>
      </c>
      <c r="BD17" s="354">
        <f>'T10'!BD20/'T10'!$BD$31*100</f>
        <v>10.60354424835289</v>
      </c>
      <c r="BE17" s="354">
        <f>'T10'!BE20/'T10'!$BE$31*100</f>
        <v>10.118088163150887</v>
      </c>
      <c r="BF17" s="354">
        <f>'T10'!BF20/'T10'!$BF$31*100</f>
        <v>9.6004712449100982</v>
      </c>
      <c r="BG17" s="309"/>
    </row>
    <row r="18" spans="1:59">
      <c r="A18" s="296" t="s">
        <v>188</v>
      </c>
      <c r="B18" s="296" t="s">
        <v>189</v>
      </c>
      <c r="C18" s="352">
        <f>'T10'!C21/'T10'!$C$31*100</f>
        <v>4.4097823993837864</v>
      </c>
      <c r="D18" s="352">
        <f>'T10'!D21/'T10'!$D$31*100</f>
        <v>4.3283045977011492</v>
      </c>
      <c r="E18" s="352">
        <f>'T10'!E21/'T10'!$E$31*100</f>
        <v>4.4844572787497867</v>
      </c>
      <c r="F18" s="352">
        <f>'T10'!F21/'T10'!$F$31*100</f>
        <v>4.4726407613005552</v>
      </c>
      <c r="G18" s="352">
        <f>'T10'!G21/'T10'!$G$31*100</f>
        <v>4.544790296653515</v>
      </c>
      <c r="H18" s="352">
        <f>'T10'!H21/'T10'!$H$31*100</f>
        <v>4.5278482703352481</v>
      </c>
      <c r="I18" s="352">
        <f>'T10'!I21/'T10'!$I$31*100</f>
        <v>4.1519434628975258</v>
      </c>
      <c r="J18" s="352">
        <f>'T10'!J21/'T10'!$J$31*100</f>
        <v>4.5785639958376692</v>
      </c>
      <c r="K18" s="352">
        <f>'T10'!K21/'T10'!$K$31*100</f>
        <v>4.2716787697565142</v>
      </c>
      <c r="L18" s="352">
        <f>'T10'!L21/'T10'!$L$31*100</f>
        <v>3.5470390378146979</v>
      </c>
      <c r="M18" s="352">
        <f>'T10'!M21/'T10'!$M$31*100</f>
        <v>3.6044536705038688</v>
      </c>
      <c r="N18" s="352">
        <f>'T10'!N21/'T10'!$N$31*100</f>
        <v>3.6172396100564392</v>
      </c>
      <c r="O18" s="352">
        <f>'T10'!O21/'T10'!$O$31*100</f>
        <v>3.824969400244798</v>
      </c>
      <c r="P18" s="352">
        <f>'T10'!P21/'T10'!$P$31*100</f>
        <v>3.722241804723299</v>
      </c>
      <c r="Q18" s="352">
        <f>'T10'!Q21/'T10'!$Q$31*100</f>
        <v>3.345435684647303</v>
      </c>
      <c r="R18" s="352">
        <f>'T10'!R21/'T10'!$R$31*100</f>
        <v>3.8126934080691308</v>
      </c>
      <c r="S18" s="352">
        <f>'T10'!S21/'T10'!$S$31*100</f>
        <v>3.89732844421163</v>
      </c>
      <c r="T18" s="352">
        <f>'T10'!T21/'T10'!$T$31*100</f>
        <v>3.922383922383923</v>
      </c>
      <c r="U18" s="352">
        <f>'T10'!U21/'T10'!$U$31*100</f>
        <v>3.7355248412401938</v>
      </c>
      <c r="V18" s="352">
        <f>'T10'!V21/'T10'!$V$31*100</f>
        <v>3.3278632217685002</v>
      </c>
      <c r="W18" s="352">
        <f>'T10'!W21/'T10'!$W$31*100</f>
        <v>2.8667618853295247</v>
      </c>
      <c r="X18" s="352">
        <f>'T10'!X21/'T10'!$X$31*100</f>
        <v>2.1456457909850615</v>
      </c>
      <c r="Y18" s="352">
        <f>'T10'!Y21/'T10'!$Y$31*100</f>
        <v>2.4257381045535258</v>
      </c>
      <c r="Z18" s="352">
        <f>'T10'!Z21/'T10'!$Z$31*100</f>
        <v>2.6250605783210381</v>
      </c>
      <c r="AA18" s="352">
        <f>'T10'!AA21/'T10'!$AA$31*100</f>
        <v>2.4916027472802931</v>
      </c>
      <c r="AB18" s="352">
        <f>'T10'!AB21/'T10'!$AB$31*100</f>
        <v>2.6168893129770994</v>
      </c>
      <c r="AC18" s="352">
        <f>'T10'!AC21/'T10'!$AC$31*100</f>
        <v>2.9079880469202979</v>
      </c>
      <c r="AD18" s="352">
        <f>'T10'!AD21/'T10'!$AD$31*100</f>
        <v>2.9012826291849358</v>
      </c>
      <c r="AE18" s="352">
        <f>'T10'!AE21/'T10'!$AE$31*100</f>
        <v>2.8114536427664238</v>
      </c>
      <c r="AF18" s="352">
        <f>'T10'!AF21/'T10'!$AF$31*100</f>
        <v>2.6604698821635075</v>
      </c>
      <c r="AG18" s="352">
        <f>'T10'!AG21/'T10'!$AG$31*100</f>
        <v>2.4615493908286861</v>
      </c>
      <c r="AH18" s="352">
        <f>'T10'!AH21/'T10'!$AH$31*100</f>
        <v>2.5004203800235412</v>
      </c>
      <c r="AI18" s="352">
        <f>'T10'!AI21/'T10'!$AI$31*100</f>
        <v>2.7468555732253872</v>
      </c>
      <c r="AJ18" s="352">
        <f>'T10'!AJ21/'T10'!$AJ$31*100</f>
        <v>2.9130900478223483</v>
      </c>
      <c r="AK18" s="352">
        <f>'T10'!AK21/'T10'!$AK$31*100</f>
        <v>3.1036251709986322</v>
      </c>
      <c r="AL18" s="352">
        <f>'T10'!AL21/'T10'!$AL$31*100</f>
        <v>3.1012217340049295</v>
      </c>
      <c r="AM18" s="352">
        <f>'T10'!AM21/'T10'!$AM$31*100</f>
        <v>3.0726466831943506</v>
      </c>
      <c r="AN18" s="352">
        <f>'T10'!AN21/'T10'!$AN$31*100</f>
        <v>2.9183016518245264</v>
      </c>
      <c r="AO18" s="352">
        <f>'T10'!AO21/'T10'!$AO$31*100</f>
        <v>2.8671134991414169</v>
      </c>
      <c r="AP18" s="352">
        <f>'T10'!AP21/'T10'!$AP$31*100</f>
        <v>2.7392872273370745</v>
      </c>
      <c r="AQ18" s="352">
        <f>'T10'!AQ21/'T10'!$AQ$31*100</f>
        <v>2.0307458720819893</v>
      </c>
      <c r="AR18" s="352">
        <f>'T10'!AR21/'T10'!$AR$31*100</f>
        <v>1.8688591504125489</v>
      </c>
      <c r="AS18" s="352">
        <f>'T10'!AS21/'T10'!$AS$31*100</f>
        <v>2.2746144444548113</v>
      </c>
      <c r="AT18" s="352">
        <f>'T10'!AT21/'T10'!$AT$31*100</f>
        <v>2.6800098059816491</v>
      </c>
      <c r="AU18" s="352">
        <f>'T10'!AU21/'T10'!$AU$31*100</f>
        <v>3.3812424672247405</v>
      </c>
      <c r="AV18" s="352">
        <f>'T10'!AV21/'T10'!$AV$31*100</f>
        <v>3.6183531677787713</v>
      </c>
      <c r="AW18" s="352">
        <f>'T10'!AW21/'T10'!$AW$31*100</f>
        <v>3.3178179110035373</v>
      </c>
      <c r="AX18" s="352">
        <f>'T10'!AX21/'T10'!$AX$31*100</f>
        <v>2.2762587173123796</v>
      </c>
      <c r="AY18" s="352">
        <f>'T10'!AY21/'T10'!$AY$31*100</f>
        <v>2.0226288168297133</v>
      </c>
      <c r="AZ18" s="352">
        <f>'T10'!AZ21/'T10'!$AZ$31*100</f>
        <v>2.6738623819452965</v>
      </c>
      <c r="BA18" s="352">
        <f>'T10'!BA21/'T10'!$BA$31*100</f>
        <v>2.6224949327946763</v>
      </c>
      <c r="BB18" s="352">
        <f>'T10'!BB21/'T10'!$BB$31*100</f>
        <v>2.9392450946914979</v>
      </c>
      <c r="BC18" s="352">
        <f>'T10'!BC21/'T10'!$BC$31*100</f>
        <v>2.9872386086378904</v>
      </c>
      <c r="BD18" s="352">
        <f>'T10'!BD21/'T10'!$BD$31*100</f>
        <v>3.0739936366567506</v>
      </c>
      <c r="BE18" s="352">
        <f>'T10'!BE21/'T10'!$BE$31*100</f>
        <v>2.9633003947952439</v>
      </c>
      <c r="BF18" s="352">
        <f>'T10'!BF21/'T10'!$BF$31*100</f>
        <v>2.6936450565036374</v>
      </c>
      <c r="BG18" s="309"/>
    </row>
    <row r="19" spans="1:59">
      <c r="A19" s="296" t="s">
        <v>190</v>
      </c>
      <c r="B19" s="296" t="s">
        <v>191</v>
      </c>
      <c r="C19" s="354">
        <f>'T10'!C22/'T10'!$C$31*100</f>
        <v>5.7192374350086661</v>
      </c>
      <c r="D19" s="354">
        <f>'T10'!D22/'T10'!$D$31*100</f>
        <v>6.5014367816091951</v>
      </c>
      <c r="E19" s="354">
        <f>'T10'!E22/'T10'!$E$31*100</f>
        <v>6.8116188211313062</v>
      </c>
      <c r="F19" s="354">
        <f>'T10'!F22/'T10'!$F$31*100</f>
        <v>7.1530531324345752</v>
      </c>
      <c r="G19" s="354">
        <f>'T10'!G22/'T10'!$G$31*100</f>
        <v>7.8182083881338595</v>
      </c>
      <c r="H19" s="354">
        <f>'T10'!H22/'T10'!$H$31*100</f>
        <v>7.7066915987712052</v>
      </c>
      <c r="I19" s="354">
        <f>'T10'!I22/'T10'!$I$31*100</f>
        <v>7.0923775870772339</v>
      </c>
      <c r="J19" s="354">
        <f>'T10'!J22/'T10'!$J$31*100</f>
        <v>6.5325471152734416</v>
      </c>
      <c r="K19" s="354">
        <f>'T10'!K22/'T10'!$K$31*100</f>
        <v>5.531824006834686</v>
      </c>
      <c r="L19" s="354">
        <f>'T10'!L22/'T10'!$L$31*100</f>
        <v>4.5255325654877181</v>
      </c>
      <c r="M19" s="354">
        <f>'T10'!M22/'T10'!$M$31*100</f>
        <v>5.1519154557463676</v>
      </c>
      <c r="N19" s="354">
        <f>'T10'!N22/'T10'!$N$31*100</f>
        <v>5.5840602018128962</v>
      </c>
      <c r="O19" s="354">
        <f>'T10'!O22/'T10'!$O$31*100</f>
        <v>5.2402080783353728</v>
      </c>
      <c r="P19" s="354">
        <f>'T10'!P22/'T10'!$P$31*100</f>
        <v>3.9125837151921043</v>
      </c>
      <c r="Q19" s="354">
        <f>'T10'!Q22/'T10'!$Q$31*100</f>
        <v>4.7069502074688785</v>
      </c>
      <c r="R19" s="354">
        <f>'T10'!R22/'T10'!$R$31*100</f>
        <v>5.400829100251066</v>
      </c>
      <c r="S19" s="354">
        <f>'T10'!S22/'T10'!$S$31*100</f>
        <v>5.8774227344159256</v>
      </c>
      <c r="T19" s="354">
        <f>'T10'!T22/'T10'!$T$31*100</f>
        <v>6.0429660429660439</v>
      </c>
      <c r="U19" s="354">
        <f>'T10'!U22/'T10'!$U$31*100</f>
        <v>5.1633254472253354</v>
      </c>
      <c r="V19" s="354">
        <f>'T10'!V22/'T10'!$V$31*100</f>
        <v>3.8507041178491019</v>
      </c>
      <c r="W19" s="354">
        <f>'T10'!W22/'T10'!$W$31*100</f>
        <v>4.539889818404407</v>
      </c>
      <c r="X19" s="354">
        <f>'T10'!X22/'T10'!$X$31*100</f>
        <v>4.2203078114412946</v>
      </c>
      <c r="Y19" s="354">
        <f>'T10'!Y22/'T10'!$Y$31*100</f>
        <v>4.9387546272609626</v>
      </c>
      <c r="Z19" s="354">
        <f>'T10'!Z22/'T10'!$Z$31*100</f>
        <v>5.4870497011469501</v>
      </c>
      <c r="AA19" s="354">
        <f>'T10'!AA22/'T10'!$AA$31*100</f>
        <v>5.4394144482879634</v>
      </c>
      <c r="AB19" s="354">
        <f>'T10'!AB22/'T10'!$AB$31*100</f>
        <v>4.1793893129770989</v>
      </c>
      <c r="AC19" s="354">
        <f>'T10'!AC22/'T10'!$AC$31*100</f>
        <v>4.1813478435395384</v>
      </c>
      <c r="AD19" s="354">
        <f>'T10'!AD22/'T10'!$AD$31*100</f>
        <v>4.431832151784616</v>
      </c>
      <c r="AE19" s="354">
        <f>'T10'!AE22/'T10'!$AE$31*100</f>
        <v>3.8679136358388178</v>
      </c>
      <c r="AF19" s="354">
        <f>'T10'!AF22/'T10'!$AF$31*100</f>
        <v>3.5790090024152823</v>
      </c>
      <c r="AG19" s="354">
        <f>'T10'!AG22/'T10'!$AG$31*100</f>
        <v>4.1967108301069169</v>
      </c>
      <c r="AH19" s="354">
        <f>'T10'!AH22/'T10'!$AH$31*100</f>
        <v>4.2626534387085924</v>
      </c>
      <c r="AI19" s="354">
        <f>'T10'!AI22/'T10'!$AI$31*100</f>
        <v>4.4013943103143625</v>
      </c>
      <c r="AJ19" s="354">
        <f>'T10'!AJ22/'T10'!$AJ$31*100</f>
        <v>5.2921387300677356</v>
      </c>
      <c r="AK19" s="354">
        <f>'T10'!AK22/'T10'!$AK$31*100</f>
        <v>5.5888052895576825</v>
      </c>
      <c r="AL19" s="354">
        <f>'T10'!AL22/'T10'!$AL$31*100</f>
        <v>6.0631229235880397</v>
      </c>
      <c r="AM19" s="354">
        <f>'T10'!AM22/'T10'!$AM$31*100</f>
        <v>6.4207547642300842</v>
      </c>
      <c r="AN19" s="354">
        <f>'T10'!AN22/'T10'!$AN$31*100</f>
        <v>5.3220235437862735</v>
      </c>
      <c r="AO19" s="354">
        <f>'T10'!AO22/'T10'!$AO$31*100</f>
        <v>4.9786739046141912</v>
      </c>
      <c r="AP19" s="354">
        <f>'T10'!AP22/'T10'!$AP$31*100</f>
        <v>3.8221891565144612</v>
      </c>
      <c r="AQ19" s="354">
        <f>'T10'!AQ22/'T10'!$AQ$31*100</f>
        <v>3.7987833504809663</v>
      </c>
      <c r="AR19" s="354">
        <f>'T10'!AR22/'T10'!$AR$31*100</f>
        <v>5.4044335597733664</v>
      </c>
      <c r="AS19" s="354">
        <f>'T10'!AS22/'T10'!$AS$31*100</f>
        <v>6.0270751891624608</v>
      </c>
      <c r="AT19" s="354">
        <f>'T10'!AT22/'T10'!$AT$31*100</f>
        <v>6.7608741332212645</v>
      </c>
      <c r="AU19" s="354">
        <f>'T10'!AU22/'T10'!$AU$31*100</f>
        <v>6.774783343035411</v>
      </c>
      <c r="AV19" s="354">
        <f>'T10'!AV22/'T10'!$AV$31*100</f>
        <v>7.0089350546116034</v>
      </c>
      <c r="AW19" s="354">
        <f>'T10'!AW22/'T10'!$AW$31*100</f>
        <v>5.4373487246322849</v>
      </c>
      <c r="AX19" s="354">
        <f>'T10'!AX22/'T10'!$AX$31*100</f>
        <v>4.192410507168999</v>
      </c>
      <c r="AY19" s="354">
        <f>'T10'!AY22/'T10'!$AY$31*100</f>
        <v>5.7833369621526662</v>
      </c>
      <c r="AZ19" s="354">
        <f>'T10'!AZ22/'T10'!$AZ$31*100</f>
        <v>7.0757065244839508</v>
      </c>
      <c r="BA19" s="354">
        <f>'T10'!BA22/'T10'!$BA$31*100</f>
        <v>7.0256023575475419</v>
      </c>
      <c r="BB19" s="354">
        <f>'T10'!BB22/'T10'!$BB$31*100</f>
        <v>7.4873263113656066</v>
      </c>
      <c r="BC19" s="354">
        <f>'T10'!BC22/'T10'!$BC$31*100</f>
        <v>7.3662225515118225</v>
      </c>
      <c r="BD19" s="354">
        <f>'T10'!BD22/'T10'!$BD$31*100</f>
        <v>7.5295506116961413</v>
      </c>
      <c r="BE19" s="354">
        <f>'T10'!BE22/'T10'!$BE$31*100</f>
        <v>7.1547877683556429</v>
      </c>
      <c r="BF19" s="354">
        <f>'T10'!BF22/'T10'!$BF$31*100</f>
        <v>6.9068261884064608</v>
      </c>
      <c r="BG19" s="309"/>
    </row>
    <row r="20" spans="1:59">
      <c r="A20" s="296" t="s">
        <v>192</v>
      </c>
      <c r="B20" s="296" t="s">
        <v>193</v>
      </c>
      <c r="C20" s="352">
        <f>'T10'!C23/'T10'!$C$31*100</f>
        <v>2.2145195455420761</v>
      </c>
      <c r="D20" s="352">
        <f>'T10'!D23/'T10'!$D$31*100</f>
        <v>2.2270114942528734</v>
      </c>
      <c r="E20" s="352">
        <f>'T10'!E23/'T10'!$E$31*100</f>
        <v>2.3101749617801932</v>
      </c>
      <c r="F20" s="352">
        <f>'T10'!F23/'T10'!$F$31*100</f>
        <v>2.3790642347343378</v>
      </c>
      <c r="G20" s="352">
        <f>'T10'!G23/'T10'!$G$31*100</f>
        <v>2.4696770422329388</v>
      </c>
      <c r="H20" s="352">
        <f>'T10'!H23/'T10'!$H$31*100</f>
        <v>2.3774542540403369</v>
      </c>
      <c r="I20" s="352">
        <f>'T10'!I23/'T10'!$I$31*100</f>
        <v>2.3094396769308432</v>
      </c>
      <c r="J20" s="352">
        <f>'T10'!J23/'T10'!$J$31*100</f>
        <v>2.3355301190889119</v>
      </c>
      <c r="K20" s="352">
        <f>'T10'!K23/'T10'!$K$31*100</f>
        <v>2.1785561725758225</v>
      </c>
      <c r="L20" s="352">
        <f>'T10'!L23/'T10'!$L$31*100</f>
        <v>2.0792987463051675</v>
      </c>
      <c r="M20" s="352">
        <f>'T10'!M23/'T10'!$M$31*100</f>
        <v>1.915455746367239</v>
      </c>
      <c r="N20" s="352">
        <f>'T10'!N23/'T10'!$N$31*100</f>
        <v>1.8727552591072345</v>
      </c>
      <c r="O20" s="352">
        <f>'T10'!O23/'T10'!$O$31*100</f>
        <v>1.7671358629130967</v>
      </c>
      <c r="P20" s="352">
        <f>'T10'!P23/'T10'!$P$31*100</f>
        <v>1.6566795911173775</v>
      </c>
      <c r="Q20" s="352">
        <f>'T10'!Q23/'T10'!$Q$31*100</f>
        <v>1.7116182572614107</v>
      </c>
      <c r="R20" s="352">
        <f>'T10'!R23/'T10'!$R$31*100</f>
        <v>1.7574589828925093</v>
      </c>
      <c r="S20" s="352">
        <f>'T10'!S23/'T10'!$S$31*100</f>
        <v>1.7653221581980096</v>
      </c>
      <c r="T20" s="352">
        <f>'T10'!T23/'T10'!$T$31*100</f>
        <v>1.8295218295218296</v>
      </c>
      <c r="U20" s="352">
        <f>'T10'!U23/'T10'!$U$31*100</f>
        <v>1.7224920101274226</v>
      </c>
      <c r="V20" s="352">
        <f>'T10'!V23/'T10'!$V$31*100</f>
        <v>1.8051368163950694</v>
      </c>
      <c r="W20" s="352">
        <f>'T10'!W23/'T10'!$W$31*100</f>
        <v>1.982588587363123</v>
      </c>
      <c r="X20" s="352">
        <f>'T10'!X23/'T10'!$X$31*100</f>
        <v>1.9778659697351015</v>
      </c>
      <c r="Y20" s="352">
        <f>'T10'!Y23/'T10'!$Y$31*100</f>
        <v>2.1458452463358113</v>
      </c>
      <c r="Z20" s="352">
        <f>'T10'!Z23/'T10'!$Z$31*100</f>
        <v>2.1135103117764253</v>
      </c>
      <c r="AA20" s="352">
        <f>'T10'!AA23/'T10'!$AA$31*100</f>
        <v>2.1481927106833112</v>
      </c>
      <c r="AB20" s="352">
        <f>'T10'!AB23/'T10'!$AB$31*100</f>
        <v>2.1063931297709924</v>
      </c>
      <c r="AC20" s="352">
        <f>'T10'!AC23/'T10'!$AC$31*100</f>
        <v>2.1319298871593597</v>
      </c>
      <c r="AD20" s="352">
        <f>'T10'!AD23/'T10'!$AD$31*100</f>
        <v>2.0079498422325126</v>
      </c>
      <c r="AE20" s="352">
        <f>'T10'!AE23/'T10'!$AE$31*100</f>
        <v>2.4323596197513759</v>
      </c>
      <c r="AF20" s="352">
        <f>'T10'!AF23/'T10'!$AF$31*100</f>
        <v>2.6366830125155527</v>
      </c>
      <c r="AG20" s="352">
        <f>'T10'!AG23/'T10'!$AG$31*100</f>
        <v>2.7741270912513762</v>
      </c>
      <c r="AH20" s="352">
        <f>'T10'!AH23/'T10'!$AH$31*100</f>
        <v>2.7156549520766773</v>
      </c>
      <c r="AI20" s="352">
        <f>'T10'!AI23/'T10'!$AI$31*100</f>
        <v>2.9669252887411051</v>
      </c>
      <c r="AJ20" s="352">
        <f>'T10'!AJ23/'T10'!$AJ$31*100</f>
        <v>2.9839938449469732</v>
      </c>
      <c r="AK20" s="352">
        <f>'T10'!AK23/'T10'!$AK$31*100</f>
        <v>3.2233242134062925</v>
      </c>
      <c r="AL20" s="352">
        <f>'T10'!AL23/'T10'!$AL$31*100</f>
        <v>3.5245418497481515</v>
      </c>
      <c r="AM20" s="352">
        <f>'T10'!AM23/'T10'!$AM$31*100</f>
        <v>3.65862820223875</v>
      </c>
      <c r="AN20" s="352">
        <f>'T10'!AN23/'T10'!$AN$31*100</f>
        <v>3.6983951690594234</v>
      </c>
      <c r="AO20" s="352">
        <f>'T10'!AO23/'T10'!$AO$31*100</f>
        <v>3.3944496759541352</v>
      </c>
      <c r="AP20" s="352">
        <f>'T10'!AP23/'T10'!$AP$31*100</f>
        <v>3.6723601682217879</v>
      </c>
      <c r="AQ20" s="352">
        <f>'T10'!AQ23/'T10'!$AQ$31*100</f>
        <v>3.2953421701910881</v>
      </c>
      <c r="AR20" s="352">
        <f>'T10'!AR23/'T10'!$AR$31*100</f>
        <v>3.4238121616762403</v>
      </c>
      <c r="AS20" s="352">
        <f>'T10'!AS23/'T10'!$AS$31*100</f>
        <v>3.7496617933814131</v>
      </c>
      <c r="AT20" s="352">
        <f>'T10'!AT23/'T10'!$AT$31*100</f>
        <v>4.3934299922953004</v>
      </c>
      <c r="AU20" s="352">
        <f>'T10'!AU23/'T10'!$AU$31*100</f>
        <v>2.6212008166143299</v>
      </c>
      <c r="AV20" s="352">
        <f>'T10'!AV23/'T10'!$AV$31*100</f>
        <v>4.953643193995398</v>
      </c>
      <c r="AW20" s="352">
        <f>'T10'!AW23/'T10'!$AW$31*100</f>
        <v>5.0530627443679021</v>
      </c>
      <c r="AX20" s="352">
        <f>'T10'!AX23/'T10'!$AX$31*100</f>
        <v>4.6254225180973982</v>
      </c>
      <c r="AY20" s="352">
        <f>'T10'!AY23/'T10'!$AY$31*100</f>
        <v>3.4273572935514633</v>
      </c>
      <c r="AZ20" s="352">
        <f>'T10'!AZ23/'T10'!$AZ$31*100</f>
        <v>3.192617657881256</v>
      </c>
      <c r="BA20" s="352">
        <f>'T10'!BA23/'T10'!$BA$31*100</f>
        <v>3.7964263231804756</v>
      </c>
      <c r="BB20" s="352">
        <f>'T10'!BB23/'T10'!$BB$31*100</f>
        <v>4.4659977410627514</v>
      </c>
      <c r="BC20" s="352">
        <f>'T10'!BC23/'T10'!$BC$31*100</f>
        <v>5.0515437579040148</v>
      </c>
      <c r="BD20" s="352">
        <f>'T10'!BD23/'T10'!$BD$31*100</f>
        <v>5.1010165532093508</v>
      </c>
      <c r="BE20" s="352">
        <f>'T10'!BE23/'T10'!$BE$31*100</f>
        <v>5.2479734622842065</v>
      </c>
      <c r="BF20" s="352">
        <f>'T10'!BF23/'T10'!$BF$31*100</f>
        <v>4.7021549160452034</v>
      </c>
      <c r="BG20" s="309"/>
    </row>
    <row r="21" spans="1:59">
      <c r="A21" s="296" t="s">
        <v>194</v>
      </c>
      <c r="B21" s="296" t="s">
        <v>195</v>
      </c>
      <c r="C21" s="352">
        <f>'T10'!C24/'T10'!$C$31*100</f>
        <v>3.5047178894665896</v>
      </c>
      <c r="D21" s="352">
        <f>'T10'!D24/'T10'!$D$31*100</f>
        <v>4.2744252873563209</v>
      </c>
      <c r="E21" s="352">
        <f>'T10'!E24/'T10'!$E$31*100</f>
        <v>4.501443859351113</v>
      </c>
      <c r="F21" s="352">
        <f>'T10'!F24/'T10'!$F$31*100</f>
        <v>4.7739888977002387</v>
      </c>
      <c r="G21" s="352">
        <f>'T10'!G24/'T10'!$G$31*100</f>
        <v>5.3485313459009216</v>
      </c>
      <c r="H21" s="352">
        <f>'T10'!H24/'T10'!$H$31*100</f>
        <v>5.329237344730867</v>
      </c>
      <c r="I21" s="352">
        <f>'T10'!I24/'T10'!$I$31*100</f>
        <v>4.7829379101463907</v>
      </c>
      <c r="J21" s="352">
        <f>'T10'!J24/'T10'!$J$31*100</f>
        <v>4.1970169961845301</v>
      </c>
      <c r="K21" s="352">
        <f>'T10'!K24/'T10'!$K$31*100</f>
        <v>3.3532678342588635</v>
      </c>
      <c r="L21" s="352">
        <f>'T10'!L24/'T10'!$L$31*100</f>
        <v>2.4462338191825501</v>
      </c>
      <c r="M21" s="352">
        <f>'T10'!M24/'T10'!$M$31*100</f>
        <v>3.2364597093791283</v>
      </c>
      <c r="N21" s="352">
        <f>'T10'!N24/'T10'!$N$31*100</f>
        <v>3.7113049427056612</v>
      </c>
      <c r="O21" s="352">
        <f>'T10'!O24/'T10'!$O$31*100</f>
        <v>3.4730722154222766</v>
      </c>
      <c r="P21" s="352">
        <f>'T10'!P24/'T10'!$P$31*100</f>
        <v>2.2559041240747266</v>
      </c>
      <c r="Q21" s="352">
        <f>'T10'!Q24/'T10'!$Q$31*100</f>
        <v>2.9953319502074689</v>
      </c>
      <c r="R21" s="352">
        <f>'T10'!R24/'T10'!$R$31*100</f>
        <v>3.6433701173585566</v>
      </c>
      <c r="S21" s="352">
        <f>'T10'!S24/'T10'!$S$31*100</f>
        <v>4.1121005762179159</v>
      </c>
      <c r="T21" s="352">
        <f>'T10'!T24/'T10'!$T$31*100</f>
        <v>4.2134442134442143</v>
      </c>
      <c r="U21" s="352">
        <f>'T10'!U24/'T10'!$U$31*100</f>
        <v>3.4408334370979121</v>
      </c>
      <c r="V21" s="352">
        <f>'T10'!V24/'T10'!$V$31*100</f>
        <v>2.0455673014540321</v>
      </c>
      <c r="W21" s="352">
        <f>'T10'!W24/'T10'!$W$31*100</f>
        <v>2.5573012310412846</v>
      </c>
      <c r="X21" s="352">
        <f>'T10'!X24/'T10'!$X$31*100</f>
        <v>2.2392153066821541</v>
      </c>
      <c r="Y21" s="352">
        <f>'T10'!Y24/'T10'!$Y$31*100</f>
        <v>2.7898997802991548</v>
      </c>
      <c r="Z21" s="352">
        <f>'T10'!Z24/'T10'!$Z$31*100</f>
        <v>3.3735393893705239</v>
      </c>
      <c r="AA21" s="352">
        <f>'T10'!AA24/'T10'!$AA$31*100</f>
        <v>3.2912217376046526</v>
      </c>
      <c r="AB21" s="352">
        <f>'T10'!AB24/'T10'!$AB$31*100</f>
        <v>2.072996183206107</v>
      </c>
      <c r="AC21" s="352">
        <f>'T10'!AC24/'T10'!$AC$31*100</f>
        <v>2.0494179563801795</v>
      </c>
      <c r="AD21" s="352">
        <f>'T10'!AD24/'T10'!$AD$31*100</f>
        <v>2.4218333811416626</v>
      </c>
      <c r="AE21" s="352">
        <f>'T10'!AE24/'T10'!$AE$31*100</f>
        <v>1.4374783512296501</v>
      </c>
      <c r="AF21" s="352">
        <f>'T10'!AF24/'T10'!$AF$31*100</f>
        <v>0.94415574910341804</v>
      </c>
      <c r="AG21" s="352">
        <f>'T10'!AG24/'T10'!$AG$31*100</f>
        <v>1.4225837388555393</v>
      </c>
      <c r="AH21" s="352">
        <f>'T10'!AH24/'T10'!$AH$31*100</f>
        <v>1.5469984866319153</v>
      </c>
      <c r="AI21" s="352">
        <f>'T10'!AI24/'T10'!$AI$31*100</f>
        <v>1.4344690215732576</v>
      </c>
      <c r="AJ21" s="352">
        <f>'T10'!AJ24/'T10'!$AJ$31*100</f>
        <v>2.3081448851207629</v>
      </c>
      <c r="AK21" s="352">
        <f>'T10'!AK24/'T10'!$AK$31*100</f>
        <v>2.3669060647514817</v>
      </c>
      <c r="AL21" s="352">
        <f>'T10'!AL24/'T10'!$AL$31*100</f>
        <v>2.5385810738398886</v>
      </c>
      <c r="AM21" s="352">
        <f>'T10'!AM24/'T10'!$AM$31*100</f>
        <v>2.7621265619913351</v>
      </c>
      <c r="AN21" s="352">
        <f>'T10'!AN24/'T10'!$AN$31*100</f>
        <v>1.6236283747268498</v>
      </c>
      <c r="AO21" s="352">
        <f>'T10'!AO24/'T10'!$AO$31*100</f>
        <v>1.5853320777710074</v>
      </c>
      <c r="AP21" s="352">
        <f>'T10'!AP24/'T10'!$AP$31*100</f>
        <v>0.14982898829267285</v>
      </c>
      <c r="AQ21" s="352">
        <f>'T10'!AQ24/'T10'!$AQ$31*100</f>
        <v>0.50344118028987828</v>
      </c>
      <c r="AR21" s="352">
        <f>'T10'!AR24/'T10'!$AR$31*100</f>
        <v>1.9806213980971266</v>
      </c>
      <c r="AS21" s="352">
        <f>'T10'!AS24/'T10'!$AS$31*100</f>
        <v>2.2774133957810476</v>
      </c>
      <c r="AT21" s="352">
        <f>'T10'!AT24/'T10'!$AT$31*100</f>
        <v>2.3674441409259646</v>
      </c>
      <c r="AU21" s="352">
        <f>'T10'!AU24/'T10'!$AU$31*100</f>
        <v>4.1535825264210811</v>
      </c>
      <c r="AV21" s="352">
        <f>'T10'!AV24/'T10'!$AV$31*100</f>
        <v>2.0552918606162049</v>
      </c>
      <c r="AW21" s="352">
        <f>'T10'!AW24/'T10'!$AW$31*100</f>
        <v>0.38428598026438282</v>
      </c>
      <c r="AX21" s="352">
        <f>'T10'!AX24/'T10'!$AX$31*100</f>
        <v>-0.43301201092839836</v>
      </c>
      <c r="AY21" s="352">
        <f>'T10'!AY24/'T10'!$AY$31*100</f>
        <v>2.3559796686012029</v>
      </c>
      <c r="AZ21" s="352">
        <f>'T10'!AZ24/'T10'!$AZ$31*100</f>
        <v>3.8823673710867888</v>
      </c>
      <c r="BA21" s="352">
        <f>'T10'!BA24/'T10'!$BA$31*100</f>
        <v>3.2298678030119605</v>
      </c>
      <c r="BB21" s="352">
        <f>'T10'!BB24/'T10'!$BB$31*100</f>
        <v>3.0213285703028556</v>
      </c>
      <c r="BC21" s="352">
        <f>'T10'!BC24/'T10'!$BC$31*100</f>
        <v>2.3146787936078073</v>
      </c>
      <c r="BD21" s="352">
        <f>'T10'!BD24/'T10'!$BD$31*100</f>
        <v>2.4285340584867892</v>
      </c>
      <c r="BE21" s="352">
        <f>'T10'!BE24/'T10'!$BE$31*100</f>
        <v>1.9062302894386434</v>
      </c>
      <c r="BF21" s="352">
        <f>'T10'!BF24/'T10'!$BF$31*100</f>
        <v>2.2046712723612574</v>
      </c>
      <c r="BG21" s="309"/>
    </row>
    <row r="22" spans="1:59">
      <c r="A22" s="296" t="s">
        <v>196</v>
      </c>
      <c r="B22" s="296" t="s">
        <v>172</v>
      </c>
      <c r="C22" s="352">
        <f>'T10'!C25/'T10'!$C$31*100</f>
        <v>5.7770075101097641E-2</v>
      </c>
      <c r="D22" s="352">
        <f>'T10'!D25/'T10'!$D$31*100</f>
        <v>7.183908045977011E-2</v>
      </c>
      <c r="E22" s="352">
        <f>'T10'!E25/'T10'!$E$31*100</f>
        <v>0.13589264481059962</v>
      </c>
      <c r="F22" s="352">
        <f>'T10'!F25/'T10'!$F$31*100</f>
        <v>0.12688342585249801</v>
      </c>
      <c r="G22" s="352">
        <f>'T10'!G25/'T10'!$G$31*100</f>
        <v>0.10229431535876078</v>
      </c>
      <c r="H22" s="352">
        <f>'T10'!H25/'T10'!$H$31*100</f>
        <v>4.0069453719780955E-2</v>
      </c>
      <c r="I22" s="352">
        <f>'T10'!I25/'T10'!$I$31*100</f>
        <v>2.5239777889954566E-2</v>
      </c>
      <c r="J22" s="352">
        <f>'T10'!J25/'T10'!$J$31*100</f>
        <v>3.4686090877558098E-2</v>
      </c>
      <c r="K22" s="352">
        <f>'T10'!K25/'T10'!$K$31*100</f>
        <v>0</v>
      </c>
      <c r="L22" s="352">
        <f>'T10'!L25/'T10'!$L$31*100</f>
        <v>-0.12231169095912751</v>
      </c>
      <c r="M22" s="352">
        <f>'T10'!M25/'T10'!$M$31*100</f>
        <v>-0.1604076240800151</v>
      </c>
      <c r="N22" s="352">
        <f>'T10'!N25/'T10'!$N$31*100</f>
        <v>-0.10261672652642383</v>
      </c>
      <c r="O22" s="352">
        <f>'T10'!O25/'T10'!$O$31*100</f>
        <v>-0.16829865361077112</v>
      </c>
      <c r="P22" s="352">
        <f>'T10'!P25/'T10'!$P$31*100</f>
        <v>-0.19034191046880508</v>
      </c>
      <c r="Q22" s="352">
        <f>'T10'!Q25/'T10'!$Q$31*100</f>
        <v>-0.28526970954356851</v>
      </c>
      <c r="R22" s="352">
        <f>'T10'!R25/'T10'!$R$31*100</f>
        <v>-0.15764582238570682</v>
      </c>
      <c r="S22" s="352">
        <f>'T10'!S25/'T10'!$S$31*100</f>
        <v>-0.17286537454164486</v>
      </c>
      <c r="T22" s="352">
        <f>'T10'!T25/'T10'!$T$31*100</f>
        <v>-0.12936012936012936</v>
      </c>
      <c r="U22" s="352">
        <f>'T10'!U25/'T10'!$U$31*100</f>
        <v>-0.13281866102187356</v>
      </c>
      <c r="V22" s="352">
        <f>'T10'!V25/'T10'!$V$31*100</f>
        <v>-0.19463420219058888</v>
      </c>
      <c r="W22" s="352">
        <f>'T10'!W25/'T10'!$W$31*100</f>
        <v>-0.17683465959328029</v>
      </c>
      <c r="X22" s="352">
        <f>'T10'!X25/'T10'!$X$31*100</f>
        <v>-0.12260833091343208</v>
      </c>
      <c r="Y22" s="352">
        <f>'T10'!Y25/'T10'!$Y$31*100</f>
        <v>-6.9220814397929389E-2</v>
      </c>
      <c r="Z22" s="352">
        <f>'T10'!Z25/'T10'!$Z$31*100</f>
        <v>-3.7693177534866187E-2</v>
      </c>
      <c r="AA22" s="352">
        <f>'T10'!AA25/'T10'!$AA$31*100</f>
        <v>3.2586353837669828E-2</v>
      </c>
      <c r="AB22" s="352">
        <f>'T10'!AB25/'T10'!$AB$31*100</f>
        <v>4.7709923664122134E-2</v>
      </c>
      <c r="AC22" s="352">
        <f>'T10'!AC25/'T10'!$AC$31*100</f>
        <v>4.9061148030863928E-2</v>
      </c>
      <c r="AD22" s="352">
        <f>'T10'!AD25/'T10'!$AD$31*100</f>
        <v>0.10244642052206696</v>
      </c>
      <c r="AE22" s="352">
        <f>'T10'!AE25/'T10'!$AE$31*100</f>
        <v>0.12893045452796056</v>
      </c>
      <c r="AF22" s="352">
        <f>'T10'!AF25/'T10'!$AF$31*100</f>
        <v>5.8552294518041427E-2</v>
      </c>
      <c r="AG22" s="352">
        <f>'T10'!AG25/'T10'!$AG$31*100</f>
        <v>0.13852875359641958</v>
      </c>
      <c r="AH22" s="352">
        <f>'T10'!AH25/'T10'!$AH$31*100</f>
        <v>0.1664704893223474</v>
      </c>
      <c r="AI22" s="352">
        <f>'T10'!AI25/'T10'!$AI$31*100</f>
        <v>0.17348561515107708</v>
      </c>
      <c r="AJ22" s="352">
        <f>'T10'!AJ25/'T10'!$AJ$31*100</f>
        <v>0.17801378852565361</v>
      </c>
      <c r="AK22" s="352">
        <f>'T10'!AK25/'T10'!$AK$31*100</f>
        <v>0.22229822161422708</v>
      </c>
      <c r="AL22" s="352">
        <f>'T10'!AL25/'T10'!$AL$31*100</f>
        <v>0.22639588468545704</v>
      </c>
      <c r="AM22" s="352">
        <f>'T10'!AM25/'T10'!$AM$31*100</f>
        <v>0.21911702101019206</v>
      </c>
      <c r="AN22" s="352">
        <f>'T10'!AN25/'T10'!$AN$31*100</f>
        <v>0.19149886040555467</v>
      </c>
      <c r="AO22" s="352">
        <f>'T10'!AO25/'T10'!$AO$31*100</f>
        <v>0.17947155597407632</v>
      </c>
      <c r="AP22" s="352">
        <f>'T10'!AP25/'T10'!$AP$31*100</f>
        <v>0.11056346032631721</v>
      </c>
      <c r="AQ22" s="352">
        <f>'T10'!AQ25/'T10'!$AQ$31*100</f>
        <v>5.1942343998162048E-2</v>
      </c>
      <c r="AR22" s="352">
        <f>'T10'!AR25/'T10'!$AR$31*100</f>
        <v>6.8029194242786487E-2</v>
      </c>
      <c r="AS22" s="352">
        <f>'T10'!AS25/'T10'!$AS$31*100</f>
        <v>3.6386367241073685E-2</v>
      </c>
      <c r="AT22" s="352">
        <f>'T10'!AT25/'T10'!$AT$31*100</f>
        <v>-1.5759613364152131E-2</v>
      </c>
      <c r="AU22" s="352">
        <f>'T10'!AU25/'T10'!$AU$31*100</f>
        <v>-5.2473209966630317E-2</v>
      </c>
      <c r="AV22" s="352">
        <f>'T10'!AV25/'T10'!$AV$31*100</f>
        <v>-7.1082983650913756E-2</v>
      </c>
      <c r="AW22" s="352">
        <f>'T10'!AW25/'T10'!$AW$31*100</f>
        <v>-0.12213740458015265</v>
      </c>
      <c r="AX22" s="352">
        <f>'T10'!AX25/'T10'!$AX$31*100</f>
        <v>-0.15611997672928649</v>
      </c>
      <c r="AY22" s="352">
        <f>'T10'!AY25/'T10'!$AY$31*100</f>
        <v>-0.15466278257866406</v>
      </c>
      <c r="AZ22" s="352">
        <f>'T10'!AZ25/'T10'!$AZ$31*100</f>
        <v>-0.16522247314232941</v>
      </c>
      <c r="BA22" s="352">
        <f>'T10'!BA25/'T10'!$BA$31*100</f>
        <v>-0.16948331799912839</v>
      </c>
      <c r="BB22" s="352">
        <f>'T10'!BB25/'T10'!$BB$31*100</f>
        <v>-0.12673688634393634</v>
      </c>
      <c r="BC22" s="352">
        <f>'T10'!BC25/'T10'!$BC$31*100</f>
        <v>-0.13349002976380567</v>
      </c>
      <c r="BD22" s="352">
        <f>'T10'!BD25/'T10'!$BD$31*100</f>
        <v>-0.10889468849427236</v>
      </c>
      <c r="BE22" s="352">
        <f>'T10'!BE25/'T10'!$BE$31*100</f>
        <v>-8.35143784894994E-2</v>
      </c>
      <c r="BF22" s="352">
        <f>'T10'!BF25/'T10'!$BF$31*100</f>
        <v>-5.7761815436702196E-2</v>
      </c>
      <c r="BG22" s="309"/>
    </row>
    <row r="23" spans="1:59">
      <c r="A23" s="296" t="s">
        <v>136</v>
      </c>
      <c r="B23" s="351" t="s">
        <v>137</v>
      </c>
      <c r="C23" s="352">
        <f>'T10'!C26/'T10'!$C$31*100</f>
        <v>13.595224340458309</v>
      </c>
      <c r="D23" s="352">
        <f>'T10'!D26/'T10'!$D$31*100</f>
        <v>13.308189655172411</v>
      </c>
      <c r="E23" s="352">
        <f>'T10'!E26/'T10'!$E$31*100</f>
        <v>13.249532869033462</v>
      </c>
      <c r="F23" s="352">
        <f>'T10'!F26/'T10'!$F$31*100</f>
        <v>13.068992862807297</v>
      </c>
      <c r="G23" s="352">
        <f>'T10'!G26/'T10'!$G$31*100</f>
        <v>12.859856787958499</v>
      </c>
      <c r="H23" s="352">
        <f>'T10'!H26/'T10'!$H$31*100</f>
        <v>12.728729798317085</v>
      </c>
      <c r="I23" s="352">
        <f>'T10'!I26/'T10'!$I$31*100</f>
        <v>13.06158505805149</v>
      </c>
      <c r="J23" s="352">
        <f>'T10'!J26/'T10'!$J$31*100</f>
        <v>13.099780321424442</v>
      </c>
      <c r="K23" s="352">
        <f>'T10'!K26/'T10'!$K$31*100</f>
        <v>13.338316958564716</v>
      </c>
      <c r="L23" s="352">
        <f>'T10'!L26/'T10'!$L$31*100</f>
        <v>13.943532769340536</v>
      </c>
      <c r="M23" s="352">
        <f>'T10'!M26/'T10'!$M$31*100</f>
        <v>14.049820720890734</v>
      </c>
      <c r="N23" s="352">
        <f>'T10'!N26/'T10'!$N$31*100</f>
        <v>13.759192748417995</v>
      </c>
      <c r="O23" s="352">
        <f>'T10'!O26/'T10'!$O$31*100</f>
        <v>13.62454100367197</v>
      </c>
      <c r="P23" s="352">
        <f>'T10'!P26/'T10'!$P$31*100</f>
        <v>14.536482199506521</v>
      </c>
      <c r="Q23" s="352">
        <f>'T10'!Q26/'T10'!$Q$31*100</f>
        <v>15.398080912863069</v>
      </c>
      <c r="R23" s="352">
        <f>'T10'!R26/'T10'!$R$31*100</f>
        <v>15.133998949027852</v>
      </c>
      <c r="S23" s="352">
        <f>'T10'!S26/'T10'!$S$31*100</f>
        <v>15.102147721320064</v>
      </c>
      <c r="T23" s="352">
        <f>'T10'!T26/'T10'!$T$31*100</f>
        <v>15.019635019635022</v>
      </c>
      <c r="U23" s="352">
        <f>'T10'!U26/'T10'!$U$31*100</f>
        <v>15.402814095380402</v>
      </c>
      <c r="V23" s="352">
        <f>'T10'!V26/'T10'!$V$31*100</f>
        <v>16.25768041827272</v>
      </c>
      <c r="W23" s="352">
        <f>'T10'!W26/'T10'!$W$31*100</f>
        <v>16.493232673604027</v>
      </c>
      <c r="X23" s="352">
        <f>'T10'!X26/'T10'!$X$31*100</f>
        <v>17.239376633433356</v>
      </c>
      <c r="Y23" s="352">
        <f>'T10'!Y26/'T10'!$Y$31*100</f>
        <v>16.868811508712795</v>
      </c>
      <c r="Z23" s="352">
        <f>'T10'!Z26/'T10'!$Z$31*100</f>
        <v>16.000753863550695</v>
      </c>
      <c r="AA23" s="352">
        <f>'T10'!AA26/'T10'!$AA$31*100</f>
        <v>15.959793452649523</v>
      </c>
      <c r="AB23" s="352">
        <f>'T10'!AB26/'T10'!$AB$31*100</f>
        <v>16.273854961832061</v>
      </c>
      <c r="AC23" s="352">
        <f>'T10'!AC26/'T10'!$AC$31*100</f>
        <v>16.234779893849517</v>
      </c>
      <c r="AD23" s="352">
        <f>'T10'!AD26/'T10'!$AD$31*100</f>
        <v>16.030815883293037</v>
      </c>
      <c r="AE23" s="352">
        <f>'T10'!AE26/'T10'!$AE$31*100</f>
        <v>16.089366124004158</v>
      </c>
      <c r="AF23" s="352">
        <f>'T10'!AF26/'T10'!$AF$31*100</f>
        <v>16.226304618312231</v>
      </c>
      <c r="AG23" s="352">
        <f>'T10'!AG26/'T10'!$AG$31*100</f>
        <v>16.536425958157214</v>
      </c>
      <c r="AH23" s="352">
        <f>'T10'!AH26/'T10'!$AH$31*100</f>
        <v>16.137548343702708</v>
      </c>
      <c r="AI23" s="352">
        <f>'T10'!AI26/'T10'!$AI$31*100</f>
        <v>16.121311422742682</v>
      </c>
      <c r="AJ23" s="352">
        <f>'T10'!AJ26/'T10'!$AJ$31*100</f>
        <v>15.924691115905079</v>
      </c>
      <c r="AK23" s="352">
        <f>'T10'!AK26/'T10'!$AK$31*100</f>
        <v>15.999772001823983</v>
      </c>
      <c r="AL23" s="352">
        <f>'T10'!AL26/'T10'!$AL$31*100</f>
        <v>15.753938484621155</v>
      </c>
      <c r="AM23" s="352">
        <f>'T10'!AM26/'T10'!$AM$31*100</f>
        <v>15.526006060150751</v>
      </c>
      <c r="AN23" s="352">
        <f>'T10'!AN26/'T10'!$AN$31*100</f>
        <v>15.393923729410936</v>
      </c>
      <c r="AO23" s="352">
        <f>'T10'!AO26/'T10'!$AO$31*100</f>
        <v>15.519858195313798</v>
      </c>
      <c r="AP23" s="352">
        <f>'T10'!AP26/'T10'!$AP$31*100</f>
        <v>15.64627959122519</v>
      </c>
      <c r="AQ23" s="352">
        <f>'T10'!AQ26/'T10'!$AQ$31*100</f>
        <v>16.022215340971524</v>
      </c>
      <c r="AR23" s="352">
        <f>'T10'!AR26/'T10'!$AR$31*100</f>
        <v>16.153046250133627</v>
      </c>
      <c r="AS23" s="352">
        <f>'T10'!AS26/'T10'!$AS$31*100</f>
        <v>16.11449576891858</v>
      </c>
      <c r="AT23" s="352">
        <f>'T10'!AT26/'T10'!$AT$31*100</f>
        <v>16.03715766617637</v>
      </c>
      <c r="AU23" s="352">
        <f>'T10'!AU26/'T10'!$AU$31*100</f>
        <v>16.250297211540826</v>
      </c>
      <c r="AV23" s="352">
        <f>'T10'!AV26/'T10'!$AV$31*100</f>
        <v>16.326156244984062</v>
      </c>
      <c r="AW23" s="352">
        <f>'T10'!AW26/'T10'!$AW$31*100</f>
        <v>16.863898715323032</v>
      </c>
      <c r="AX23" s="352">
        <f>'T10'!AX26/'T10'!$AX$31*100</f>
        <v>17.404431745377156</v>
      </c>
      <c r="AY23" s="352">
        <f>'T10'!AY26/'T10'!$AY$31*100</f>
        <v>17.78171525530621</v>
      </c>
      <c r="AZ23" s="352">
        <f>'T10'!AZ26/'T10'!$AZ$31*100</f>
        <v>17.183137206802261</v>
      </c>
      <c r="BA23" s="352">
        <f>'T10'!BA26/'T10'!$BA$31*100</f>
        <v>16.952482411782206</v>
      </c>
      <c r="BB23" s="352">
        <f>'T10'!BB26/'T10'!$BB$31*100</f>
        <v>16.641275511544219</v>
      </c>
      <c r="BC23" s="352">
        <f>'T10'!BC26/'T10'!$BC$31*100</f>
        <v>16.791001877802334</v>
      </c>
      <c r="BD23" s="352">
        <f>'T10'!BD26/'T10'!$BD$31*100</f>
        <v>16.71746390962349</v>
      </c>
      <c r="BE23" s="352">
        <f>'T10'!BE26/'T10'!$BE$31*100</f>
        <v>16.594832620833042</v>
      </c>
      <c r="BF23" s="352">
        <f>'T10'!BF26/'T10'!$BF$31*100</f>
        <v>16.680582879626666</v>
      </c>
      <c r="BG23" s="309"/>
    </row>
    <row r="24" spans="1:59">
      <c r="A24" s="296" t="s">
        <v>138</v>
      </c>
      <c r="B24" s="296" t="s">
        <v>173</v>
      </c>
      <c r="C24" s="352">
        <f>'T10'!C27/'T10'!$C$31*100</f>
        <v>9.589832466782207</v>
      </c>
      <c r="D24" s="352">
        <f>'T10'!D27/'T10'!$D$31*100</f>
        <v>9.3031609195402272</v>
      </c>
      <c r="E24" s="352">
        <f>'T10'!E27/'T10'!$E$31*100</f>
        <v>9.2067266859181256</v>
      </c>
      <c r="F24" s="352">
        <f>'T10'!F27/'T10'!$F$31*100</f>
        <v>9.0880253766851702</v>
      </c>
      <c r="G24" s="352">
        <f>'T10'!G27/'T10'!$G$31*100</f>
        <v>9.0018997515709493</v>
      </c>
      <c r="H24" s="352">
        <f>'T10'!H27/'T10'!$H$31*100</f>
        <v>8.9755576332309346</v>
      </c>
      <c r="I24" s="352">
        <f>'T10'!I27/'T10'!$I$31*100</f>
        <v>9.2503785966683481</v>
      </c>
      <c r="J24" s="352">
        <f>'T10'!J27/'T10'!$J$31*100</f>
        <v>9.3189964157706093</v>
      </c>
      <c r="K24" s="352">
        <f>'T10'!K27/'T10'!$K$31*100</f>
        <v>9.5472020504058097</v>
      </c>
      <c r="L24" s="352">
        <f>'T10'!L27/'T10'!$L$31*100</f>
        <v>10.019366017735194</v>
      </c>
      <c r="M24" s="352">
        <f>'T10'!M27/'T10'!$M$31*100</f>
        <v>10.152859030005661</v>
      </c>
      <c r="N24" s="352">
        <f>'T10'!N27/'T10'!$N$31*100</f>
        <v>10.047887805712334</v>
      </c>
      <c r="O24" s="352">
        <f>'T10'!O27/'T10'!$O$31*100</f>
        <v>10.059669522643819</v>
      </c>
      <c r="P24" s="352">
        <f>'T10'!P27/'T10'!$P$31*100</f>
        <v>10.800140994007753</v>
      </c>
      <c r="Q24" s="352">
        <f>'T10'!Q27/'T10'!$Q$31*100</f>
        <v>11.592323651452283</v>
      </c>
      <c r="R24" s="352">
        <f>'T10'!R27/'T10'!$R$31*100</f>
        <v>11.473112629181994</v>
      </c>
      <c r="S24" s="352">
        <f>'T10'!S27/'T10'!$S$31*100</f>
        <v>11.581980094290206</v>
      </c>
      <c r="T24" s="352">
        <f>'T10'!T27/'T10'!$T$31*100</f>
        <v>11.647031647031646</v>
      </c>
      <c r="U24" s="352">
        <f>'T10'!U27/'T10'!$U$31*100</f>
        <v>12.065745237205826</v>
      </c>
      <c r="V24" s="352">
        <f>'T10'!V27/'T10'!$V$31*100</f>
        <v>12.7847956340877</v>
      </c>
      <c r="W24" s="352">
        <f>'T10'!W27/'T10'!$W$31*100</f>
        <v>12.987145480514181</v>
      </c>
      <c r="X24" s="352">
        <f>'T10'!X27/'T10'!$X$31*100</f>
        <v>13.564353241054434</v>
      </c>
      <c r="Y24" s="352">
        <f>'T10'!Y27/'T10'!$Y$31*100</f>
        <v>13.20612754687453</v>
      </c>
      <c r="Z24" s="352">
        <f>'T10'!Z27/'T10'!$Z$31*100</f>
        <v>12.479134133864628</v>
      </c>
      <c r="AA24" s="352">
        <f>'T10'!AA27/'T10'!$AA$31*100</f>
        <v>12.442973880784077</v>
      </c>
      <c r="AB24" s="352">
        <f>'T10'!AB27/'T10'!$AB$31*100</f>
        <v>12.681297709923664</v>
      </c>
      <c r="AC24" s="352">
        <f>'T10'!AC27/'T10'!$AC$31*100</f>
        <v>12.628785513581017</v>
      </c>
      <c r="AD24" s="352">
        <f>'T10'!AD27/'T10'!$AD$31*100</f>
        <v>12.463631520714664</v>
      </c>
      <c r="AE24" s="352">
        <f>'T10'!AE27/'T10'!$AE$31*100</f>
        <v>12.510102759496593</v>
      </c>
      <c r="AF24" s="352">
        <f>'T10'!AF27/'T10'!$AF$31*100</f>
        <v>12.607040913415796</v>
      </c>
      <c r="AG24" s="352">
        <f>'T10'!AG27/'T10'!$AG$31*100</f>
        <v>12.829893794622244</v>
      </c>
      <c r="AH24" s="352">
        <f>'T10'!AH27/'T10'!$AH$31*100</f>
        <v>12.513872540776863</v>
      </c>
      <c r="AI24" s="352">
        <f>'T10'!AI27/'T10'!$AI$31*100</f>
        <v>12.52951664980001</v>
      </c>
      <c r="AJ24" s="352">
        <f>'T10'!AJ27/'T10'!$AJ$31*100</f>
        <v>12.435319142516633</v>
      </c>
      <c r="AK24" s="352">
        <f>'T10'!AK27/'T10'!$AK$31*100</f>
        <v>12.576949384404926</v>
      </c>
      <c r="AL24" s="352">
        <f>'T10'!AL27/'T10'!$AL$31*100</f>
        <v>12.471867966991748</v>
      </c>
      <c r="AM24" s="352">
        <f>'T10'!AM27/'T10'!$AM$31*100</f>
        <v>12.39701500012521</v>
      </c>
      <c r="AN24" s="352">
        <f>'T10'!AN27/'T10'!$AN$31*100</f>
        <v>12.393383303179119</v>
      </c>
      <c r="AO24" s="352">
        <f>'T10'!AO27/'T10'!$AO$31*100</f>
        <v>12.584058051293415</v>
      </c>
      <c r="AP24" s="352">
        <f>'T10'!AP27/'T10'!$AP$31*100</f>
        <v>12.777829442946157</v>
      </c>
      <c r="AQ24" s="352">
        <f>'T10'!AQ27/'T10'!$AQ$31*100</f>
        <v>13.162389747380409</v>
      </c>
      <c r="AR24" s="352">
        <f>'T10'!AR27/'T10'!$AR$31*100</f>
        <v>13.294848246304557</v>
      </c>
      <c r="AS24" s="352">
        <f>'T10'!AS27/'T10'!$AS$31*100</f>
        <v>13.27076122146236</v>
      </c>
      <c r="AT24" s="352">
        <f>'T10'!AT27/'T10'!$AT$31*100</f>
        <v>13.214435805841562</v>
      </c>
      <c r="AU24" s="352">
        <f>'T10'!AU27/'T10'!$AU$31*100</f>
        <v>13.407725040379773</v>
      </c>
      <c r="AV24" s="352">
        <f>'T10'!AV27/'T10'!$AV$31*100</f>
        <v>13.490480230522881</v>
      </c>
      <c r="AW24" s="352">
        <f>'T10'!AW27/'T10'!$AW$31*100</f>
        <v>13.889406069633214</v>
      </c>
      <c r="AX24" s="352">
        <f>'T10'!AX27/'T10'!$AX$31*100</f>
        <v>14.263621836177123</v>
      </c>
      <c r="AY24" s="352">
        <f>'T10'!AY27/'T10'!$AY$31*100</f>
        <v>14.457967010278319</v>
      </c>
      <c r="AZ24" s="352">
        <f>'T10'!AZ27/'T10'!$AZ$31*100</f>
        <v>13.877966248439765</v>
      </c>
      <c r="BA24" s="352">
        <f>'T10'!BA27/'T10'!$BA$31*100</f>
        <v>13.635451759513547</v>
      </c>
      <c r="BB24" s="352">
        <f>'T10'!BB27/'T10'!$BB$31*100</f>
        <v>13.382889863675764</v>
      </c>
      <c r="BC24" s="352">
        <f>'T10'!BC27/'T10'!$BC$31*100</f>
        <v>13.555944457928288</v>
      </c>
      <c r="BD24" s="352">
        <f>'T10'!BD27/'T10'!$BD$31*100</f>
        <v>13.573509998235783</v>
      </c>
      <c r="BE24" s="352">
        <f>'T10'!BE27/'T10'!$BE$31*100</f>
        <v>13.546849814282711</v>
      </c>
      <c r="BF24" s="352">
        <f>'T10'!BF27/'T10'!$BF$31*100</f>
        <v>13.671249485290755</v>
      </c>
      <c r="BG24" s="309"/>
    </row>
    <row r="25" spans="1:59">
      <c r="A25" s="296" t="s">
        <v>141</v>
      </c>
      <c r="B25" s="296" t="s">
        <v>174</v>
      </c>
      <c r="C25" s="352">
        <f>'T10'!C28/'T10'!$C$31*100</f>
        <v>4.0053918736761025</v>
      </c>
      <c r="D25" s="352">
        <f>'T10'!D28/'T10'!$D$31*100</f>
        <v>4.0050287356321839</v>
      </c>
      <c r="E25" s="352">
        <f>'T10'!E28/'T10'!$E$31*100</f>
        <v>4.0428061831153386</v>
      </c>
      <c r="F25" s="352">
        <f>'T10'!F28/'T10'!$F$31*100</f>
        <v>3.9809674861221258</v>
      </c>
      <c r="G25" s="352">
        <f>'T10'!G28/'T10'!$G$31*100</f>
        <v>3.8579570363875493</v>
      </c>
      <c r="H25" s="352">
        <f>'T10'!H28/'T10'!$H$31*100</f>
        <v>3.7531721650861503</v>
      </c>
      <c r="I25" s="352">
        <f>'T10'!I28/'T10'!$I$31*100</f>
        <v>3.8112064613831396</v>
      </c>
      <c r="J25" s="352">
        <f>'T10'!J28/'T10'!$J$31*100</f>
        <v>3.7807839056538333</v>
      </c>
      <c r="K25" s="352">
        <f>'T10'!K28/'T10'!$K$31*100</f>
        <v>3.7804357112345151</v>
      </c>
      <c r="L25" s="352">
        <f>'T10'!L28/'T10'!$L$31*100</f>
        <v>3.9241667516053411</v>
      </c>
      <c r="M25" s="352">
        <f>'T10'!M28/'T10'!$M$31*100</f>
        <v>3.8875259482921312</v>
      </c>
      <c r="N25" s="352">
        <f>'T10'!N28/'T10'!$N$31*100</f>
        <v>3.7113049427056612</v>
      </c>
      <c r="O25" s="352">
        <f>'T10'!O28/'T10'!$O$31*100</f>
        <v>3.5648714810281521</v>
      </c>
      <c r="P25" s="352">
        <f>'T10'!P28/'T10'!$P$31*100</f>
        <v>3.7363412054987668</v>
      </c>
      <c r="Q25" s="352">
        <f>'T10'!Q28/'T10'!$Q$31*100</f>
        <v>3.805757261410788</v>
      </c>
      <c r="R25" s="352">
        <f>'T10'!R28/'T10'!$R$31*100</f>
        <v>3.6608863198458583</v>
      </c>
      <c r="S25" s="352">
        <f>'T10'!S28/'T10'!$S$31*100</f>
        <v>3.520167627029859</v>
      </c>
      <c r="T25" s="352">
        <f>'T10'!T28/'T10'!$T$31*100</f>
        <v>3.3679833679833679</v>
      </c>
      <c r="U25" s="352">
        <f>'T10'!U28/'T10'!$U$31*100</f>
        <v>3.3370688581745735</v>
      </c>
      <c r="V25" s="352">
        <f>'T10'!V28/'T10'!$V$31*100</f>
        <v>3.4728847841850174</v>
      </c>
      <c r="W25" s="352">
        <f>'T10'!W28/'T10'!$W$31*100</f>
        <v>3.5060871930898454</v>
      </c>
      <c r="X25" s="352">
        <f>'T10'!X28/'T10'!$X$31*100</f>
        <v>3.6750233923789248</v>
      </c>
      <c r="Y25" s="352">
        <f>'T10'!Y28/'T10'!$Y$31*100</f>
        <v>3.665693562464261</v>
      </c>
      <c r="Z25" s="352">
        <f>'T10'!Z28/'T10'!$Z$31*100</f>
        <v>3.5216197296860701</v>
      </c>
      <c r="AA25" s="352">
        <f>'T10'!AA28/'T10'!$AA$31*100</f>
        <v>3.5143129292625455</v>
      </c>
      <c r="AB25" s="352">
        <f>'T10'!AB28/'T10'!$AB$31*100</f>
        <v>3.5925572519083966</v>
      </c>
      <c r="AC25" s="352">
        <f>'T10'!AC28/'T10'!$AC$31*100</f>
        <v>3.6037643280852771</v>
      </c>
      <c r="AD25" s="352">
        <f>'T10'!AD28/'T10'!$AD$31*100</f>
        <v>3.567184362578371</v>
      </c>
      <c r="AE25" s="352">
        <f>'T10'!AE28/'T10'!$AE$31*100</f>
        <v>3.579263364507562</v>
      </c>
      <c r="AF25" s="352">
        <f>'T10'!AF28/'T10'!$AF$31*100</f>
        <v>3.619263704896436</v>
      </c>
      <c r="AG25" s="352">
        <f>'T10'!AG28/'T10'!$AG$31*100</f>
        <v>3.7083081731964627</v>
      </c>
      <c r="AH25" s="352">
        <f>'T10'!AH28/'T10'!$AH$31*100</f>
        <v>3.62535732302001</v>
      </c>
      <c r="AI25" s="352">
        <f>'T10'!AI28/'T10'!$AI$31*100</f>
        <v>3.59179477294267</v>
      </c>
      <c r="AJ25" s="352">
        <f>'T10'!AJ28/'T10'!$AJ$31*100</f>
        <v>3.4878633819602634</v>
      </c>
      <c r="AK25" s="352">
        <f>'T10'!AK28/'T10'!$AK$31*100</f>
        <v>3.4228226174190599</v>
      </c>
      <c r="AL25" s="352">
        <f>'T10'!AL28/'T10'!$AL$31*100</f>
        <v>3.2820705176294074</v>
      </c>
      <c r="AM25" s="352">
        <f>'T10'!AM28/'T10'!$AM$31*100</f>
        <v>3.1289910600255424</v>
      </c>
      <c r="AN25" s="352">
        <f>'T10'!AN28/'T10'!$AN$31*100</f>
        <v>2.9993655865974298</v>
      </c>
      <c r="AO25" s="352">
        <f>'T10'!AO28/'T10'!$AO$31*100</f>
        <v>2.9346922949094334</v>
      </c>
      <c r="AP25" s="352">
        <f>'T10'!AP28/'T10'!$AP$31*100</f>
        <v>2.8694834516465693</v>
      </c>
      <c r="AQ25" s="352">
        <f>'T10'!AQ28/'T10'!$AQ$31*100</f>
        <v>2.8598255935911143</v>
      </c>
      <c r="AR25" s="352">
        <f>'T10'!AR28/'T10'!$AR$31*100</f>
        <v>2.8581980038290724</v>
      </c>
      <c r="AS25" s="352">
        <f>'T10'!AS28/'T10'!$AS$31*100</f>
        <v>2.8446675312316319</v>
      </c>
      <c r="AT25" s="352">
        <f>'T10'!AT28/'T10'!$AT$31*100</f>
        <v>2.8227218603348039</v>
      </c>
      <c r="AU25" s="352">
        <f>'T10'!AU28/'T10'!$AU$31*100</f>
        <v>2.8425721711610517</v>
      </c>
      <c r="AV25" s="352">
        <f>'T10'!AV28/'T10'!$AV$31*100</f>
        <v>2.8356760144611832</v>
      </c>
      <c r="AW25" s="352">
        <f>'T10'!AW28/'T10'!$AW$31*100</f>
        <v>2.9744926456898155</v>
      </c>
      <c r="AX25" s="352">
        <f>'T10'!AX28/'T10'!$AX$31*100</f>
        <v>3.1408099092000317</v>
      </c>
      <c r="AY25" s="352">
        <f>'T10'!AY28/'T10'!$AY$31*100</f>
        <v>3.3237482450278919</v>
      </c>
      <c r="AZ25" s="352">
        <f>'T10'!AZ28/'T10'!$AZ$31*100</f>
        <v>3.3051709583624937</v>
      </c>
      <c r="BA25" s="352">
        <f>'T10'!BA28/'T10'!$BA$31*100</f>
        <v>3.3177224209135501</v>
      </c>
      <c r="BB25" s="352">
        <f>'T10'!BB28/'T10'!$BB$31*100</f>
        <v>3.2583856478684567</v>
      </c>
      <c r="BC25" s="352">
        <f>'T10'!BC28/'T10'!$BC$31*100</f>
        <v>3.2350574198740469</v>
      </c>
      <c r="BD25" s="352">
        <f>'T10'!BD28/'T10'!$BD$31*100</f>
        <v>3.1445622616027591</v>
      </c>
      <c r="BE25" s="352">
        <f>'T10'!BE28/'T10'!$BE$31*100</f>
        <v>3.0479828065503303</v>
      </c>
      <c r="BF25" s="352">
        <f>'T10'!BF28/'T10'!$BF$31*100</f>
        <v>3.0093333943359113</v>
      </c>
      <c r="BG25" s="309"/>
    </row>
    <row r="26" spans="1:59">
      <c r="A26" s="309"/>
      <c r="B26" s="309"/>
      <c r="C26" s="309"/>
      <c r="D26" s="309"/>
      <c r="E26" s="309"/>
      <c r="F26" s="309"/>
      <c r="G26" s="309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  <c r="T26" s="309"/>
      <c r="U26" s="309"/>
      <c r="V26" s="309"/>
      <c r="W26" s="309"/>
      <c r="X26" s="309"/>
      <c r="Y26" s="309"/>
      <c r="Z26" s="309"/>
      <c r="AA26" s="309"/>
      <c r="AB26" s="309"/>
      <c r="AC26" s="309"/>
      <c r="AD26" s="309"/>
      <c r="AE26" s="309"/>
      <c r="AF26" s="309"/>
      <c r="AG26" s="309"/>
      <c r="AH26" s="309"/>
      <c r="AI26" s="309"/>
      <c r="AJ26" s="309"/>
      <c r="AK26" s="309"/>
      <c r="AL26" s="309"/>
      <c r="AM26" s="309"/>
      <c r="AN26" s="309"/>
      <c r="AO26" s="309"/>
      <c r="AP26" s="309"/>
      <c r="AQ26" s="309"/>
      <c r="AR26" s="309"/>
      <c r="AS26" s="309"/>
      <c r="AT26" s="309"/>
      <c r="AU26" s="309"/>
      <c r="AV26" s="309"/>
      <c r="AW26" s="309"/>
      <c r="AX26" s="309"/>
      <c r="AY26" s="309"/>
      <c r="AZ26" s="309"/>
      <c r="BA26" s="309"/>
      <c r="BB26" s="309"/>
      <c r="BC26" s="309"/>
      <c r="BD26" s="309"/>
      <c r="BE26" s="309"/>
      <c r="BF26" s="309"/>
      <c r="BG26" s="309"/>
    </row>
    <row r="27" spans="1:59">
      <c r="A27" s="723" t="s">
        <v>200</v>
      </c>
      <c r="B27" s="722"/>
      <c r="C27" s="722"/>
      <c r="D27" s="722"/>
      <c r="E27" s="722"/>
      <c r="F27" s="722"/>
      <c r="G27" s="722"/>
      <c r="H27" s="722"/>
      <c r="I27" s="722"/>
      <c r="J27" s="722"/>
      <c r="K27" s="722"/>
      <c r="L27" s="722"/>
      <c r="M27" s="722"/>
      <c r="N27" s="722"/>
      <c r="O27" s="722"/>
      <c r="P27" s="722"/>
      <c r="Q27" s="722"/>
      <c r="R27" s="722"/>
      <c r="S27" s="722"/>
      <c r="T27" s="722"/>
      <c r="U27" s="722"/>
      <c r="V27" s="722"/>
      <c r="W27" s="722"/>
      <c r="X27" s="722"/>
      <c r="Y27" s="722"/>
      <c r="Z27" s="722"/>
      <c r="AA27" s="722"/>
      <c r="AB27" s="722"/>
      <c r="AC27" s="722"/>
      <c r="AD27" s="722"/>
      <c r="AE27" s="722"/>
      <c r="AF27" s="722"/>
      <c r="AG27" s="722"/>
      <c r="AH27" s="722"/>
      <c r="AI27" s="722"/>
      <c r="AJ27" s="722"/>
      <c r="AK27" s="722"/>
      <c r="AL27" s="722"/>
      <c r="AM27" s="722"/>
      <c r="AN27" s="722"/>
      <c r="AO27" s="722"/>
      <c r="AP27" s="722"/>
      <c r="AQ27" s="722"/>
      <c r="AR27" s="722"/>
      <c r="AS27" s="722"/>
      <c r="AT27" s="722"/>
      <c r="AU27" s="722"/>
      <c r="AV27" s="722"/>
      <c r="AW27" s="722"/>
      <c r="AX27" s="722"/>
      <c r="AY27" s="722"/>
      <c r="AZ27" s="722"/>
      <c r="BA27" s="722"/>
      <c r="BB27" s="722"/>
      <c r="BC27" s="722"/>
      <c r="BD27" s="722"/>
      <c r="BE27" s="722"/>
      <c r="BF27" s="722"/>
      <c r="BG27" s="722"/>
    </row>
    <row r="28" spans="1:59">
      <c r="AF28">
        <f>10-6.2</f>
        <v>3.8</v>
      </c>
    </row>
    <row r="29" spans="1:59">
      <c r="C29" s="300"/>
    </row>
    <row r="30" spans="1:59">
      <c r="C30" s="300"/>
    </row>
  </sheetData>
  <mergeCells count="1">
    <mergeCell ref="A27:BG2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Y45"/>
  <sheetViews>
    <sheetView workbookViewId="0">
      <selection activeCell="C5" sqref="C5"/>
    </sheetView>
  </sheetViews>
  <sheetFormatPr defaultColWidth="8.7109375" defaultRowHeight="15"/>
  <cols>
    <col min="1" max="1" width="6.28515625" customWidth="1"/>
    <col min="2" max="2" width="8" customWidth="1"/>
    <col min="3" max="4" width="7.5703125" customWidth="1"/>
    <col min="5" max="5" width="7.42578125" customWidth="1"/>
    <col min="20" max="20" width="9.5703125" style="149" customWidth="1"/>
    <col min="21" max="22" width="15" customWidth="1"/>
    <col min="23" max="23" width="13.85546875" customWidth="1"/>
    <col min="25" max="25" width="11.85546875" customWidth="1"/>
  </cols>
  <sheetData>
    <row r="1" spans="1:25">
      <c r="A1" s="440" t="s">
        <v>393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  <c r="U1" s="439"/>
    </row>
    <row r="2" spans="1:25">
      <c r="A2" s="438"/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</row>
    <row r="3" spans="1:25" ht="42" customHeight="1">
      <c r="A3" s="443" t="s">
        <v>3</v>
      </c>
      <c r="B3" s="725" t="s">
        <v>394</v>
      </c>
      <c r="C3" s="726"/>
      <c r="D3" s="726"/>
      <c r="E3" s="726"/>
      <c r="F3" s="726"/>
      <c r="G3" s="726"/>
      <c r="H3" s="726"/>
      <c r="I3" s="726"/>
      <c r="J3" s="726"/>
      <c r="K3" s="726"/>
      <c r="L3" s="726"/>
      <c r="M3" s="726"/>
      <c r="N3" s="726"/>
      <c r="O3" s="726"/>
      <c r="P3" s="726"/>
      <c r="Q3" s="726"/>
      <c r="R3" s="726"/>
      <c r="S3" s="726"/>
      <c r="T3" s="727"/>
      <c r="U3" s="448"/>
      <c r="V3" s="157"/>
      <c r="W3" s="157"/>
      <c r="Y3" s="179" t="s">
        <v>227</v>
      </c>
    </row>
    <row r="4" spans="1:25" s="148" customFormat="1" ht="30">
      <c r="A4" s="444"/>
      <c r="B4" s="583">
        <v>1</v>
      </c>
      <c r="C4" s="583">
        <v>2</v>
      </c>
      <c r="D4" s="583">
        <v>3</v>
      </c>
      <c r="E4" s="583">
        <v>4</v>
      </c>
      <c r="F4" s="583">
        <v>5</v>
      </c>
      <c r="G4" s="583">
        <v>6</v>
      </c>
      <c r="H4" s="583">
        <v>7</v>
      </c>
      <c r="I4" s="583">
        <v>8</v>
      </c>
      <c r="J4" s="583">
        <v>9</v>
      </c>
      <c r="K4" s="583">
        <v>10</v>
      </c>
      <c r="L4" s="583">
        <v>11</v>
      </c>
      <c r="M4" s="583">
        <v>12</v>
      </c>
      <c r="N4" s="583">
        <v>13</v>
      </c>
      <c r="O4" s="583">
        <v>14</v>
      </c>
      <c r="P4" s="583">
        <v>15</v>
      </c>
      <c r="Q4" s="583">
        <v>16</v>
      </c>
      <c r="R4" s="583">
        <v>17</v>
      </c>
      <c r="S4" s="583">
        <v>18</v>
      </c>
      <c r="T4" s="221" t="s">
        <v>402</v>
      </c>
      <c r="U4" s="439"/>
      <c r="V4" s="546" t="s">
        <v>426</v>
      </c>
      <c r="Y4" s="166"/>
    </row>
    <row r="5" spans="1:25">
      <c r="A5" s="442">
        <v>1997</v>
      </c>
      <c r="B5" s="638">
        <v>17347</v>
      </c>
      <c r="C5" s="638">
        <v>32930</v>
      </c>
      <c r="D5" s="638">
        <v>25835</v>
      </c>
      <c r="E5" s="638">
        <v>145510</v>
      </c>
      <c r="F5" s="638">
        <v>45220</v>
      </c>
      <c r="G5" s="638">
        <v>40871</v>
      </c>
      <c r="H5" s="638">
        <v>40336</v>
      </c>
      <c r="I5" s="638">
        <v>26893</v>
      </c>
      <c r="J5" s="638">
        <v>51138</v>
      </c>
      <c r="K5" s="638">
        <v>106784</v>
      </c>
      <c r="L5" s="638">
        <v>35929</v>
      </c>
      <c r="M5" s="638">
        <v>19146</v>
      </c>
      <c r="N5" s="638">
        <v>45688</v>
      </c>
      <c r="O5" s="638">
        <v>16303</v>
      </c>
      <c r="P5" s="638">
        <v>7612</v>
      </c>
      <c r="Q5" s="638">
        <v>99482</v>
      </c>
      <c r="R5" s="639">
        <v>17312</v>
      </c>
      <c r="S5" s="639">
        <v>57321</v>
      </c>
      <c r="T5" s="643">
        <f>SUM(B5:S5)</f>
        <v>831657</v>
      </c>
      <c r="U5" s="439"/>
      <c r="V5" s="536"/>
      <c r="W5" s="44"/>
      <c r="Y5" s="166"/>
    </row>
    <row r="6" spans="1:25">
      <c r="A6" s="442">
        <v>1998</v>
      </c>
      <c r="B6" s="638">
        <v>18126</v>
      </c>
      <c r="C6" s="638">
        <v>26760</v>
      </c>
      <c r="D6" s="638">
        <v>25514</v>
      </c>
      <c r="E6" s="638">
        <v>152867</v>
      </c>
      <c r="F6" s="638">
        <v>47049</v>
      </c>
      <c r="G6" s="638">
        <v>44151</v>
      </c>
      <c r="H6" s="638">
        <v>41858</v>
      </c>
      <c r="I6" s="638">
        <v>28846</v>
      </c>
      <c r="J6" s="638">
        <v>53618</v>
      </c>
      <c r="K6" s="638">
        <v>110923</v>
      </c>
      <c r="L6" s="638">
        <v>41043</v>
      </c>
      <c r="M6" s="638">
        <v>20211</v>
      </c>
      <c r="N6" s="638">
        <v>45804</v>
      </c>
      <c r="O6" s="638">
        <v>17858</v>
      </c>
      <c r="P6" s="638">
        <v>7675</v>
      </c>
      <c r="Q6" s="638">
        <v>103219</v>
      </c>
      <c r="R6" s="639">
        <v>18270</v>
      </c>
      <c r="S6" s="639">
        <v>57658</v>
      </c>
      <c r="T6" s="643">
        <f t="shared" ref="T6:T14" si="0">SUM(B6:S6)</f>
        <v>861450</v>
      </c>
      <c r="U6" s="439"/>
      <c r="V6" s="536"/>
      <c r="W6" s="44"/>
      <c r="Y6" s="166"/>
    </row>
    <row r="7" spans="1:25">
      <c r="A7" s="442">
        <v>1999</v>
      </c>
      <c r="B7" s="638">
        <v>19721</v>
      </c>
      <c r="C7" s="638">
        <v>33459</v>
      </c>
      <c r="D7" s="638">
        <v>25835</v>
      </c>
      <c r="E7" s="638">
        <v>172116</v>
      </c>
      <c r="F7" s="638">
        <v>49736</v>
      </c>
      <c r="G7" s="638">
        <v>46149</v>
      </c>
      <c r="H7" s="638">
        <v>43799</v>
      </c>
      <c r="I7" s="638">
        <v>30258</v>
      </c>
      <c r="J7" s="638">
        <v>55828</v>
      </c>
      <c r="K7" s="638">
        <v>116571</v>
      </c>
      <c r="L7" s="638">
        <v>45347</v>
      </c>
      <c r="M7" s="638">
        <v>21427</v>
      </c>
      <c r="N7" s="638">
        <v>48038</v>
      </c>
      <c r="O7" s="638">
        <v>19876</v>
      </c>
      <c r="P7" s="638">
        <v>8227</v>
      </c>
      <c r="Q7" s="638">
        <v>108179</v>
      </c>
      <c r="R7" s="639">
        <v>19691</v>
      </c>
      <c r="S7" s="639">
        <v>59755</v>
      </c>
      <c r="T7" s="643">
        <f t="shared" si="0"/>
        <v>924012</v>
      </c>
      <c r="U7" s="439"/>
      <c r="V7" s="536"/>
      <c r="W7" s="44"/>
      <c r="Y7" s="166"/>
    </row>
    <row r="8" spans="1:25">
      <c r="A8" s="442">
        <v>2000</v>
      </c>
      <c r="B8" s="638">
        <v>20566</v>
      </c>
      <c r="C8" s="638">
        <v>58614</v>
      </c>
      <c r="D8" s="638">
        <v>26771</v>
      </c>
      <c r="E8" s="638">
        <v>188301</v>
      </c>
      <c r="F8" s="638">
        <v>53022</v>
      </c>
      <c r="G8" s="638">
        <v>49841</v>
      </c>
      <c r="H8" s="638">
        <v>46166</v>
      </c>
      <c r="I8" s="638">
        <v>32203</v>
      </c>
      <c r="J8" s="638">
        <v>62648</v>
      </c>
      <c r="K8" s="638">
        <v>120482</v>
      </c>
      <c r="L8" s="638">
        <v>52222</v>
      </c>
      <c r="M8" s="638">
        <v>22862</v>
      </c>
      <c r="N8" s="638">
        <v>51054</v>
      </c>
      <c r="O8" s="638">
        <v>21912</v>
      </c>
      <c r="P8" s="638">
        <v>8879</v>
      </c>
      <c r="Q8" s="638">
        <v>114933</v>
      </c>
      <c r="R8" s="639">
        <v>21054</v>
      </c>
      <c r="S8" s="639">
        <v>65250</v>
      </c>
      <c r="T8" s="643">
        <f t="shared" si="0"/>
        <v>1016780</v>
      </c>
      <c r="U8" s="439"/>
      <c r="V8" s="536"/>
      <c r="W8" s="44"/>
      <c r="Y8" s="166"/>
    </row>
    <row r="9" spans="1:25">
      <c r="A9" s="442">
        <v>2001</v>
      </c>
      <c r="B9" s="638">
        <v>21396</v>
      </c>
      <c r="C9" s="638">
        <v>57485</v>
      </c>
      <c r="D9" s="638">
        <v>27143</v>
      </c>
      <c r="E9" s="638">
        <v>183570</v>
      </c>
      <c r="F9" s="638">
        <v>55316</v>
      </c>
      <c r="G9" s="638">
        <v>52670</v>
      </c>
      <c r="H9" s="638">
        <v>48565</v>
      </c>
      <c r="I9" s="638">
        <v>34493</v>
      </c>
      <c r="J9" s="638">
        <v>67008</v>
      </c>
      <c r="K9" s="638">
        <v>126900</v>
      </c>
      <c r="L9" s="638">
        <v>54397</v>
      </c>
      <c r="M9" s="638">
        <v>23578</v>
      </c>
      <c r="N9" s="638">
        <v>55563</v>
      </c>
      <c r="O9" s="638">
        <v>24822</v>
      </c>
      <c r="P9" s="638">
        <v>9605</v>
      </c>
      <c r="Q9" s="638">
        <v>122344</v>
      </c>
      <c r="R9" s="639">
        <v>22497</v>
      </c>
      <c r="S9" s="639">
        <v>66761</v>
      </c>
      <c r="T9" s="643">
        <f t="shared" si="0"/>
        <v>1054113</v>
      </c>
      <c r="U9" s="439"/>
      <c r="V9" s="536"/>
      <c r="W9" s="44"/>
      <c r="Y9" s="166"/>
    </row>
    <row r="10" spans="1:25">
      <c r="A10" s="442">
        <v>2002</v>
      </c>
      <c r="B10" s="638">
        <v>20733</v>
      </c>
      <c r="C10" s="638">
        <v>51532</v>
      </c>
      <c r="D10" s="638">
        <v>28315</v>
      </c>
      <c r="E10" s="638">
        <v>187519</v>
      </c>
      <c r="F10" s="638">
        <v>57162</v>
      </c>
      <c r="G10" s="638">
        <v>56261</v>
      </c>
      <c r="H10" s="638">
        <v>49876</v>
      </c>
      <c r="I10" s="638">
        <v>36896</v>
      </c>
      <c r="J10" s="638">
        <v>67982</v>
      </c>
      <c r="K10" s="638">
        <v>133918</v>
      </c>
      <c r="L10" s="638">
        <v>56119</v>
      </c>
      <c r="M10" s="638">
        <v>24673</v>
      </c>
      <c r="N10" s="638">
        <v>59522</v>
      </c>
      <c r="O10" s="638">
        <v>27159</v>
      </c>
      <c r="P10" s="638">
        <v>10342</v>
      </c>
      <c r="Q10" s="638">
        <v>129520</v>
      </c>
      <c r="R10" s="639">
        <v>23714</v>
      </c>
      <c r="S10" s="639">
        <v>71353</v>
      </c>
      <c r="T10" s="643">
        <f t="shared" si="0"/>
        <v>1092596</v>
      </c>
      <c r="U10" s="439"/>
      <c r="V10" s="536"/>
      <c r="W10" s="44"/>
      <c r="Y10" s="166"/>
    </row>
    <row r="11" spans="1:25">
      <c r="A11" s="442">
        <v>2003</v>
      </c>
      <c r="B11" s="638">
        <v>22631</v>
      </c>
      <c r="C11" s="638">
        <v>70365</v>
      </c>
      <c r="D11" s="638">
        <v>30684</v>
      </c>
      <c r="E11" s="638">
        <v>183988</v>
      </c>
      <c r="F11" s="638">
        <v>60941</v>
      </c>
      <c r="G11" s="638">
        <v>60444</v>
      </c>
      <c r="H11" s="638">
        <v>50648</v>
      </c>
      <c r="I11" s="638">
        <v>39075</v>
      </c>
      <c r="J11" s="638">
        <v>71744</v>
      </c>
      <c r="K11" s="638">
        <v>139151</v>
      </c>
      <c r="L11" s="638">
        <v>59045</v>
      </c>
      <c r="M11" s="638">
        <v>24641</v>
      </c>
      <c r="N11" s="638">
        <v>62625</v>
      </c>
      <c r="O11" s="638">
        <v>29111</v>
      </c>
      <c r="P11" s="638">
        <v>10463</v>
      </c>
      <c r="Q11" s="638">
        <v>137535</v>
      </c>
      <c r="R11" s="639">
        <v>24578</v>
      </c>
      <c r="S11" s="639">
        <v>74771</v>
      </c>
      <c r="T11" s="643">
        <f t="shared" si="0"/>
        <v>1152440</v>
      </c>
      <c r="U11" s="439"/>
      <c r="V11" s="536"/>
      <c r="W11" s="44"/>
      <c r="Y11" s="166"/>
    </row>
    <row r="12" spans="1:25">
      <c r="A12" s="442">
        <v>2004</v>
      </c>
      <c r="B12" s="638">
        <v>25739</v>
      </c>
      <c r="C12" s="638">
        <v>85508</v>
      </c>
      <c r="D12" s="638">
        <v>30924</v>
      </c>
      <c r="E12" s="638">
        <v>190952</v>
      </c>
      <c r="F12" s="638">
        <v>65242</v>
      </c>
      <c r="G12" s="638">
        <v>63468</v>
      </c>
      <c r="H12" s="638">
        <v>52589</v>
      </c>
      <c r="I12" s="638">
        <v>43015</v>
      </c>
      <c r="J12" s="638">
        <v>78572</v>
      </c>
      <c r="K12" s="638">
        <v>145311</v>
      </c>
      <c r="L12" s="638">
        <v>61613</v>
      </c>
      <c r="M12" s="638">
        <v>26042</v>
      </c>
      <c r="N12" s="638">
        <v>69060</v>
      </c>
      <c r="O12" s="638">
        <v>31825</v>
      </c>
      <c r="P12" s="638">
        <v>10955</v>
      </c>
      <c r="Q12" s="638">
        <v>144252</v>
      </c>
      <c r="R12" s="639">
        <v>25613</v>
      </c>
      <c r="S12" s="639">
        <v>77433</v>
      </c>
      <c r="T12" s="643">
        <f t="shared" si="0"/>
        <v>1228113</v>
      </c>
      <c r="U12" s="441"/>
      <c r="V12" s="536"/>
      <c r="W12" s="44"/>
      <c r="Y12" s="166"/>
    </row>
    <row r="13" spans="1:25">
      <c r="A13" s="442">
        <v>2005</v>
      </c>
      <c r="B13" s="638">
        <v>23509</v>
      </c>
      <c r="C13" s="638">
        <v>112178</v>
      </c>
      <c r="D13" s="638">
        <v>33259</v>
      </c>
      <c r="E13" s="638">
        <v>190135</v>
      </c>
      <c r="F13" s="638">
        <v>70557</v>
      </c>
      <c r="G13" s="638">
        <v>67121</v>
      </c>
      <c r="H13" s="638">
        <v>57499</v>
      </c>
      <c r="I13" s="638">
        <v>45412</v>
      </c>
      <c r="J13" s="638">
        <v>82982</v>
      </c>
      <c r="K13" s="638">
        <v>152430</v>
      </c>
      <c r="L13" s="638">
        <v>65341</v>
      </c>
      <c r="M13" s="638">
        <v>27311</v>
      </c>
      <c r="N13" s="638">
        <v>76630</v>
      </c>
      <c r="O13" s="638">
        <v>34985</v>
      </c>
      <c r="P13" s="638">
        <v>10650</v>
      </c>
      <c r="Q13" s="638">
        <v>150621</v>
      </c>
      <c r="R13" s="639">
        <v>26708</v>
      </c>
      <c r="S13" s="639">
        <v>82792</v>
      </c>
      <c r="T13" s="643">
        <f t="shared" si="0"/>
        <v>1310120</v>
      </c>
      <c r="U13" s="441"/>
      <c r="V13" s="536"/>
      <c r="W13" s="44"/>
      <c r="Y13" s="166"/>
    </row>
    <row r="14" spans="1:25">
      <c r="A14" s="442">
        <v>2006</v>
      </c>
      <c r="B14" s="638">
        <v>22360</v>
      </c>
      <c r="C14" s="638">
        <v>119021</v>
      </c>
      <c r="D14" s="638">
        <v>33267</v>
      </c>
      <c r="E14" s="638">
        <v>188322</v>
      </c>
      <c r="F14" s="638">
        <v>76021</v>
      </c>
      <c r="G14" s="638">
        <v>71188</v>
      </c>
      <c r="H14" s="638">
        <v>61187</v>
      </c>
      <c r="I14" s="638">
        <v>47952</v>
      </c>
      <c r="J14" s="638">
        <v>91016</v>
      </c>
      <c r="K14" s="638">
        <v>160761</v>
      </c>
      <c r="L14" s="638">
        <v>70156</v>
      </c>
      <c r="M14" s="638">
        <v>28458</v>
      </c>
      <c r="N14" s="638">
        <v>87652</v>
      </c>
      <c r="O14" s="638">
        <v>37371</v>
      </c>
      <c r="P14" s="638">
        <v>11125</v>
      </c>
      <c r="Q14" s="638">
        <v>159620</v>
      </c>
      <c r="R14" s="639">
        <v>28240</v>
      </c>
      <c r="S14" s="639">
        <v>87979</v>
      </c>
      <c r="T14" s="643">
        <f t="shared" si="0"/>
        <v>1381696</v>
      </c>
      <c r="U14" s="441"/>
      <c r="V14" s="536"/>
      <c r="W14" s="44"/>
      <c r="Y14" s="166"/>
    </row>
    <row r="15" spans="1:25">
      <c r="A15" s="442">
        <v>2007</v>
      </c>
      <c r="B15" s="638">
        <v>22140</v>
      </c>
      <c r="C15" s="638">
        <v>123106</v>
      </c>
      <c r="D15" s="638">
        <v>35754</v>
      </c>
      <c r="E15" s="638">
        <v>187788</v>
      </c>
      <c r="F15" s="638">
        <v>79666</v>
      </c>
      <c r="G15" s="638">
        <v>77269</v>
      </c>
      <c r="H15" s="638">
        <v>62645</v>
      </c>
      <c r="I15" s="638">
        <v>48668</v>
      </c>
      <c r="J15" s="638">
        <v>97531</v>
      </c>
      <c r="K15" s="638">
        <v>168566</v>
      </c>
      <c r="L15" s="638">
        <v>77179</v>
      </c>
      <c r="M15" s="638">
        <v>30265</v>
      </c>
      <c r="N15" s="638">
        <v>102097</v>
      </c>
      <c r="O15" s="638">
        <v>40474</v>
      </c>
      <c r="P15" s="638">
        <v>11530</v>
      </c>
      <c r="Q15" s="638">
        <v>172087</v>
      </c>
      <c r="R15" s="639">
        <v>29226</v>
      </c>
      <c r="S15" s="639">
        <v>92264</v>
      </c>
      <c r="T15" s="619">
        <f>SUM(B15:S15)</f>
        <v>1458255</v>
      </c>
      <c r="U15" s="441"/>
      <c r="V15" s="536">
        <f>T15-C15</f>
        <v>1335149</v>
      </c>
      <c r="W15" s="44"/>
      <c r="Y15" s="447">
        <v>1468926</v>
      </c>
    </row>
    <row r="16" spans="1:25">
      <c r="A16" s="442">
        <v>2008</v>
      </c>
      <c r="B16" s="638">
        <v>26408</v>
      </c>
      <c r="C16" s="638">
        <v>156807</v>
      </c>
      <c r="D16" s="638">
        <v>37606</v>
      </c>
      <c r="E16" s="638">
        <v>175837</v>
      </c>
      <c r="F16" s="638">
        <v>80466</v>
      </c>
      <c r="G16" s="638">
        <v>79010</v>
      </c>
      <c r="H16" s="638">
        <v>63251</v>
      </c>
      <c r="I16" s="638">
        <v>49715</v>
      </c>
      <c r="J16" s="638">
        <v>99826</v>
      </c>
      <c r="K16" s="638">
        <v>175727</v>
      </c>
      <c r="L16" s="638">
        <v>82853</v>
      </c>
      <c r="M16" s="638">
        <v>31752</v>
      </c>
      <c r="N16" s="638">
        <v>112014</v>
      </c>
      <c r="O16" s="638">
        <v>41857</v>
      </c>
      <c r="P16" s="638">
        <v>12237</v>
      </c>
      <c r="Q16" s="638">
        <v>182371</v>
      </c>
      <c r="R16" s="639">
        <v>30769</v>
      </c>
      <c r="S16" s="639">
        <v>100830</v>
      </c>
      <c r="T16" s="619">
        <f t="shared" ref="T16:T25" si="1">SUM(B16:S16)</f>
        <v>1539336</v>
      </c>
      <c r="U16" s="441"/>
      <c r="V16" s="536">
        <f t="shared" ref="V16:V25" si="2">T16-C16</f>
        <v>1382529</v>
      </c>
      <c r="W16" s="44"/>
      <c r="Y16" s="447">
        <v>1550927</v>
      </c>
    </row>
    <row r="17" spans="1:25">
      <c r="A17" s="442">
        <v>2009</v>
      </c>
      <c r="B17" s="638">
        <v>21566</v>
      </c>
      <c r="C17" s="638">
        <v>90759</v>
      </c>
      <c r="D17" s="638">
        <v>35612</v>
      </c>
      <c r="E17" s="638">
        <v>158096</v>
      </c>
      <c r="F17" s="638">
        <v>76322</v>
      </c>
      <c r="G17" s="638">
        <v>78357</v>
      </c>
      <c r="H17" s="638">
        <v>60661</v>
      </c>
      <c r="I17" s="638">
        <v>49450</v>
      </c>
      <c r="J17" s="638">
        <v>93853</v>
      </c>
      <c r="K17" s="638">
        <v>183835</v>
      </c>
      <c r="L17" s="638">
        <v>82187</v>
      </c>
      <c r="M17" s="638">
        <v>31645</v>
      </c>
      <c r="N17" s="638">
        <v>105680</v>
      </c>
      <c r="O17" s="638">
        <v>40776</v>
      </c>
      <c r="P17" s="638">
        <v>12312</v>
      </c>
      <c r="Q17" s="638">
        <v>192791</v>
      </c>
      <c r="R17" s="639">
        <v>31393</v>
      </c>
      <c r="S17" s="639">
        <v>108765</v>
      </c>
      <c r="T17" s="619">
        <f t="shared" si="1"/>
        <v>1454060</v>
      </c>
      <c r="U17" s="441"/>
      <c r="V17" s="536">
        <f t="shared" si="2"/>
        <v>1363301</v>
      </c>
      <c r="W17" s="44"/>
      <c r="Y17" s="447">
        <v>1465150</v>
      </c>
    </row>
    <row r="18" spans="1:25">
      <c r="A18" s="442">
        <v>2010</v>
      </c>
      <c r="B18" s="638">
        <v>22134</v>
      </c>
      <c r="C18" s="638">
        <v>115829</v>
      </c>
      <c r="D18" s="638">
        <v>36498</v>
      </c>
      <c r="E18" s="638">
        <v>167057</v>
      </c>
      <c r="F18" s="638">
        <v>81328</v>
      </c>
      <c r="G18" s="638">
        <v>80981</v>
      </c>
      <c r="H18" s="638">
        <v>64074</v>
      </c>
      <c r="I18" s="638">
        <v>51282</v>
      </c>
      <c r="J18" s="638">
        <v>100046</v>
      </c>
      <c r="K18" s="638">
        <v>191739</v>
      </c>
      <c r="L18" s="638">
        <v>85934</v>
      </c>
      <c r="M18" s="638">
        <v>32507</v>
      </c>
      <c r="N18" s="638">
        <v>115436</v>
      </c>
      <c r="O18" s="638">
        <v>43086</v>
      </c>
      <c r="P18" s="638">
        <v>12308</v>
      </c>
      <c r="Q18" s="638">
        <v>199099</v>
      </c>
      <c r="R18" s="639">
        <v>31965</v>
      </c>
      <c r="S18" s="639">
        <v>112937</v>
      </c>
      <c r="T18" s="619">
        <f t="shared" si="1"/>
        <v>1544240</v>
      </c>
      <c r="U18" s="441"/>
      <c r="V18" s="536">
        <f t="shared" si="2"/>
        <v>1428411</v>
      </c>
      <c r="W18" s="44"/>
      <c r="Y18" s="447">
        <v>1555133</v>
      </c>
    </row>
    <row r="19" spans="1:25">
      <c r="A19" s="442">
        <v>2011</v>
      </c>
      <c r="B19" s="638">
        <v>28419</v>
      </c>
      <c r="C19" s="638">
        <v>140027</v>
      </c>
      <c r="D19" s="638">
        <v>38450</v>
      </c>
      <c r="E19" s="638">
        <v>176616</v>
      </c>
      <c r="F19" s="638">
        <v>86870</v>
      </c>
      <c r="G19" s="638">
        <v>82509</v>
      </c>
      <c r="H19" s="638">
        <v>68125</v>
      </c>
      <c r="I19" s="638">
        <v>53131</v>
      </c>
      <c r="J19" s="638">
        <v>106020</v>
      </c>
      <c r="K19" s="638">
        <v>200298</v>
      </c>
      <c r="L19" s="638">
        <v>92056</v>
      </c>
      <c r="M19" s="638">
        <v>33777</v>
      </c>
      <c r="N19" s="638">
        <v>121696</v>
      </c>
      <c r="O19" s="638">
        <v>44973</v>
      </c>
      <c r="P19" s="638">
        <v>12607</v>
      </c>
      <c r="Q19" s="638">
        <v>208762</v>
      </c>
      <c r="R19" s="639">
        <v>33566</v>
      </c>
      <c r="S19" s="639">
        <v>119191</v>
      </c>
      <c r="T19" s="619">
        <f t="shared" si="1"/>
        <v>1647093</v>
      </c>
      <c r="U19" s="441"/>
      <c r="V19" s="536">
        <f t="shared" si="2"/>
        <v>1507066</v>
      </c>
      <c r="W19" s="44"/>
      <c r="Y19" s="447">
        <v>1658213</v>
      </c>
    </row>
    <row r="20" spans="1:25">
      <c r="A20" s="442">
        <v>2012</v>
      </c>
      <c r="B20" s="638">
        <v>30027</v>
      </c>
      <c r="C20" s="638">
        <v>124526</v>
      </c>
      <c r="D20" s="638">
        <v>38953</v>
      </c>
      <c r="E20" s="638">
        <v>183090</v>
      </c>
      <c r="F20" s="638">
        <v>91307</v>
      </c>
      <c r="G20" s="638">
        <v>84213</v>
      </c>
      <c r="H20" s="638">
        <v>71428</v>
      </c>
      <c r="I20" s="638">
        <v>54677</v>
      </c>
      <c r="J20" s="638">
        <v>104909</v>
      </c>
      <c r="K20" s="638">
        <v>210100</v>
      </c>
      <c r="L20" s="638">
        <v>96785</v>
      </c>
      <c r="M20" s="638">
        <v>35545</v>
      </c>
      <c r="N20" s="638">
        <v>134959</v>
      </c>
      <c r="O20" s="638">
        <v>47801</v>
      </c>
      <c r="P20" s="638">
        <v>12931</v>
      </c>
      <c r="Q20" s="638">
        <v>215872</v>
      </c>
      <c r="R20" s="639">
        <v>35040</v>
      </c>
      <c r="S20" s="639">
        <v>122427</v>
      </c>
      <c r="T20" s="619">
        <f t="shared" si="1"/>
        <v>1694590</v>
      </c>
      <c r="U20" s="441"/>
      <c r="V20" s="536">
        <f t="shared" si="2"/>
        <v>1570064</v>
      </c>
      <c r="W20" s="44"/>
      <c r="Y20" s="447">
        <v>1706036</v>
      </c>
    </row>
    <row r="21" spans="1:25">
      <c r="A21" s="442">
        <v>2013</v>
      </c>
      <c r="B21" s="638">
        <v>32738</v>
      </c>
      <c r="C21" s="638">
        <v>135394</v>
      </c>
      <c r="D21" s="638">
        <v>40641</v>
      </c>
      <c r="E21" s="638">
        <v>182398</v>
      </c>
      <c r="F21" s="638">
        <v>93951</v>
      </c>
      <c r="G21" s="638">
        <v>88225</v>
      </c>
      <c r="H21" s="638">
        <v>75045</v>
      </c>
      <c r="I21" s="638">
        <v>55034</v>
      </c>
      <c r="J21" s="638">
        <v>110850</v>
      </c>
      <c r="K21" s="638">
        <v>219018</v>
      </c>
      <c r="L21" s="638">
        <v>100696</v>
      </c>
      <c r="M21" s="638">
        <v>37629</v>
      </c>
      <c r="N21" s="638">
        <v>142311</v>
      </c>
      <c r="O21" s="638">
        <v>50030</v>
      </c>
      <c r="P21" s="638">
        <v>12843</v>
      </c>
      <c r="Q21" s="638">
        <v>223700</v>
      </c>
      <c r="R21" s="639">
        <v>36152</v>
      </c>
      <c r="S21" s="639">
        <v>128120</v>
      </c>
      <c r="T21" s="619">
        <f t="shared" si="1"/>
        <v>1764775</v>
      </c>
      <c r="U21" s="441"/>
      <c r="V21" s="536">
        <f t="shared" si="2"/>
        <v>1629381</v>
      </c>
      <c r="W21" s="44"/>
      <c r="Y21" s="447">
        <v>1777213</v>
      </c>
    </row>
    <row r="22" spans="1:25">
      <c r="A22" s="442">
        <v>2014</v>
      </c>
      <c r="B22" s="638">
        <v>28356</v>
      </c>
      <c r="C22" s="638">
        <v>155684</v>
      </c>
      <c r="D22" s="638">
        <v>42134</v>
      </c>
      <c r="E22" s="638">
        <v>188052</v>
      </c>
      <c r="F22" s="638">
        <v>98180</v>
      </c>
      <c r="G22" s="638">
        <v>90489</v>
      </c>
      <c r="H22" s="638">
        <v>80998</v>
      </c>
      <c r="I22" s="638">
        <v>56642</v>
      </c>
      <c r="J22" s="638">
        <v>119169</v>
      </c>
      <c r="K22" s="638">
        <v>228526</v>
      </c>
      <c r="L22" s="638">
        <v>106975</v>
      </c>
      <c r="M22" s="638">
        <v>39658</v>
      </c>
      <c r="N22" s="638">
        <v>149566</v>
      </c>
      <c r="O22" s="638">
        <v>52824</v>
      </c>
      <c r="P22" s="638">
        <v>13457</v>
      </c>
      <c r="Q22" s="638">
        <v>231833</v>
      </c>
      <c r="R22" s="639">
        <v>37820</v>
      </c>
      <c r="S22" s="639">
        <v>130402</v>
      </c>
      <c r="T22" s="619">
        <f t="shared" si="1"/>
        <v>1850765</v>
      </c>
      <c r="U22" s="441"/>
      <c r="V22" s="536">
        <f t="shared" si="2"/>
        <v>1695081</v>
      </c>
      <c r="W22" s="44"/>
      <c r="Y22" s="447">
        <v>1863041</v>
      </c>
    </row>
    <row r="23" spans="1:25">
      <c r="A23" s="442">
        <v>2015</v>
      </c>
      <c r="B23" s="638">
        <v>33984</v>
      </c>
      <c r="C23" s="638">
        <v>88436</v>
      </c>
      <c r="D23" s="638">
        <v>43692</v>
      </c>
      <c r="E23" s="638">
        <v>198575</v>
      </c>
      <c r="F23" s="638">
        <v>96949</v>
      </c>
      <c r="G23" s="638">
        <v>92331</v>
      </c>
      <c r="H23" s="638">
        <v>84465</v>
      </c>
      <c r="I23" s="638">
        <v>56850</v>
      </c>
      <c r="J23" s="638">
        <v>124761</v>
      </c>
      <c r="K23" s="638">
        <v>238235</v>
      </c>
      <c r="L23" s="638">
        <v>109232</v>
      </c>
      <c r="M23" s="638">
        <v>41263</v>
      </c>
      <c r="N23" s="638">
        <v>149303</v>
      </c>
      <c r="O23" s="638">
        <v>54234</v>
      </c>
      <c r="P23" s="638">
        <v>14017</v>
      </c>
      <c r="Q23" s="638">
        <v>241691</v>
      </c>
      <c r="R23" s="639">
        <v>38580</v>
      </c>
      <c r="S23" s="639">
        <v>132613</v>
      </c>
      <c r="T23" s="640">
        <f t="shared" si="1"/>
        <v>1839211</v>
      </c>
      <c r="U23" s="439"/>
      <c r="V23" s="621">
        <f t="shared" si="2"/>
        <v>1750775</v>
      </c>
      <c r="W23" s="44"/>
      <c r="Y23" s="166"/>
    </row>
    <row r="24" spans="1:25" s="610" customFormat="1">
      <c r="A24" s="618">
        <f>A23+1</f>
        <v>2016</v>
      </c>
      <c r="B24" s="642">
        <v>35318.465582271238</v>
      </c>
      <c r="C24" s="642">
        <v>87726.95498843411</v>
      </c>
      <c r="D24" s="642">
        <v>44148.273077028352</v>
      </c>
      <c r="E24" s="642">
        <v>199821.23217486648</v>
      </c>
      <c r="F24" s="642">
        <v>97180.851532499946</v>
      </c>
      <c r="G24" s="642">
        <v>95318.750650947739</v>
      </c>
      <c r="H24" s="642">
        <v>86821.632584059858</v>
      </c>
      <c r="I24" s="642">
        <v>57403.734682586422</v>
      </c>
      <c r="J24" s="642">
        <v>130382.95497854766</v>
      </c>
      <c r="K24" s="642">
        <v>245882.74650018086</v>
      </c>
      <c r="L24" s="642">
        <v>110455.68646681626</v>
      </c>
      <c r="M24" s="642">
        <v>42335.703598611159</v>
      </c>
      <c r="N24" s="642">
        <v>144483.15618483184</v>
      </c>
      <c r="O24" s="642">
        <v>54105.837686514016</v>
      </c>
      <c r="P24" s="642">
        <v>14618.976452998855</v>
      </c>
      <c r="Q24" s="642">
        <v>246917.90967853204</v>
      </c>
      <c r="R24" s="642">
        <v>38136.504930030715</v>
      </c>
      <c r="S24" s="642">
        <v>135053.07368894652</v>
      </c>
      <c r="T24" s="643">
        <f t="shared" si="1"/>
        <v>1866112.445438704</v>
      </c>
      <c r="V24" s="621">
        <f t="shared" si="2"/>
        <v>1778385.4904502698</v>
      </c>
      <c r="W24" s="44"/>
      <c r="Y24" s="615"/>
    </row>
    <row r="25" spans="1:25" s="610" customFormat="1">
      <c r="A25" s="618">
        <f>A24+1</f>
        <v>2017</v>
      </c>
      <c r="B25" s="642">
        <v>35290.85560153507</v>
      </c>
      <c r="C25" s="642">
        <v>94776.890707255661</v>
      </c>
      <c r="D25" s="642">
        <v>45395.755240453953</v>
      </c>
      <c r="E25" s="642">
        <v>206378.44520342789</v>
      </c>
      <c r="F25" s="642">
        <v>104374.01607224286</v>
      </c>
      <c r="G25" s="642">
        <v>99728.969173872363</v>
      </c>
      <c r="H25" s="642">
        <v>91028.062733426879</v>
      </c>
      <c r="I25" s="642">
        <v>58066.295020330304</v>
      </c>
      <c r="J25" s="642">
        <v>133853.36404900849</v>
      </c>
      <c r="K25" s="642">
        <v>252743.60009466286</v>
      </c>
      <c r="L25" s="642">
        <v>114118.05445106415</v>
      </c>
      <c r="M25" s="642">
        <v>43478.460279711224</v>
      </c>
      <c r="N25" s="642">
        <v>150240.79156458451</v>
      </c>
      <c r="O25" s="642">
        <v>54284.997988437288</v>
      </c>
      <c r="P25" s="642">
        <v>15041.540423599808</v>
      </c>
      <c r="Q25" s="642">
        <v>250886.6714088376</v>
      </c>
      <c r="R25" s="642">
        <v>38464.522246250934</v>
      </c>
      <c r="S25" s="642">
        <v>137678.93192103365</v>
      </c>
      <c r="T25" s="643">
        <f t="shared" si="1"/>
        <v>1925830.2241797356</v>
      </c>
      <c r="V25" s="621">
        <f t="shared" si="2"/>
        <v>1831053.3334724801</v>
      </c>
      <c r="W25" s="44"/>
      <c r="Y25" s="615"/>
    </row>
    <row r="26" spans="1:25">
      <c r="A26" s="639" t="s">
        <v>447</v>
      </c>
      <c r="B26" s="439"/>
      <c r="C26" s="439"/>
      <c r="D26" s="439"/>
      <c r="E26" s="439"/>
      <c r="F26" s="439"/>
      <c r="G26" s="439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  <c r="T26" s="439"/>
      <c r="U26" s="439"/>
    </row>
    <row r="27" spans="1:25">
      <c r="A27" s="309"/>
      <c r="B27" s="309"/>
      <c r="C27" s="309"/>
      <c r="D27" s="309"/>
      <c r="E27" s="309"/>
      <c r="F27" s="309"/>
      <c r="G27" s="309"/>
      <c r="H27" s="309"/>
      <c r="I27" s="268"/>
      <c r="J27" s="268"/>
      <c r="K27" s="268"/>
      <c r="L27" s="309"/>
      <c r="M27" s="309"/>
      <c r="N27" s="309"/>
      <c r="O27" s="309"/>
      <c r="P27" s="309"/>
      <c r="Q27" s="309"/>
      <c r="R27" s="309"/>
      <c r="S27" s="309"/>
      <c r="T27" s="309"/>
      <c r="U27" s="309"/>
    </row>
    <row r="28" spans="1:25">
      <c r="A28" s="445">
        <v>1</v>
      </c>
      <c r="B28" s="446" t="s">
        <v>202</v>
      </c>
      <c r="C28" s="309"/>
      <c r="D28" s="309"/>
      <c r="E28" s="309"/>
      <c r="F28" s="309"/>
      <c r="G28" s="309"/>
      <c r="H28" s="445">
        <v>10</v>
      </c>
      <c r="I28" s="446" t="s">
        <v>211</v>
      </c>
      <c r="J28" s="309"/>
      <c r="K28" s="309"/>
      <c r="L28" s="309"/>
      <c r="M28" s="309"/>
      <c r="N28" s="309"/>
      <c r="O28" s="309"/>
      <c r="P28" s="309"/>
      <c r="Q28" s="309"/>
      <c r="R28" s="309"/>
      <c r="S28" s="309"/>
      <c r="T28" s="309"/>
      <c r="U28" s="309"/>
    </row>
    <row r="29" spans="1:25">
      <c r="A29" s="445">
        <v>2</v>
      </c>
      <c r="B29" s="446" t="s">
        <v>203</v>
      </c>
      <c r="C29" s="309"/>
      <c r="D29" s="309"/>
      <c r="E29" s="309"/>
      <c r="F29" s="309"/>
      <c r="G29" s="309"/>
      <c r="H29" s="445">
        <v>11</v>
      </c>
      <c r="I29" s="446" t="s">
        <v>212</v>
      </c>
      <c r="J29" s="309"/>
      <c r="K29" s="309"/>
      <c r="L29" s="309"/>
      <c r="M29" s="309"/>
      <c r="N29" s="309"/>
      <c r="O29" s="309"/>
      <c r="P29" s="309"/>
      <c r="Q29" s="309"/>
      <c r="R29" s="374"/>
      <c r="S29" s="374"/>
      <c r="T29" s="191"/>
      <c r="U29" s="309"/>
    </row>
    <row r="30" spans="1:25">
      <c r="A30" s="445">
        <v>3</v>
      </c>
      <c r="B30" s="446" t="s">
        <v>204</v>
      </c>
      <c r="C30" s="309"/>
      <c r="D30" s="309"/>
      <c r="E30" s="309"/>
      <c r="F30" s="309"/>
      <c r="G30" s="309"/>
      <c r="H30" s="445">
        <v>12</v>
      </c>
      <c r="I30" s="446" t="s">
        <v>213</v>
      </c>
      <c r="J30" s="309"/>
      <c r="K30" s="309"/>
      <c r="L30" s="309"/>
      <c r="M30" s="309"/>
      <c r="N30" s="309"/>
      <c r="O30" s="309"/>
      <c r="P30" s="309"/>
      <c r="Q30" s="309"/>
      <c r="R30" s="309"/>
      <c r="S30" s="309"/>
      <c r="T30" s="309"/>
      <c r="U30" s="309"/>
    </row>
    <row r="31" spans="1:25">
      <c r="A31" s="445">
        <v>4</v>
      </c>
      <c r="B31" s="446" t="s">
        <v>205</v>
      </c>
      <c r="C31" s="309"/>
      <c r="D31" s="309"/>
      <c r="E31" s="309"/>
      <c r="F31" s="309"/>
      <c r="G31" s="309"/>
      <c r="H31" s="445">
        <v>13</v>
      </c>
      <c r="I31" s="446" t="s">
        <v>214</v>
      </c>
      <c r="J31" s="309"/>
      <c r="K31" s="309"/>
      <c r="L31" s="309"/>
      <c r="M31" s="309"/>
      <c r="N31" s="309"/>
      <c r="O31" s="309"/>
      <c r="P31" s="309"/>
      <c r="Q31" s="309"/>
      <c r="R31" s="309"/>
      <c r="S31" s="309"/>
      <c r="T31" s="309"/>
      <c r="U31" s="309"/>
    </row>
    <row r="32" spans="1:25">
      <c r="A32" s="445">
        <v>5</v>
      </c>
      <c r="B32" s="446" t="s">
        <v>206</v>
      </c>
      <c r="H32" s="445">
        <v>14</v>
      </c>
      <c r="I32" s="446" t="s">
        <v>215</v>
      </c>
      <c r="J32" s="309"/>
      <c r="K32" s="309"/>
    </row>
    <row r="33" spans="1:11">
      <c r="A33" s="445">
        <v>6</v>
      </c>
      <c r="B33" s="446" t="s">
        <v>207</v>
      </c>
      <c r="H33" s="445">
        <v>15</v>
      </c>
      <c r="I33" s="446" t="s">
        <v>216</v>
      </c>
      <c r="J33" s="309"/>
      <c r="K33" s="309"/>
    </row>
    <row r="34" spans="1:11">
      <c r="A34" s="445">
        <v>7</v>
      </c>
      <c r="B34" s="446" t="s">
        <v>208</v>
      </c>
      <c r="H34" s="445">
        <v>16</v>
      </c>
      <c r="I34" s="446" t="s">
        <v>217</v>
      </c>
      <c r="J34" s="309"/>
      <c r="K34" s="309"/>
    </row>
    <row r="35" spans="1:11">
      <c r="A35" s="445">
        <v>8</v>
      </c>
      <c r="B35" s="446" t="s">
        <v>209</v>
      </c>
      <c r="H35" s="445">
        <v>17</v>
      </c>
      <c r="I35" s="446" t="s">
        <v>218</v>
      </c>
      <c r="J35" s="309"/>
      <c r="K35" s="309"/>
    </row>
    <row r="36" spans="1:11">
      <c r="A36" s="445">
        <v>9</v>
      </c>
      <c r="B36" s="446" t="s">
        <v>210</v>
      </c>
      <c r="H36" s="445">
        <v>18</v>
      </c>
      <c r="I36" s="446" t="s">
        <v>219</v>
      </c>
      <c r="J36" s="309"/>
      <c r="K36" s="309"/>
    </row>
    <row r="37" spans="1:11">
      <c r="H37" s="309"/>
      <c r="I37" s="268"/>
      <c r="J37" s="309"/>
      <c r="K37" s="309"/>
    </row>
    <row r="38" spans="1:11">
      <c r="H38" s="309"/>
      <c r="I38" s="268"/>
      <c r="J38" s="309"/>
      <c r="K38" s="309"/>
    </row>
    <row r="39" spans="1:11">
      <c r="H39" s="309"/>
      <c r="I39" s="268"/>
      <c r="J39" s="309"/>
      <c r="K39" s="309"/>
    </row>
    <row r="40" spans="1:11">
      <c r="H40" s="309"/>
      <c r="I40" s="268"/>
      <c r="J40" s="309"/>
      <c r="K40" s="309"/>
    </row>
    <row r="41" spans="1:11">
      <c r="H41" s="309"/>
      <c r="I41" s="268"/>
      <c r="J41" s="309"/>
      <c r="K41" s="309"/>
    </row>
    <row r="42" spans="1:11">
      <c r="H42" s="309"/>
      <c r="I42" s="268"/>
      <c r="J42" s="309"/>
      <c r="K42" s="309"/>
    </row>
    <row r="43" spans="1:11">
      <c r="H43" s="309"/>
      <c r="I43" s="268"/>
      <c r="J43" s="309"/>
      <c r="K43" s="309"/>
    </row>
    <row r="44" spans="1:11">
      <c r="H44" s="309"/>
      <c r="I44" s="268"/>
      <c r="J44" s="309"/>
      <c r="K44" s="309"/>
    </row>
    <row r="45" spans="1:11">
      <c r="H45" s="309"/>
      <c r="I45" s="268"/>
      <c r="J45" s="309"/>
      <c r="K45" s="309"/>
    </row>
  </sheetData>
  <mergeCells count="1">
    <mergeCell ref="B3:T3"/>
  </mergeCells>
  <pageMargins left="0.11811023622047245" right="0.11811023622047245" top="0.74803149606299213" bottom="0.35433070866141736" header="0.31496062992125984" footer="0.31496062992125984"/>
  <pageSetup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L37"/>
  <sheetViews>
    <sheetView workbookViewId="0">
      <selection activeCell="A17" sqref="A17:B34"/>
    </sheetView>
  </sheetViews>
  <sheetFormatPr defaultColWidth="8.7109375" defaultRowHeight="15"/>
  <cols>
    <col min="1" max="1" width="6.85546875" customWidth="1"/>
    <col min="2" max="2" width="15" customWidth="1"/>
    <col min="3" max="3" width="12" customWidth="1"/>
    <col min="4" max="4" width="12.7109375" customWidth="1"/>
    <col min="7" max="7" width="12.7109375" customWidth="1"/>
    <col min="8" max="8" width="11.140625" customWidth="1"/>
  </cols>
  <sheetData>
    <row r="1" spans="1:8">
      <c r="A1" s="3" t="s">
        <v>2</v>
      </c>
    </row>
    <row r="3" spans="1:8" ht="77.25" customHeight="1">
      <c r="A3" s="19" t="s">
        <v>3</v>
      </c>
      <c r="B3" s="27" t="s">
        <v>10</v>
      </c>
      <c r="C3" s="27" t="s">
        <v>11</v>
      </c>
      <c r="D3" s="27" t="s">
        <v>12</v>
      </c>
      <c r="E3" s="27" t="s">
        <v>14</v>
      </c>
      <c r="F3" s="27" t="s">
        <v>13</v>
      </c>
      <c r="G3" s="26" t="s">
        <v>15</v>
      </c>
      <c r="H3" s="25" t="s">
        <v>16</v>
      </c>
    </row>
    <row r="4" spans="1:8" s="11" customFormat="1">
      <c r="A4" s="7"/>
      <c r="B4" s="29" t="s">
        <v>4</v>
      </c>
      <c r="C4" s="29" t="s">
        <v>5</v>
      </c>
      <c r="D4" s="9" t="s">
        <v>6</v>
      </c>
      <c r="E4" s="29" t="s">
        <v>7</v>
      </c>
      <c r="F4" s="30" t="s">
        <v>9</v>
      </c>
      <c r="G4" s="21" t="s">
        <v>17</v>
      </c>
      <c r="H4" s="22" t="s">
        <v>18</v>
      </c>
    </row>
    <row r="5" spans="1:8">
      <c r="A5" s="6">
        <v>1988</v>
      </c>
      <c r="B5" s="5">
        <v>624401</v>
      </c>
      <c r="C5" s="17">
        <v>95436</v>
      </c>
      <c r="D5" s="13">
        <v>81697</v>
      </c>
      <c r="E5" s="13">
        <v>32676</v>
      </c>
      <c r="F5" s="16">
        <v>49021</v>
      </c>
      <c r="G5" s="8">
        <v>13.084059762876739</v>
      </c>
      <c r="H5" s="14">
        <f>F5/B5*100</f>
        <v>7.8508842875011409</v>
      </c>
    </row>
    <row r="6" spans="1:8">
      <c r="A6" s="6">
        <v>1989</v>
      </c>
      <c r="B6" s="4">
        <v>669026</v>
      </c>
      <c r="C6" s="17">
        <v>101068</v>
      </c>
      <c r="D6" s="13">
        <v>80974</v>
      </c>
      <c r="E6" s="13">
        <v>32385</v>
      </c>
      <c r="F6" s="16">
        <v>48589</v>
      </c>
      <c r="G6" s="8">
        <v>12.103266539715946</v>
      </c>
      <c r="H6" s="14">
        <f t="shared" ref="H6:H34" si="0">F6/B6*100</f>
        <v>7.2626474905310099</v>
      </c>
    </row>
    <row r="7" spans="1:8">
      <c r="A7" s="6">
        <v>1990</v>
      </c>
      <c r="B7" s="4">
        <v>692997</v>
      </c>
      <c r="C7" s="17">
        <v>92755</v>
      </c>
      <c r="D7" s="13">
        <v>59845</v>
      </c>
      <c r="E7" s="13">
        <v>23934</v>
      </c>
      <c r="F7" s="16">
        <v>35911</v>
      </c>
      <c r="G7" s="8">
        <v>8.6356795195361595</v>
      </c>
      <c r="H7" s="14">
        <f t="shared" si="0"/>
        <v>5.1819849147976109</v>
      </c>
    </row>
    <row r="8" spans="1:8">
      <c r="A8" s="6">
        <v>1991</v>
      </c>
      <c r="B8" s="4">
        <v>699253</v>
      </c>
      <c r="C8" s="17">
        <v>73180</v>
      </c>
      <c r="D8" s="13">
        <v>36150</v>
      </c>
      <c r="E8" s="13">
        <v>14456</v>
      </c>
      <c r="F8" s="16">
        <v>21694</v>
      </c>
      <c r="G8" s="8">
        <v>5.1698026322375448</v>
      </c>
      <c r="H8" s="14">
        <f t="shared" si="0"/>
        <v>3.1024536183613085</v>
      </c>
    </row>
    <row r="9" spans="1:8">
      <c r="A9" s="6">
        <v>1992</v>
      </c>
      <c r="B9" s="4">
        <v>716019</v>
      </c>
      <c r="C9" s="17">
        <v>55407</v>
      </c>
      <c r="D9" s="13">
        <v>14750</v>
      </c>
      <c r="E9" s="13">
        <v>5897</v>
      </c>
      <c r="F9" s="16">
        <v>8853</v>
      </c>
      <c r="G9" s="8">
        <v>2.0600012010854463</v>
      </c>
      <c r="H9" s="14">
        <f t="shared" si="0"/>
        <v>1.2364197039464035</v>
      </c>
    </row>
    <row r="10" spans="1:8">
      <c r="A10" s="6">
        <v>1993</v>
      </c>
      <c r="B10" s="4">
        <v>744608</v>
      </c>
      <c r="C10" s="17">
        <v>65610</v>
      </c>
      <c r="D10" s="13">
        <v>32493</v>
      </c>
      <c r="E10" s="13">
        <v>12994</v>
      </c>
      <c r="F10" s="16">
        <v>19499</v>
      </c>
      <c r="G10" s="8">
        <v>4.36377261592677</v>
      </c>
      <c r="H10" s="14">
        <f t="shared" si="0"/>
        <v>2.6186933258842235</v>
      </c>
    </row>
    <row r="11" spans="1:8">
      <c r="A11" s="6">
        <v>1994</v>
      </c>
      <c r="B11" s="4">
        <v>789507</v>
      </c>
      <c r="C11" s="17">
        <v>90591</v>
      </c>
      <c r="D11" s="13">
        <v>58867</v>
      </c>
      <c r="E11" s="13">
        <v>23543</v>
      </c>
      <c r="F11" s="16">
        <v>35324</v>
      </c>
      <c r="G11" s="8">
        <v>7.4561720162075824</v>
      </c>
      <c r="H11" s="14">
        <f t="shared" si="0"/>
        <v>4.4741845227464738</v>
      </c>
    </row>
    <row r="12" spans="1:8">
      <c r="A12" s="6">
        <v>1995</v>
      </c>
      <c r="B12" s="4">
        <v>828973</v>
      </c>
      <c r="C12" s="17">
        <v>98961</v>
      </c>
      <c r="D12" s="13">
        <v>75460</v>
      </c>
      <c r="E12" s="13">
        <v>29001</v>
      </c>
      <c r="F12" s="16">
        <v>46459</v>
      </c>
      <c r="G12" s="8">
        <v>9.102829645838888</v>
      </c>
      <c r="H12" s="14">
        <f t="shared" si="0"/>
        <v>5.6044044860327178</v>
      </c>
    </row>
    <row r="13" spans="1:8">
      <c r="A13" s="6">
        <v>1996</v>
      </c>
      <c r="B13" s="4">
        <v>857023</v>
      </c>
      <c r="C13" s="17">
        <v>107511</v>
      </c>
      <c r="D13" s="13">
        <v>88382</v>
      </c>
      <c r="E13" s="13">
        <v>34164</v>
      </c>
      <c r="F13" s="16">
        <v>54218</v>
      </c>
      <c r="G13" s="8">
        <v>10.312675389108577</v>
      </c>
      <c r="H13" s="14">
        <f t="shared" si="0"/>
        <v>6.3263179634618902</v>
      </c>
    </row>
    <row r="14" spans="1:8">
      <c r="A14" s="6">
        <v>1997</v>
      </c>
      <c r="B14" s="4">
        <v>903902</v>
      </c>
      <c r="C14" s="17">
        <v>118111</v>
      </c>
      <c r="D14" s="13">
        <v>101777</v>
      </c>
      <c r="E14" s="13">
        <v>39529</v>
      </c>
      <c r="F14" s="16">
        <v>62248</v>
      </c>
      <c r="G14" s="8">
        <v>11.259738334465462</v>
      </c>
      <c r="H14" s="14">
        <f t="shared" si="0"/>
        <v>6.8865872627784874</v>
      </c>
    </row>
    <row r="15" spans="1:8">
      <c r="A15" s="6">
        <v>1998</v>
      </c>
      <c r="B15" s="4">
        <v>937295</v>
      </c>
      <c r="C15" s="17">
        <v>112121</v>
      </c>
      <c r="D15" s="13">
        <v>90118</v>
      </c>
      <c r="E15" s="13">
        <v>34861</v>
      </c>
      <c r="F15" s="16">
        <v>55257</v>
      </c>
      <c r="G15" s="8">
        <v>9.6146890786785377</v>
      </c>
      <c r="H15" s="14">
        <f t="shared" si="0"/>
        <v>5.8953691207143963</v>
      </c>
    </row>
    <row r="16" spans="1:8">
      <c r="A16" s="6">
        <v>1999</v>
      </c>
      <c r="B16" s="4">
        <v>1004456</v>
      </c>
      <c r="C16" s="17">
        <v>133714</v>
      </c>
      <c r="D16" s="13">
        <v>110072</v>
      </c>
      <c r="E16" s="13">
        <v>38544</v>
      </c>
      <c r="F16" s="16">
        <v>71528</v>
      </c>
      <c r="G16" s="8">
        <v>10.958369505483565</v>
      </c>
      <c r="H16" s="14">
        <f t="shared" si="0"/>
        <v>7.1210685186807581</v>
      </c>
    </row>
    <row r="17" spans="1:8">
      <c r="A17" s="6">
        <v>2000</v>
      </c>
      <c r="B17" s="4">
        <v>1102380</v>
      </c>
      <c r="C17" s="17">
        <v>165152</v>
      </c>
      <c r="D17" s="18">
        <v>136313</v>
      </c>
      <c r="E17" s="13">
        <v>47098</v>
      </c>
      <c r="F17" s="16">
        <v>89215</v>
      </c>
      <c r="G17" s="8">
        <v>12.365336816705673</v>
      </c>
      <c r="H17" s="14">
        <f t="shared" si="0"/>
        <v>8.0929443567553836</v>
      </c>
    </row>
    <row r="18" spans="1:8">
      <c r="A18" s="6">
        <v>2001</v>
      </c>
      <c r="B18" s="4">
        <v>1140505</v>
      </c>
      <c r="C18" s="17">
        <v>143127</v>
      </c>
      <c r="D18" s="18">
        <v>101119</v>
      </c>
      <c r="E18" s="13">
        <v>35421</v>
      </c>
      <c r="F18" s="16">
        <v>65698</v>
      </c>
      <c r="G18" s="8">
        <v>8.8661601658914257</v>
      </c>
      <c r="H18" s="14">
        <f t="shared" si="0"/>
        <v>5.7604306864064609</v>
      </c>
    </row>
    <row r="19" spans="1:8">
      <c r="A19" s="6">
        <v>2002</v>
      </c>
      <c r="B19" s="4">
        <v>1189452</v>
      </c>
      <c r="C19" s="17">
        <v>145904</v>
      </c>
      <c r="D19" s="13">
        <v>86083</v>
      </c>
      <c r="E19" s="13">
        <v>36831</v>
      </c>
      <c r="F19" s="16">
        <v>49252</v>
      </c>
      <c r="G19" s="8">
        <v>7.2371983064470031</v>
      </c>
      <c r="H19" s="14">
        <f t="shared" si="0"/>
        <v>4.1407303531374113</v>
      </c>
    </row>
    <row r="20" spans="1:8">
      <c r="A20" s="6">
        <v>2003</v>
      </c>
      <c r="B20" s="4">
        <v>1250315</v>
      </c>
      <c r="C20" s="17">
        <v>162108</v>
      </c>
      <c r="D20" s="13">
        <v>134928</v>
      </c>
      <c r="E20" s="13">
        <v>40883</v>
      </c>
      <c r="F20" s="16">
        <v>94045</v>
      </c>
      <c r="G20" s="8">
        <v>10.79152053682472</v>
      </c>
      <c r="H20" s="14">
        <f t="shared" si="0"/>
        <v>7.5217045304583241</v>
      </c>
    </row>
    <row r="21" spans="1:8">
      <c r="A21" s="6">
        <v>2004</v>
      </c>
      <c r="B21" s="4">
        <v>1331178</v>
      </c>
      <c r="C21" s="17">
        <v>195194</v>
      </c>
      <c r="D21" s="13">
        <v>168456</v>
      </c>
      <c r="E21" s="13">
        <v>46602</v>
      </c>
      <c r="F21" s="16">
        <v>121854</v>
      </c>
      <c r="G21" s="8">
        <v>12.654656251831083</v>
      </c>
      <c r="H21" s="14">
        <f t="shared" si="0"/>
        <v>9.1538471939890833</v>
      </c>
    </row>
    <row r="22" spans="1:8">
      <c r="A22" s="6">
        <v>2005</v>
      </c>
      <c r="B22" s="4">
        <v>1417028</v>
      </c>
      <c r="C22" s="17">
        <v>225143</v>
      </c>
      <c r="D22" s="13">
        <v>196632</v>
      </c>
      <c r="E22" s="13">
        <v>52792</v>
      </c>
      <c r="F22" s="16">
        <v>143840</v>
      </c>
      <c r="G22" s="8">
        <v>13.876366592614966</v>
      </c>
      <c r="H22" s="14">
        <f t="shared" si="0"/>
        <v>10.150822707808173</v>
      </c>
    </row>
    <row r="23" spans="1:8">
      <c r="A23" s="6">
        <v>2006</v>
      </c>
      <c r="B23" s="4">
        <v>1492207</v>
      </c>
      <c r="C23" s="17">
        <v>257473</v>
      </c>
      <c r="D23" s="13">
        <v>232499</v>
      </c>
      <c r="E23" s="13">
        <v>53710</v>
      </c>
      <c r="F23" s="16">
        <v>178789</v>
      </c>
      <c r="G23" s="8">
        <v>15.580881204819438</v>
      </c>
      <c r="H23" s="14">
        <f t="shared" si="0"/>
        <v>11.981514629002545</v>
      </c>
    </row>
    <row r="24" spans="1:8">
      <c r="A24" s="6">
        <v>2007</v>
      </c>
      <c r="B24" s="4">
        <v>1573532</v>
      </c>
      <c r="C24" s="17">
        <v>271851</v>
      </c>
      <c r="D24" s="13">
        <v>244920</v>
      </c>
      <c r="E24" s="13">
        <v>60645</v>
      </c>
      <c r="F24" s="16">
        <v>184275</v>
      </c>
      <c r="G24" s="8">
        <v>15.564983743578143</v>
      </c>
      <c r="H24" s="14">
        <f t="shared" si="0"/>
        <v>11.710915316625274</v>
      </c>
    </row>
    <row r="25" spans="1:8">
      <c r="A25" s="6">
        <v>2008</v>
      </c>
      <c r="B25" s="4">
        <v>1652923</v>
      </c>
      <c r="C25" s="17">
        <v>279319</v>
      </c>
      <c r="D25" s="13">
        <v>204433</v>
      </c>
      <c r="E25" s="13">
        <v>58279</v>
      </c>
      <c r="F25" s="16">
        <v>146154</v>
      </c>
      <c r="G25" s="8">
        <v>12.367968743855581</v>
      </c>
      <c r="H25" s="14">
        <f t="shared" si="0"/>
        <v>8.8421541717309271</v>
      </c>
    </row>
    <row r="26" spans="1:8">
      <c r="A26" s="6">
        <v>2009</v>
      </c>
      <c r="B26" s="4">
        <v>1567365</v>
      </c>
      <c r="C26" s="17">
        <v>201290</v>
      </c>
      <c r="D26" s="13">
        <v>168228</v>
      </c>
      <c r="E26" s="13">
        <v>36574</v>
      </c>
      <c r="F26" s="16">
        <v>131654</v>
      </c>
      <c r="G26" s="8">
        <v>10.733173191949547</v>
      </c>
      <c r="H26" s="14">
        <f t="shared" si="0"/>
        <v>8.3997026857177506</v>
      </c>
    </row>
    <row r="27" spans="1:8">
      <c r="A27" s="6">
        <v>2010</v>
      </c>
      <c r="B27" s="4">
        <v>1662130</v>
      </c>
      <c r="C27" s="17">
        <v>257862</v>
      </c>
      <c r="D27" s="13">
        <v>227255</v>
      </c>
      <c r="E27" s="13">
        <v>51566</v>
      </c>
      <c r="F27" s="16">
        <v>175689</v>
      </c>
      <c r="G27" s="8">
        <v>13.672516590158413</v>
      </c>
      <c r="H27" s="14">
        <f t="shared" si="0"/>
        <v>10.570111844440568</v>
      </c>
    </row>
    <row r="28" spans="1:8">
      <c r="A28" s="6">
        <v>2011</v>
      </c>
      <c r="B28" s="4">
        <v>1769921</v>
      </c>
      <c r="C28" s="17">
        <v>307156</v>
      </c>
      <c r="D28" s="13">
        <v>274709</v>
      </c>
      <c r="E28" s="13">
        <v>58923</v>
      </c>
      <c r="F28" s="16">
        <v>215786</v>
      </c>
      <c r="G28" s="8">
        <v>15.52097522996789</v>
      </c>
      <c r="H28" s="14">
        <f t="shared" si="0"/>
        <v>12.191843590759136</v>
      </c>
    </row>
    <row r="29" spans="1:8">
      <c r="A29" s="6">
        <v>2012</v>
      </c>
      <c r="B29" s="4">
        <v>1822808</v>
      </c>
      <c r="C29" s="17">
        <v>305523</v>
      </c>
      <c r="D29" s="13">
        <v>255177</v>
      </c>
      <c r="E29" s="13">
        <v>55061</v>
      </c>
      <c r="F29" s="16">
        <v>200116</v>
      </c>
      <c r="G29" s="8">
        <v>13.999115650139785</v>
      </c>
      <c r="H29" s="14">
        <f t="shared" si="0"/>
        <v>10.978446440875835</v>
      </c>
    </row>
    <row r="30" spans="1:8">
      <c r="A30" s="6">
        <v>2013</v>
      </c>
      <c r="B30" s="4">
        <v>1897531</v>
      </c>
      <c r="C30" s="17">
        <v>321220</v>
      </c>
      <c r="D30" s="13">
        <v>264222</v>
      </c>
      <c r="E30" s="13">
        <v>57017</v>
      </c>
      <c r="F30" s="16">
        <v>207205</v>
      </c>
      <c r="G30" s="8">
        <v>13.924515594211636</v>
      </c>
      <c r="H30" s="14">
        <f t="shared" si="0"/>
        <v>10.91971619962994</v>
      </c>
    </row>
    <row r="31" spans="1:8">
      <c r="A31" s="6">
        <v>2014</v>
      </c>
      <c r="B31" s="4">
        <v>1990183</v>
      </c>
      <c r="C31" s="609">
        <v>346784</v>
      </c>
      <c r="D31" s="608">
        <v>322188</v>
      </c>
      <c r="E31" s="13">
        <v>67130</v>
      </c>
      <c r="F31" s="16">
        <v>255058</v>
      </c>
      <c r="G31" s="8">
        <v>16.188863034203386</v>
      </c>
      <c r="H31" s="14">
        <f t="shared" si="0"/>
        <v>12.815806385643933</v>
      </c>
    </row>
    <row r="32" spans="1:8">
      <c r="A32" s="6">
        <v>2015</v>
      </c>
      <c r="B32" s="4">
        <v>1994911</v>
      </c>
      <c r="C32" s="44">
        <v>316980</v>
      </c>
      <c r="D32" s="44">
        <v>240906</v>
      </c>
      <c r="E32" s="13">
        <v>54724</v>
      </c>
      <c r="F32" s="44">
        <v>185093</v>
      </c>
      <c r="G32" s="8">
        <v>12.204203596050149</v>
      </c>
      <c r="H32" s="14">
        <f t="shared" si="0"/>
        <v>9.2782585288265995</v>
      </c>
    </row>
    <row r="33" spans="1:12">
      <c r="A33" s="6">
        <v>2016</v>
      </c>
      <c r="B33" s="4">
        <v>2035506</v>
      </c>
      <c r="C33" s="44">
        <v>336907</v>
      </c>
      <c r="D33" s="44">
        <v>321203</v>
      </c>
      <c r="E33" s="13">
        <v>53250</v>
      </c>
      <c r="F33" s="44">
        <v>264016</v>
      </c>
      <c r="G33" s="8">
        <v>14.614056652252561</v>
      </c>
      <c r="H33" s="14">
        <f t="shared" si="0"/>
        <v>12.970534107981013</v>
      </c>
    </row>
    <row r="34" spans="1:12">
      <c r="A34" s="10">
        <v>2017</v>
      </c>
      <c r="B34" s="20">
        <v>2144395</v>
      </c>
      <c r="C34" s="44">
        <v>383960</v>
      </c>
      <c r="D34" s="44">
        <v>375984</v>
      </c>
      <c r="E34" s="12">
        <v>68088</v>
      </c>
      <c r="F34" s="44">
        <v>306340</v>
      </c>
      <c r="G34" s="106">
        <v>16.913301887012423</v>
      </c>
      <c r="H34" s="23">
        <f t="shared" si="0"/>
        <v>14.285614357429486</v>
      </c>
    </row>
    <row r="35" spans="1:12" ht="27" customHeight="1">
      <c r="A35" s="714" t="s">
        <v>437</v>
      </c>
      <c r="B35" s="714"/>
      <c r="C35" s="714"/>
      <c r="D35" s="714"/>
      <c r="E35" s="714"/>
      <c r="F35" s="714"/>
      <c r="G35" s="714"/>
      <c r="H35" s="714"/>
      <c r="I35" s="24"/>
      <c r="J35" s="24"/>
      <c r="K35" s="24"/>
      <c r="L35" s="24"/>
    </row>
    <row r="36" spans="1:12" ht="15" hidden="1" customHeight="1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</row>
    <row r="37" spans="1:12">
      <c r="A37" s="28"/>
    </row>
  </sheetData>
  <mergeCells count="1">
    <mergeCell ref="A35:H35"/>
  </mergeCells>
  <pageMargins left="0.7" right="0.7" top="0.75" bottom="0.75" header="0.3" footer="0.3"/>
  <pageSetup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A45"/>
  <sheetViews>
    <sheetView workbookViewId="0">
      <selection activeCell="J25" sqref="J25"/>
    </sheetView>
  </sheetViews>
  <sheetFormatPr defaultColWidth="8.7109375" defaultRowHeight="15"/>
  <cols>
    <col min="1" max="1" width="6.28515625" customWidth="1"/>
    <col min="15" max="15" width="7.28515625" customWidth="1"/>
    <col min="16" max="16" width="7.42578125" customWidth="1"/>
    <col min="17" max="17" width="7" customWidth="1"/>
    <col min="19" max="19" width="6.5703125" customWidth="1"/>
    <col min="20" max="20" width="11.42578125" customWidth="1"/>
    <col min="21" max="21" width="15" style="474" customWidth="1"/>
    <col min="22" max="22" width="12.5703125" customWidth="1"/>
  </cols>
  <sheetData>
    <row r="1" spans="1:24">
      <c r="A1" s="202" t="s">
        <v>222</v>
      </c>
    </row>
    <row r="3" spans="1:24" ht="49.5" customHeight="1">
      <c r="A3" s="158" t="s">
        <v>3</v>
      </c>
      <c r="B3" s="725" t="s">
        <v>221</v>
      </c>
      <c r="C3" s="726"/>
      <c r="D3" s="726"/>
      <c r="E3" s="726"/>
      <c r="F3" s="726"/>
      <c r="G3" s="726"/>
      <c r="H3" s="726"/>
      <c r="I3" s="726"/>
      <c r="J3" s="726"/>
      <c r="K3" s="726"/>
      <c r="L3" s="726"/>
      <c r="M3" s="726"/>
      <c r="N3" s="726"/>
      <c r="O3" s="726"/>
      <c r="P3" s="726"/>
      <c r="Q3" s="726"/>
      <c r="R3" s="726"/>
      <c r="S3" s="726"/>
      <c r="T3" s="727"/>
      <c r="U3" s="481"/>
      <c r="V3" s="157"/>
      <c r="X3" s="164"/>
    </row>
    <row r="4" spans="1:24">
      <c r="A4" s="156"/>
      <c r="B4" s="212">
        <v>1</v>
      </c>
      <c r="C4" s="212">
        <v>2</v>
      </c>
      <c r="D4" s="212">
        <v>3</v>
      </c>
      <c r="E4" s="212">
        <v>4</v>
      </c>
      <c r="F4" s="212">
        <v>5</v>
      </c>
      <c r="G4" s="212">
        <v>6</v>
      </c>
      <c r="H4" s="212">
        <v>7</v>
      </c>
      <c r="I4" s="212">
        <v>8</v>
      </c>
      <c r="J4" s="212">
        <v>9</v>
      </c>
      <c r="K4" s="212">
        <v>10</v>
      </c>
      <c r="L4" s="212">
        <v>11</v>
      </c>
      <c r="M4" s="212">
        <v>12</v>
      </c>
      <c r="N4" s="212">
        <v>13</v>
      </c>
      <c r="O4" s="212">
        <v>14</v>
      </c>
      <c r="P4" s="212">
        <v>15</v>
      </c>
      <c r="Q4" s="212">
        <v>16</v>
      </c>
      <c r="R4" s="212">
        <v>17</v>
      </c>
      <c r="S4" s="213">
        <v>18</v>
      </c>
      <c r="T4" s="480" t="s">
        <v>402</v>
      </c>
      <c r="U4" s="203"/>
      <c r="V4" s="546" t="s">
        <v>426</v>
      </c>
      <c r="X4" s="546"/>
    </row>
    <row r="5" spans="1:24">
      <c r="A5" s="174">
        <v>1997</v>
      </c>
      <c r="B5" s="175">
        <v>1735</v>
      </c>
      <c r="C5" s="175">
        <v>10011</v>
      </c>
      <c r="D5" s="175">
        <v>881</v>
      </c>
      <c r="E5" s="175">
        <v>37011</v>
      </c>
      <c r="F5" s="175">
        <v>4296</v>
      </c>
      <c r="G5" s="175">
        <v>2951</v>
      </c>
      <c r="H5" s="175">
        <v>4251</v>
      </c>
      <c r="I5" s="175">
        <v>1123</v>
      </c>
      <c r="J5" s="175">
        <v>27024</v>
      </c>
      <c r="K5" s="175">
        <v>3943</v>
      </c>
      <c r="L5" s="175">
        <v>2626</v>
      </c>
      <c r="M5" s="176">
        <v>-446</v>
      </c>
      <c r="N5" s="175">
        <v>3366</v>
      </c>
      <c r="O5" s="175">
        <v>1858</v>
      </c>
      <c r="P5" s="176">
        <v>21</v>
      </c>
      <c r="Q5" s="176">
        <v>513</v>
      </c>
      <c r="R5" s="176">
        <v>612</v>
      </c>
      <c r="S5" s="177" t="s">
        <v>223</v>
      </c>
      <c r="T5" s="426">
        <f t="shared" ref="T5:T25" si="0">SUM(B5:R5)</f>
        <v>101776</v>
      </c>
      <c r="U5" s="482"/>
      <c r="V5" s="168"/>
    </row>
    <row r="6" spans="1:24">
      <c r="A6" s="154">
        <v>1998</v>
      </c>
      <c r="B6" s="13">
        <v>1510</v>
      </c>
      <c r="C6" s="13">
        <v>-685</v>
      </c>
      <c r="D6" s="13">
        <v>982</v>
      </c>
      <c r="E6" s="13">
        <v>32068</v>
      </c>
      <c r="F6" s="13">
        <v>4345</v>
      </c>
      <c r="G6" s="13">
        <v>3483</v>
      </c>
      <c r="H6" s="13">
        <v>2968</v>
      </c>
      <c r="I6" s="13">
        <v>6064</v>
      </c>
      <c r="J6" s="13">
        <v>22480</v>
      </c>
      <c r="K6" s="13">
        <v>3601</v>
      </c>
      <c r="L6" s="13">
        <v>3045</v>
      </c>
      <c r="M6" s="41">
        <v>909</v>
      </c>
      <c r="N6" s="13">
        <v>5921</v>
      </c>
      <c r="O6" s="13">
        <v>1645</v>
      </c>
      <c r="P6" s="41">
        <v>120</v>
      </c>
      <c r="Q6" s="13">
        <v>1030</v>
      </c>
      <c r="R6" s="41">
        <v>631</v>
      </c>
      <c r="S6" s="16" t="s">
        <v>223</v>
      </c>
      <c r="T6" s="426">
        <f t="shared" si="0"/>
        <v>90117</v>
      </c>
      <c r="U6" s="482"/>
      <c r="V6" s="168"/>
    </row>
    <row r="7" spans="1:24">
      <c r="A7" s="154">
        <v>1999</v>
      </c>
      <c r="B7" s="13">
        <v>429</v>
      </c>
      <c r="C7" s="13">
        <v>5138</v>
      </c>
      <c r="D7" s="13">
        <v>1546</v>
      </c>
      <c r="E7" s="13">
        <v>42449</v>
      </c>
      <c r="F7" s="13">
        <v>7563</v>
      </c>
      <c r="G7" s="13">
        <v>6347</v>
      </c>
      <c r="H7" s="13">
        <v>2384</v>
      </c>
      <c r="I7" s="13">
        <v>5454</v>
      </c>
      <c r="J7" s="13">
        <v>23000</v>
      </c>
      <c r="K7" s="13">
        <v>4740</v>
      </c>
      <c r="L7" s="13">
        <v>1945</v>
      </c>
      <c r="M7" s="13">
        <v>1051</v>
      </c>
      <c r="N7" s="13">
        <v>4064</v>
      </c>
      <c r="O7" s="13">
        <v>1453</v>
      </c>
      <c r="P7" s="41">
        <v>-57</v>
      </c>
      <c r="Q7" s="13">
        <v>1488</v>
      </c>
      <c r="R7" s="13">
        <v>1075</v>
      </c>
      <c r="S7" s="16" t="s">
        <v>223</v>
      </c>
      <c r="T7" s="426">
        <f t="shared" si="0"/>
        <v>110069</v>
      </c>
      <c r="U7" s="482"/>
      <c r="V7" s="168"/>
    </row>
    <row r="8" spans="1:24">
      <c r="A8" s="154">
        <v>2000</v>
      </c>
      <c r="B8" s="13">
        <v>2252</v>
      </c>
      <c r="C8" s="13">
        <v>19348</v>
      </c>
      <c r="D8" s="13">
        <v>1144</v>
      </c>
      <c r="E8" s="13">
        <v>48994</v>
      </c>
      <c r="F8" s="13">
        <v>8417</v>
      </c>
      <c r="G8" s="13">
        <v>5152</v>
      </c>
      <c r="H8" s="13">
        <v>3701</v>
      </c>
      <c r="I8" s="13">
        <v>6983</v>
      </c>
      <c r="J8" s="13">
        <v>24129</v>
      </c>
      <c r="K8" s="13">
        <v>5845</v>
      </c>
      <c r="L8" s="13">
        <v>2419</v>
      </c>
      <c r="M8" s="41">
        <v>664</v>
      </c>
      <c r="N8" s="13">
        <v>2922</v>
      </c>
      <c r="O8" s="13">
        <v>1630</v>
      </c>
      <c r="P8" s="41">
        <v>243</v>
      </c>
      <c r="Q8" s="13">
        <v>1589</v>
      </c>
      <c r="R8" s="41">
        <v>879</v>
      </c>
      <c r="S8" s="16" t="s">
        <v>223</v>
      </c>
      <c r="T8" s="426">
        <f t="shared" si="0"/>
        <v>136311</v>
      </c>
      <c r="U8" s="482"/>
      <c r="V8" s="168"/>
    </row>
    <row r="9" spans="1:24">
      <c r="A9" s="154">
        <v>2001</v>
      </c>
      <c r="B9" s="13">
        <v>2365</v>
      </c>
      <c r="C9" s="13">
        <v>16614</v>
      </c>
      <c r="D9" s="13">
        <v>2101</v>
      </c>
      <c r="E9" s="13">
        <v>26941</v>
      </c>
      <c r="F9" s="13">
        <v>8451</v>
      </c>
      <c r="G9" s="13">
        <v>5820</v>
      </c>
      <c r="H9" s="13">
        <v>1052</v>
      </c>
      <c r="I9" s="41">
        <v>887</v>
      </c>
      <c r="J9" s="13">
        <v>22027</v>
      </c>
      <c r="K9" s="13">
        <v>5663</v>
      </c>
      <c r="L9" s="13">
        <v>1077</v>
      </c>
      <c r="M9" s="41">
        <v>535</v>
      </c>
      <c r="N9" s="13">
        <v>4030</v>
      </c>
      <c r="O9" s="13">
        <v>1394</v>
      </c>
      <c r="P9" s="41">
        <v>31</v>
      </c>
      <c r="Q9" s="13">
        <v>1897</v>
      </c>
      <c r="R9" s="41">
        <v>235</v>
      </c>
      <c r="S9" s="16" t="s">
        <v>223</v>
      </c>
      <c r="T9" s="426">
        <f t="shared" si="0"/>
        <v>101120</v>
      </c>
      <c r="U9" s="482"/>
      <c r="V9" s="168"/>
    </row>
    <row r="10" spans="1:24">
      <c r="A10" s="154">
        <v>2002</v>
      </c>
      <c r="B10" s="13">
        <v>2263</v>
      </c>
      <c r="C10" s="13">
        <v>11015</v>
      </c>
      <c r="D10" s="13">
        <v>1540</v>
      </c>
      <c r="E10" s="13">
        <v>24177</v>
      </c>
      <c r="F10" s="13">
        <v>8649</v>
      </c>
      <c r="G10" s="13">
        <v>6880</v>
      </c>
      <c r="H10" s="13">
        <v>4070</v>
      </c>
      <c r="I10" s="13">
        <v>-10785</v>
      </c>
      <c r="J10" s="13">
        <v>18742</v>
      </c>
      <c r="K10" s="13">
        <v>7557</v>
      </c>
      <c r="L10" s="13">
        <v>1763</v>
      </c>
      <c r="M10" s="41">
        <v>843</v>
      </c>
      <c r="N10" s="13">
        <v>4631</v>
      </c>
      <c r="O10" s="13">
        <v>1664</v>
      </c>
      <c r="P10" s="41">
        <v>97</v>
      </c>
      <c r="Q10" s="13">
        <v>1964</v>
      </c>
      <c r="R10" s="13">
        <v>1013</v>
      </c>
      <c r="S10" s="16" t="s">
        <v>223</v>
      </c>
      <c r="T10" s="426">
        <f t="shared" si="0"/>
        <v>86083</v>
      </c>
      <c r="U10" s="482"/>
      <c r="V10" s="168"/>
    </row>
    <row r="11" spans="1:24">
      <c r="A11" s="154">
        <v>2003</v>
      </c>
      <c r="B11" s="13">
        <v>1513</v>
      </c>
      <c r="C11" s="13">
        <v>21751</v>
      </c>
      <c r="D11" s="13">
        <v>2228</v>
      </c>
      <c r="E11" s="13">
        <v>30777</v>
      </c>
      <c r="F11" s="13">
        <v>9849</v>
      </c>
      <c r="G11" s="13">
        <v>7698</v>
      </c>
      <c r="H11" s="13">
        <v>3865</v>
      </c>
      <c r="I11" s="13">
        <v>5776</v>
      </c>
      <c r="J11" s="13">
        <v>31171</v>
      </c>
      <c r="K11" s="13">
        <v>7837</v>
      </c>
      <c r="L11" s="13">
        <v>1943</v>
      </c>
      <c r="M11" s="41">
        <v>418</v>
      </c>
      <c r="N11" s="13">
        <v>4932</v>
      </c>
      <c r="O11" s="13">
        <v>2036</v>
      </c>
      <c r="P11" s="41">
        <v>-44</v>
      </c>
      <c r="Q11" s="13">
        <v>2616</v>
      </c>
      <c r="R11" s="41">
        <v>565</v>
      </c>
      <c r="S11" s="16" t="s">
        <v>223</v>
      </c>
      <c r="T11" s="426">
        <f t="shared" si="0"/>
        <v>134931</v>
      </c>
      <c r="U11" s="482"/>
      <c r="V11" s="168"/>
    </row>
    <row r="12" spans="1:24">
      <c r="A12" s="154">
        <v>2004</v>
      </c>
      <c r="B12" s="13">
        <v>2403</v>
      </c>
      <c r="C12" s="13">
        <v>19876</v>
      </c>
      <c r="D12" s="13">
        <v>5047</v>
      </c>
      <c r="E12" s="13">
        <v>41100</v>
      </c>
      <c r="F12" s="13">
        <v>13389</v>
      </c>
      <c r="G12" s="13">
        <v>8472</v>
      </c>
      <c r="H12" s="13">
        <v>5822</v>
      </c>
      <c r="I12" s="13">
        <v>3427</v>
      </c>
      <c r="J12" s="13">
        <v>41498</v>
      </c>
      <c r="K12" s="13">
        <v>9245</v>
      </c>
      <c r="L12" s="13">
        <v>3687</v>
      </c>
      <c r="M12" s="13">
        <v>1092</v>
      </c>
      <c r="N12" s="13">
        <v>6412</v>
      </c>
      <c r="O12" s="13">
        <v>2394</v>
      </c>
      <c r="P12" s="41">
        <v>127</v>
      </c>
      <c r="Q12" s="13">
        <v>3403</v>
      </c>
      <c r="R12" s="13">
        <v>1066</v>
      </c>
      <c r="S12" s="16" t="s">
        <v>223</v>
      </c>
      <c r="T12" s="426">
        <f t="shared" si="0"/>
        <v>168460</v>
      </c>
      <c r="U12" s="482"/>
      <c r="V12" s="168"/>
      <c r="W12" s="451"/>
    </row>
    <row r="13" spans="1:24">
      <c r="A13" s="154">
        <v>2005</v>
      </c>
      <c r="B13" s="13">
        <v>3062</v>
      </c>
      <c r="C13" s="13">
        <v>30480</v>
      </c>
      <c r="D13" s="13">
        <v>1842</v>
      </c>
      <c r="E13" s="13">
        <v>36837</v>
      </c>
      <c r="F13" s="13">
        <v>14143</v>
      </c>
      <c r="G13" s="13">
        <v>10617</v>
      </c>
      <c r="H13" s="13">
        <v>8818</v>
      </c>
      <c r="I13" s="13">
        <v>8656</v>
      </c>
      <c r="J13" s="13">
        <v>46528</v>
      </c>
      <c r="K13" s="13">
        <v>10753</v>
      </c>
      <c r="L13" s="13">
        <v>5644</v>
      </c>
      <c r="M13" s="13">
        <v>1499</v>
      </c>
      <c r="N13" s="13">
        <v>9111</v>
      </c>
      <c r="O13" s="13">
        <v>3357</v>
      </c>
      <c r="P13" s="41">
        <v>170</v>
      </c>
      <c r="Q13" s="13">
        <v>3813</v>
      </c>
      <c r="R13" s="13">
        <v>1302</v>
      </c>
      <c r="S13" s="16" t="s">
        <v>223</v>
      </c>
      <c r="T13" s="426">
        <f t="shared" si="0"/>
        <v>196632</v>
      </c>
      <c r="U13" s="482"/>
      <c r="V13" s="168"/>
      <c r="W13" s="451"/>
    </row>
    <row r="14" spans="1:24">
      <c r="A14" s="154">
        <v>2006</v>
      </c>
      <c r="B14" s="13">
        <v>3369</v>
      </c>
      <c r="C14" s="13">
        <v>35813</v>
      </c>
      <c r="D14" s="13">
        <v>2062</v>
      </c>
      <c r="E14" s="13">
        <v>47169</v>
      </c>
      <c r="F14" s="13">
        <v>16722</v>
      </c>
      <c r="G14" s="13">
        <v>10709</v>
      </c>
      <c r="H14" s="13">
        <v>9442</v>
      </c>
      <c r="I14" s="13">
        <v>8058</v>
      </c>
      <c r="J14" s="13">
        <v>54346</v>
      </c>
      <c r="K14" s="13">
        <v>13266</v>
      </c>
      <c r="L14" s="13">
        <v>6540</v>
      </c>
      <c r="M14" s="13">
        <v>2587</v>
      </c>
      <c r="N14" s="13">
        <v>12050</v>
      </c>
      <c r="O14" s="13">
        <v>4139</v>
      </c>
      <c r="P14" s="41">
        <v>349</v>
      </c>
      <c r="Q14" s="13">
        <v>4178</v>
      </c>
      <c r="R14" s="13">
        <v>1706</v>
      </c>
      <c r="S14" s="16" t="s">
        <v>223</v>
      </c>
      <c r="T14" s="426">
        <f t="shared" si="0"/>
        <v>232505</v>
      </c>
      <c r="U14" s="482"/>
      <c r="V14" s="168"/>
      <c r="W14" s="451"/>
    </row>
    <row r="15" spans="1:24">
      <c r="A15" s="437">
        <v>2007</v>
      </c>
      <c r="B15" s="635">
        <v>4398</v>
      </c>
      <c r="C15" s="635">
        <v>26620</v>
      </c>
      <c r="D15" s="635">
        <v>2968</v>
      </c>
      <c r="E15" s="635">
        <v>40506</v>
      </c>
      <c r="F15" s="635">
        <v>17304</v>
      </c>
      <c r="G15" s="635">
        <v>12631</v>
      </c>
      <c r="H15" s="635">
        <v>11430</v>
      </c>
      <c r="I15" s="635">
        <v>12255</v>
      </c>
      <c r="J15" s="635">
        <v>59431</v>
      </c>
      <c r="K15" s="635">
        <v>17589</v>
      </c>
      <c r="L15" s="635">
        <v>8701</v>
      </c>
      <c r="M15" s="635">
        <v>3216</v>
      </c>
      <c r="N15" s="635">
        <v>15590</v>
      </c>
      <c r="O15" s="635">
        <v>4472</v>
      </c>
      <c r="P15" s="637">
        <v>567</v>
      </c>
      <c r="Q15" s="635">
        <v>5487</v>
      </c>
      <c r="R15" s="635">
        <v>1751</v>
      </c>
      <c r="S15" s="450" t="s">
        <v>223</v>
      </c>
      <c r="T15" s="636">
        <f t="shared" si="0"/>
        <v>244916</v>
      </c>
      <c r="U15" s="417"/>
      <c r="V15" s="168">
        <f>T15-C15</f>
        <v>218296</v>
      </c>
      <c r="W15" s="451"/>
    </row>
    <row r="16" spans="1:24">
      <c r="A16" s="437">
        <v>2008</v>
      </c>
      <c r="B16" s="635">
        <v>5722</v>
      </c>
      <c r="C16" s="635">
        <v>28864</v>
      </c>
      <c r="D16" s="635">
        <v>3374</v>
      </c>
      <c r="E16" s="635">
        <v>25817</v>
      </c>
      <c r="F16" s="635">
        <v>16308</v>
      </c>
      <c r="G16" s="635">
        <v>12700</v>
      </c>
      <c r="H16" s="635">
        <v>7180</v>
      </c>
      <c r="I16" s="635">
        <v>7448</v>
      </c>
      <c r="J16" s="635">
        <v>43561</v>
      </c>
      <c r="K16" s="635">
        <v>12937</v>
      </c>
      <c r="L16" s="635">
        <v>8302</v>
      </c>
      <c r="M16" s="635">
        <v>2768</v>
      </c>
      <c r="N16" s="635">
        <v>16193</v>
      </c>
      <c r="O16" s="635">
        <v>4136</v>
      </c>
      <c r="P16" s="637">
        <v>664</v>
      </c>
      <c r="Q16" s="635">
        <v>6486</v>
      </c>
      <c r="R16" s="635">
        <v>1971</v>
      </c>
      <c r="S16" s="450" t="s">
        <v>223</v>
      </c>
      <c r="T16" s="636">
        <f t="shared" si="0"/>
        <v>204431</v>
      </c>
      <c r="U16" s="417"/>
      <c r="V16" s="536">
        <f t="shared" ref="V16:V25" si="1">T16-C16</f>
        <v>175567</v>
      </c>
      <c r="W16" s="451"/>
    </row>
    <row r="17" spans="1:27">
      <c r="A17" s="437">
        <v>2009</v>
      </c>
      <c r="B17" s="635">
        <v>3534</v>
      </c>
      <c r="C17" s="635">
        <v>8559</v>
      </c>
      <c r="D17" s="635">
        <v>1948</v>
      </c>
      <c r="E17" s="635">
        <v>21524</v>
      </c>
      <c r="F17" s="635">
        <v>14765</v>
      </c>
      <c r="G17" s="635">
        <v>12246</v>
      </c>
      <c r="H17" s="635">
        <v>9105</v>
      </c>
      <c r="I17" s="635">
        <v>9101</v>
      </c>
      <c r="J17" s="635">
        <v>40854</v>
      </c>
      <c r="K17" s="635">
        <v>11676</v>
      </c>
      <c r="L17" s="635">
        <v>6174</v>
      </c>
      <c r="M17" s="635">
        <v>2114</v>
      </c>
      <c r="N17" s="635">
        <v>13255</v>
      </c>
      <c r="O17" s="635">
        <v>4526</v>
      </c>
      <c r="P17" s="637">
        <v>467</v>
      </c>
      <c r="Q17" s="635">
        <v>6787</v>
      </c>
      <c r="R17" s="635">
        <v>1599</v>
      </c>
      <c r="S17" s="450" t="s">
        <v>223</v>
      </c>
      <c r="T17" s="636">
        <f t="shared" si="0"/>
        <v>168234</v>
      </c>
      <c r="U17" s="417"/>
      <c r="V17" s="536">
        <f t="shared" si="1"/>
        <v>159675</v>
      </c>
      <c r="W17" s="451"/>
    </row>
    <row r="18" spans="1:27">
      <c r="A18" s="437">
        <v>2010</v>
      </c>
      <c r="B18" s="635">
        <v>5376</v>
      </c>
      <c r="C18" s="635">
        <v>27324</v>
      </c>
      <c r="D18" s="635">
        <v>2743</v>
      </c>
      <c r="E18" s="635">
        <v>42941</v>
      </c>
      <c r="F18" s="635">
        <v>19131</v>
      </c>
      <c r="G18" s="635">
        <v>14825</v>
      </c>
      <c r="H18" s="635">
        <v>11477</v>
      </c>
      <c r="I18" s="635">
        <v>13355</v>
      </c>
      <c r="J18" s="635">
        <v>53361</v>
      </c>
      <c r="K18" s="635">
        <v>14717</v>
      </c>
      <c r="L18" s="635">
        <v>-12377</v>
      </c>
      <c r="M18" s="635">
        <v>2752</v>
      </c>
      <c r="N18" s="635">
        <v>14660</v>
      </c>
      <c r="O18" s="635">
        <v>6296</v>
      </c>
      <c r="P18" s="637">
        <v>429</v>
      </c>
      <c r="Q18" s="635">
        <v>8315</v>
      </c>
      <c r="R18" s="635">
        <v>1931</v>
      </c>
      <c r="S18" s="450" t="s">
        <v>223</v>
      </c>
      <c r="T18" s="636">
        <f t="shared" si="0"/>
        <v>227256</v>
      </c>
      <c r="U18" s="417"/>
      <c r="V18" s="536">
        <f t="shared" si="1"/>
        <v>199932</v>
      </c>
      <c r="W18" s="451"/>
    </row>
    <row r="19" spans="1:27">
      <c r="A19" s="437">
        <v>2011</v>
      </c>
      <c r="B19" s="635">
        <v>7475</v>
      </c>
      <c r="C19" s="635">
        <v>21369</v>
      </c>
      <c r="D19" s="635">
        <v>3666</v>
      </c>
      <c r="E19" s="635">
        <v>49085</v>
      </c>
      <c r="F19" s="635">
        <v>22240</v>
      </c>
      <c r="G19" s="635">
        <v>14030</v>
      </c>
      <c r="H19" s="635">
        <v>9978</v>
      </c>
      <c r="I19" s="635">
        <v>8516</v>
      </c>
      <c r="J19" s="635">
        <v>62099</v>
      </c>
      <c r="K19" s="635">
        <v>21333</v>
      </c>
      <c r="L19" s="635">
        <v>16421</v>
      </c>
      <c r="M19" s="635">
        <v>2706</v>
      </c>
      <c r="N19" s="635">
        <v>16278</v>
      </c>
      <c r="O19" s="635">
        <v>6706</v>
      </c>
      <c r="P19" s="637">
        <v>778</v>
      </c>
      <c r="Q19" s="635">
        <v>9824</v>
      </c>
      <c r="R19" s="635">
        <v>2198</v>
      </c>
      <c r="S19" s="450" t="s">
        <v>223</v>
      </c>
      <c r="T19" s="636">
        <f t="shared" si="0"/>
        <v>274702</v>
      </c>
      <c r="U19" s="417"/>
      <c r="V19" s="536">
        <f t="shared" si="1"/>
        <v>253333</v>
      </c>
      <c r="W19" s="451"/>
    </row>
    <row r="20" spans="1:27">
      <c r="A20" s="437">
        <v>2012</v>
      </c>
      <c r="B20" s="635">
        <v>7774</v>
      </c>
      <c r="C20" s="635">
        <v>6459</v>
      </c>
      <c r="D20" s="635">
        <v>2940</v>
      </c>
      <c r="E20" s="635">
        <v>29966</v>
      </c>
      <c r="F20" s="635">
        <v>22491</v>
      </c>
      <c r="G20" s="635">
        <v>14883</v>
      </c>
      <c r="H20" s="635">
        <v>13120</v>
      </c>
      <c r="I20" s="635">
        <v>9255</v>
      </c>
      <c r="J20" s="635">
        <v>62976</v>
      </c>
      <c r="K20" s="635">
        <v>27441</v>
      </c>
      <c r="L20" s="635">
        <v>14890</v>
      </c>
      <c r="M20" s="635">
        <v>3163</v>
      </c>
      <c r="N20" s="635">
        <v>18781</v>
      </c>
      <c r="O20" s="635">
        <v>6636</v>
      </c>
      <c r="P20" s="637">
        <v>728</v>
      </c>
      <c r="Q20" s="635">
        <v>11012</v>
      </c>
      <c r="R20" s="635">
        <v>2663</v>
      </c>
      <c r="S20" s="450" t="s">
        <v>223</v>
      </c>
      <c r="T20" s="636">
        <f t="shared" si="0"/>
        <v>255178</v>
      </c>
      <c r="U20" s="417"/>
      <c r="V20" s="536">
        <f t="shared" si="1"/>
        <v>248719</v>
      </c>
      <c r="W20" s="451"/>
    </row>
    <row r="21" spans="1:27">
      <c r="A21" s="437">
        <v>2013</v>
      </c>
      <c r="B21" s="635">
        <v>8289</v>
      </c>
      <c r="C21" s="635">
        <v>-4924</v>
      </c>
      <c r="D21" s="635">
        <v>3521</v>
      </c>
      <c r="E21" s="635">
        <v>35719</v>
      </c>
      <c r="F21" s="635">
        <v>22238</v>
      </c>
      <c r="G21" s="635">
        <v>13647</v>
      </c>
      <c r="H21" s="635">
        <v>13044</v>
      </c>
      <c r="I21" s="635">
        <v>9243</v>
      </c>
      <c r="J21" s="635">
        <v>72974</v>
      </c>
      <c r="K21" s="635">
        <v>26003</v>
      </c>
      <c r="L21" s="635">
        <v>16835</v>
      </c>
      <c r="M21" s="635">
        <v>3009</v>
      </c>
      <c r="N21" s="635">
        <v>19618</v>
      </c>
      <c r="O21" s="635">
        <v>6111</v>
      </c>
      <c r="P21" s="637">
        <v>677</v>
      </c>
      <c r="Q21" s="635">
        <v>15354</v>
      </c>
      <c r="R21" s="635">
        <v>2863</v>
      </c>
      <c r="S21" s="450" t="s">
        <v>223</v>
      </c>
      <c r="T21" s="636">
        <f t="shared" si="0"/>
        <v>264221</v>
      </c>
      <c r="U21" s="417"/>
      <c r="V21" s="536">
        <f t="shared" si="1"/>
        <v>269145</v>
      </c>
      <c r="W21" s="451"/>
    </row>
    <row r="22" spans="1:27">
      <c r="A22" s="437">
        <v>2014</v>
      </c>
      <c r="B22" s="635">
        <v>9412</v>
      </c>
      <c r="C22" s="635">
        <v>10702</v>
      </c>
      <c r="D22" s="635">
        <v>3755</v>
      </c>
      <c r="E22" s="635">
        <v>44761</v>
      </c>
      <c r="F22" s="635">
        <v>24883</v>
      </c>
      <c r="G22" s="635">
        <v>14183</v>
      </c>
      <c r="H22" s="635">
        <v>16252</v>
      </c>
      <c r="I22" s="635">
        <v>10134</v>
      </c>
      <c r="J22" s="635">
        <v>86942</v>
      </c>
      <c r="K22" s="635">
        <v>28103</v>
      </c>
      <c r="L22" s="635">
        <v>19342</v>
      </c>
      <c r="M22" s="635">
        <v>3113</v>
      </c>
      <c r="N22" s="635">
        <v>20519</v>
      </c>
      <c r="O22" s="635">
        <v>7875</v>
      </c>
      <c r="P22" s="637">
        <v>729</v>
      </c>
      <c r="Q22" s="635">
        <v>18161</v>
      </c>
      <c r="R22" s="635">
        <v>3322</v>
      </c>
      <c r="S22" s="450" t="s">
        <v>223</v>
      </c>
      <c r="T22" s="636">
        <f t="shared" si="0"/>
        <v>322188</v>
      </c>
      <c r="U22" s="417"/>
      <c r="V22" s="536">
        <f t="shared" si="1"/>
        <v>311486</v>
      </c>
      <c r="W22" s="451"/>
    </row>
    <row r="23" spans="1:27">
      <c r="A23" s="154">
        <v>2015</v>
      </c>
      <c r="B23" s="44">
        <v>9356</v>
      </c>
      <c r="C23" s="44">
        <v>-52568</v>
      </c>
      <c r="D23" s="44">
        <v>1896</v>
      </c>
      <c r="E23" s="44">
        <v>25013</v>
      </c>
      <c r="F23" s="44">
        <v>21601</v>
      </c>
      <c r="G23" s="44">
        <v>16148</v>
      </c>
      <c r="H23" s="44">
        <v>12779</v>
      </c>
      <c r="I23" s="44">
        <v>12550</v>
      </c>
      <c r="J23" s="44">
        <v>90513</v>
      </c>
      <c r="K23" s="44">
        <v>31863</v>
      </c>
      <c r="L23" s="44">
        <v>18599</v>
      </c>
      <c r="M23" s="44">
        <v>3537</v>
      </c>
      <c r="N23" s="44">
        <v>20315</v>
      </c>
      <c r="O23" s="44">
        <v>5972</v>
      </c>
      <c r="P23" s="44">
        <v>830</v>
      </c>
      <c r="Q23" s="44">
        <v>19319</v>
      </c>
      <c r="R23" s="44">
        <v>3184</v>
      </c>
      <c r="S23" s="16" t="s">
        <v>223</v>
      </c>
      <c r="T23" s="426">
        <f t="shared" si="0"/>
        <v>240907</v>
      </c>
      <c r="U23" s="482"/>
      <c r="V23" s="621">
        <f t="shared" si="1"/>
        <v>293475</v>
      </c>
      <c r="W23" s="451"/>
    </row>
    <row r="24" spans="1:27">
      <c r="A24" s="461">
        <v>2016</v>
      </c>
      <c r="B24" s="459">
        <v>9263</v>
      </c>
      <c r="C24" s="459">
        <v>-24628</v>
      </c>
      <c r="D24" s="459">
        <v>3457</v>
      </c>
      <c r="E24" s="459">
        <v>52710</v>
      </c>
      <c r="F24" s="459">
        <v>25332</v>
      </c>
      <c r="G24" s="459">
        <v>16659</v>
      </c>
      <c r="H24" s="459">
        <v>17661</v>
      </c>
      <c r="I24" s="459">
        <v>16959</v>
      </c>
      <c r="J24" s="459">
        <v>99827</v>
      </c>
      <c r="K24" s="459">
        <v>31180</v>
      </c>
      <c r="L24" s="459">
        <v>17952</v>
      </c>
      <c r="M24" s="459">
        <v>4399</v>
      </c>
      <c r="N24" s="459">
        <v>19660</v>
      </c>
      <c r="O24" s="459">
        <v>6039</v>
      </c>
      <c r="P24" s="459">
        <v>1003</v>
      </c>
      <c r="Q24" s="459">
        <v>20892</v>
      </c>
      <c r="R24" s="459">
        <v>2838</v>
      </c>
      <c r="S24" s="457" t="s">
        <v>223</v>
      </c>
      <c r="T24" s="426">
        <f t="shared" si="0"/>
        <v>321203</v>
      </c>
      <c r="U24" s="482"/>
      <c r="V24" s="621">
        <f t="shared" si="1"/>
        <v>345831</v>
      </c>
      <c r="W24" s="451"/>
    </row>
    <row r="25" spans="1:27">
      <c r="A25" s="460">
        <v>2017</v>
      </c>
      <c r="B25" s="455">
        <v>7121</v>
      </c>
      <c r="C25" s="455">
        <v>4227</v>
      </c>
      <c r="D25" s="455">
        <v>2398</v>
      </c>
      <c r="E25" s="455">
        <v>68529</v>
      </c>
      <c r="F25" s="455">
        <v>29923</v>
      </c>
      <c r="G25" s="455">
        <v>21108</v>
      </c>
      <c r="H25" s="455">
        <v>18368</v>
      </c>
      <c r="I25" s="455">
        <v>15385</v>
      </c>
      <c r="J25" s="455">
        <v>109225</v>
      </c>
      <c r="K25" s="455">
        <v>26093</v>
      </c>
      <c r="L25" s="455">
        <v>18143</v>
      </c>
      <c r="M25" s="455">
        <v>3217</v>
      </c>
      <c r="N25" s="455">
        <v>20030</v>
      </c>
      <c r="O25" s="455">
        <v>7507</v>
      </c>
      <c r="P25" s="455">
        <v>1122</v>
      </c>
      <c r="Q25" s="455">
        <v>20451</v>
      </c>
      <c r="R25" s="455">
        <v>3137</v>
      </c>
      <c r="S25" s="456" t="s">
        <v>223</v>
      </c>
      <c r="T25" s="409">
        <f t="shared" si="0"/>
        <v>375984</v>
      </c>
      <c r="U25" s="482"/>
      <c r="V25" s="621">
        <f t="shared" si="1"/>
        <v>371757</v>
      </c>
      <c r="W25" s="451"/>
    </row>
    <row r="26" spans="1:27">
      <c r="A26" s="639" t="s">
        <v>395</v>
      </c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</row>
    <row r="27" spans="1:27">
      <c r="A27" s="149"/>
      <c r="B27" s="149"/>
      <c r="C27" s="149"/>
      <c r="D27" s="149"/>
      <c r="E27" s="149"/>
      <c r="F27" s="149"/>
      <c r="G27" s="149"/>
      <c r="H27" s="149"/>
      <c r="I27" s="150"/>
      <c r="J27" s="150"/>
      <c r="K27" s="150"/>
      <c r="L27" s="149"/>
      <c r="M27" s="149"/>
      <c r="N27" s="149"/>
      <c r="O27" s="149"/>
      <c r="P27" s="149"/>
      <c r="Q27" s="149"/>
      <c r="R27" s="149"/>
      <c r="S27" s="149"/>
    </row>
    <row r="28" spans="1:27">
      <c r="A28" s="445">
        <v>1</v>
      </c>
      <c r="B28" s="446" t="s">
        <v>202</v>
      </c>
      <c r="C28" s="445"/>
      <c r="D28" s="445"/>
      <c r="E28" s="445"/>
      <c r="F28" s="445"/>
      <c r="G28" s="445"/>
      <c r="H28" s="445">
        <v>10</v>
      </c>
      <c r="I28" s="446" t="s">
        <v>211</v>
      </c>
      <c r="J28" s="445"/>
      <c r="K28" s="149"/>
      <c r="L28" s="149"/>
      <c r="M28" s="149"/>
      <c r="N28" s="149"/>
      <c r="O28" s="149"/>
      <c r="P28" s="149"/>
      <c r="Q28" s="149"/>
      <c r="R28" s="149"/>
      <c r="S28" s="149"/>
    </row>
    <row r="29" spans="1:27">
      <c r="A29" s="445">
        <v>2</v>
      </c>
      <c r="B29" s="446" t="s">
        <v>203</v>
      </c>
      <c r="C29" s="445"/>
      <c r="D29" s="445"/>
      <c r="E29" s="445"/>
      <c r="F29" s="445"/>
      <c r="G29" s="445"/>
      <c r="H29" s="445">
        <v>11</v>
      </c>
      <c r="I29" s="446" t="s">
        <v>212</v>
      </c>
      <c r="J29" s="445"/>
      <c r="K29" s="149"/>
      <c r="L29" s="149"/>
      <c r="M29" s="149"/>
      <c r="N29" s="149"/>
      <c r="O29" s="149"/>
      <c r="P29" s="149"/>
      <c r="Q29" s="402"/>
      <c r="R29" s="402"/>
      <c r="S29" s="402"/>
      <c r="T29" s="402"/>
      <c r="U29" s="402"/>
      <c r="V29" s="402"/>
    </row>
    <row r="30" spans="1:27">
      <c r="A30" s="445">
        <v>3</v>
      </c>
      <c r="B30" s="446" t="s">
        <v>204</v>
      </c>
      <c r="C30" s="445"/>
      <c r="D30" s="445"/>
      <c r="E30" s="445"/>
      <c r="F30" s="445"/>
      <c r="G30" s="445"/>
      <c r="H30" s="445">
        <v>12</v>
      </c>
      <c r="I30" s="446" t="s">
        <v>213</v>
      </c>
      <c r="J30" s="445"/>
      <c r="K30" s="149"/>
      <c r="L30" s="149"/>
      <c r="M30" s="149"/>
      <c r="N30" s="149"/>
      <c r="O30" s="149"/>
      <c r="P30" s="149"/>
      <c r="Q30" s="402"/>
      <c r="R30" s="412"/>
      <c r="S30" s="412"/>
      <c r="T30" s="412"/>
      <c r="U30" s="412"/>
      <c r="V30" s="429"/>
      <c r="W30" s="623"/>
      <c r="X30" s="623"/>
      <c r="Y30" s="623"/>
      <c r="Z30" s="623"/>
      <c r="AA30" s="623"/>
    </row>
    <row r="31" spans="1:27" ht="15.75">
      <c r="A31" s="445">
        <v>4</v>
      </c>
      <c r="B31" s="446" t="s">
        <v>205</v>
      </c>
      <c r="C31" s="445"/>
      <c r="D31" s="445"/>
      <c r="E31" s="445"/>
      <c r="F31" s="445"/>
      <c r="G31" s="445"/>
      <c r="H31" s="445">
        <v>13</v>
      </c>
      <c r="I31" s="446" t="s">
        <v>214</v>
      </c>
      <c r="J31" s="445"/>
      <c r="K31" s="149"/>
      <c r="L31" s="149"/>
      <c r="M31" s="149"/>
      <c r="N31" s="149"/>
      <c r="O31" s="149"/>
      <c r="P31" s="149"/>
      <c r="Q31" s="402"/>
      <c r="R31" s="412"/>
      <c r="S31" s="412"/>
      <c r="T31" s="648"/>
      <c r="U31" s="648"/>
      <c r="V31" s="648"/>
      <c r="W31" s="648"/>
      <c r="X31" s="649"/>
      <c r="Y31" s="623"/>
      <c r="Z31" s="623"/>
      <c r="AA31" s="623"/>
    </row>
    <row r="32" spans="1:27" ht="15.75">
      <c r="A32" s="445">
        <v>5</v>
      </c>
      <c r="B32" s="446" t="s">
        <v>206</v>
      </c>
      <c r="C32" s="445"/>
      <c r="D32" s="445"/>
      <c r="E32" s="445"/>
      <c r="F32" s="445"/>
      <c r="G32" s="445"/>
      <c r="H32" s="445">
        <v>14</v>
      </c>
      <c r="I32" s="446" t="s">
        <v>215</v>
      </c>
      <c r="J32" s="445"/>
      <c r="K32" s="149"/>
      <c r="L32" s="149"/>
      <c r="M32" s="149"/>
      <c r="N32" s="149"/>
      <c r="O32" s="149"/>
      <c r="P32" s="149"/>
      <c r="Q32" s="402"/>
      <c r="R32" s="412"/>
      <c r="S32" s="412"/>
      <c r="T32" s="645"/>
      <c r="U32" s="645"/>
      <c r="V32" s="646"/>
      <c r="W32" s="647"/>
      <c r="X32" s="647"/>
      <c r="Y32" s="623"/>
      <c r="Z32" s="623"/>
      <c r="AA32" s="623"/>
    </row>
    <row r="33" spans="1:27">
      <c r="A33" s="445">
        <v>6</v>
      </c>
      <c r="B33" s="446" t="s">
        <v>207</v>
      </c>
      <c r="C33" s="445"/>
      <c r="D33" s="445"/>
      <c r="E33" s="445"/>
      <c r="F33" s="445"/>
      <c r="G33" s="445"/>
      <c r="H33" s="445">
        <v>15</v>
      </c>
      <c r="I33" s="446" t="s">
        <v>216</v>
      </c>
      <c r="J33" s="445"/>
      <c r="K33" s="149"/>
      <c r="L33" s="149"/>
      <c r="M33" s="149"/>
      <c r="N33" s="149"/>
      <c r="O33" s="149"/>
      <c r="P33" s="149"/>
      <c r="Q33" s="402"/>
      <c r="R33" s="402"/>
      <c r="S33" s="402"/>
      <c r="T33" s="402"/>
      <c r="U33" s="402"/>
      <c r="V33" s="402"/>
      <c r="W33" s="623"/>
      <c r="X33" s="623"/>
      <c r="Y33" s="623"/>
      <c r="Z33" s="623"/>
      <c r="AA33" s="623"/>
    </row>
    <row r="34" spans="1:27">
      <c r="A34" s="445">
        <v>7</v>
      </c>
      <c r="B34" s="446" t="s">
        <v>208</v>
      </c>
      <c r="C34" s="445"/>
      <c r="D34" s="445"/>
      <c r="E34" s="445"/>
      <c r="F34" s="445"/>
      <c r="G34" s="445"/>
      <c r="H34" s="445">
        <v>16</v>
      </c>
      <c r="I34" s="446" t="s">
        <v>217</v>
      </c>
      <c r="J34" s="445"/>
      <c r="K34" s="149"/>
      <c r="L34" s="149"/>
      <c r="M34" s="149"/>
      <c r="N34" s="149"/>
      <c r="O34" s="149"/>
      <c r="P34" s="149"/>
      <c r="Q34" s="402"/>
      <c r="R34" s="402"/>
      <c r="S34" s="402"/>
      <c r="T34" s="402"/>
      <c r="U34" s="402"/>
      <c r="V34" s="402"/>
      <c r="W34" s="623"/>
      <c r="X34" s="623"/>
      <c r="Y34" s="623"/>
      <c r="Z34" s="623"/>
      <c r="AA34" s="623"/>
    </row>
    <row r="35" spans="1:27">
      <c r="A35" s="445">
        <v>8</v>
      </c>
      <c r="B35" s="446" t="s">
        <v>209</v>
      </c>
      <c r="C35" s="445"/>
      <c r="D35" s="445"/>
      <c r="E35" s="445"/>
      <c r="F35" s="445"/>
      <c r="G35" s="445"/>
      <c r="H35" s="445">
        <v>17</v>
      </c>
      <c r="I35" s="446" t="s">
        <v>218</v>
      </c>
      <c r="J35" s="445"/>
      <c r="K35" s="149"/>
      <c r="L35" s="149"/>
      <c r="M35" s="149"/>
      <c r="N35" s="149"/>
      <c r="O35" s="149"/>
      <c r="P35" s="149"/>
      <c r="Q35" s="149"/>
      <c r="R35" s="149"/>
      <c r="S35" s="149"/>
    </row>
    <row r="36" spans="1:27">
      <c r="A36" s="445">
        <v>9</v>
      </c>
      <c r="B36" s="446" t="s">
        <v>210</v>
      </c>
      <c r="C36" s="445"/>
      <c r="D36" s="445"/>
      <c r="E36" s="445"/>
      <c r="F36" s="445"/>
      <c r="G36" s="445"/>
      <c r="H36" s="445">
        <v>18</v>
      </c>
      <c r="I36" s="446" t="s">
        <v>219</v>
      </c>
      <c r="J36" s="445"/>
      <c r="K36" s="149"/>
      <c r="L36" s="149"/>
      <c r="M36" s="149"/>
      <c r="N36" s="149"/>
      <c r="O36" s="149"/>
      <c r="P36" s="149"/>
      <c r="Q36" s="149"/>
      <c r="R36" s="149"/>
      <c r="S36" s="149"/>
    </row>
    <row r="37" spans="1:27">
      <c r="A37" s="149"/>
      <c r="B37" s="149"/>
      <c r="C37" s="149"/>
      <c r="D37" s="149"/>
      <c r="E37" s="149"/>
      <c r="F37" s="149"/>
      <c r="G37" s="149"/>
      <c r="H37" s="149"/>
      <c r="I37" s="150"/>
      <c r="J37" s="149"/>
      <c r="K37" s="149"/>
      <c r="L37" s="149"/>
      <c r="M37" s="149"/>
      <c r="N37" s="149"/>
      <c r="O37" s="149"/>
      <c r="P37" s="149"/>
      <c r="Q37" s="149"/>
      <c r="R37" s="149"/>
      <c r="S37" s="149"/>
    </row>
    <row r="38" spans="1:27">
      <c r="A38" s="149"/>
      <c r="B38" s="149"/>
      <c r="C38" s="149"/>
      <c r="D38" s="149"/>
      <c r="E38" s="149"/>
      <c r="F38" s="149"/>
      <c r="G38" s="149"/>
      <c r="H38" s="149"/>
      <c r="I38" s="150"/>
      <c r="J38" s="149"/>
      <c r="K38" s="149"/>
      <c r="L38" s="149"/>
      <c r="M38" s="149"/>
      <c r="N38" s="149"/>
      <c r="O38" s="149"/>
      <c r="P38" s="149"/>
      <c r="Q38" s="149"/>
      <c r="R38" s="149"/>
      <c r="S38" s="149"/>
    </row>
    <row r="39" spans="1:27">
      <c r="A39" s="149"/>
      <c r="B39" s="149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  <c r="Q39" s="149"/>
      <c r="R39" s="149"/>
      <c r="S39" s="149"/>
    </row>
    <row r="40" spans="1:27">
      <c r="A40" s="149"/>
      <c r="B40" s="149"/>
      <c r="C40" s="149"/>
      <c r="D40" s="149"/>
      <c r="E40" s="149"/>
      <c r="F40" s="149"/>
      <c r="G40" s="149"/>
      <c r="H40" s="149"/>
      <c r="I40" s="150"/>
      <c r="J40" s="149"/>
      <c r="K40" s="149"/>
      <c r="L40" s="149"/>
      <c r="M40" s="149"/>
      <c r="N40" s="149"/>
      <c r="O40" s="149"/>
      <c r="P40" s="149"/>
      <c r="Q40" s="149"/>
      <c r="R40" s="149"/>
      <c r="S40" s="149"/>
    </row>
    <row r="41" spans="1:27">
      <c r="A41" s="149"/>
      <c r="B41" s="149"/>
      <c r="C41" s="149"/>
      <c r="D41" s="149"/>
      <c r="E41" s="149"/>
      <c r="F41" s="149"/>
      <c r="G41" s="149"/>
      <c r="H41" s="149"/>
      <c r="I41" s="150"/>
      <c r="J41" s="149"/>
      <c r="K41" s="149"/>
      <c r="L41" s="149"/>
      <c r="M41" s="149"/>
      <c r="N41" s="149"/>
      <c r="O41" s="149"/>
      <c r="P41" s="149"/>
      <c r="Q41" s="149"/>
      <c r="R41" s="149"/>
      <c r="S41" s="149"/>
    </row>
    <row r="42" spans="1:27">
      <c r="A42" s="149"/>
      <c r="B42" s="149"/>
      <c r="C42" s="149"/>
      <c r="D42" s="149"/>
      <c r="E42" s="149"/>
      <c r="F42" s="149"/>
      <c r="G42" s="149"/>
      <c r="H42" s="149"/>
      <c r="I42" s="150"/>
      <c r="J42" s="149"/>
      <c r="K42" s="149"/>
      <c r="L42" s="149"/>
      <c r="M42" s="149"/>
      <c r="N42" s="149"/>
      <c r="O42" s="149"/>
      <c r="P42" s="149"/>
      <c r="Q42" s="149"/>
      <c r="R42" s="149"/>
      <c r="S42" s="149"/>
    </row>
    <row r="43" spans="1:27">
      <c r="A43" s="149"/>
      <c r="B43" s="149"/>
      <c r="C43" s="149"/>
      <c r="D43" s="149"/>
      <c r="E43" s="149"/>
      <c r="F43" s="149"/>
      <c r="G43" s="149"/>
      <c r="H43" s="149"/>
      <c r="I43" s="150"/>
      <c r="J43" s="149"/>
      <c r="K43" s="149"/>
      <c r="L43" s="149"/>
      <c r="M43" s="149"/>
      <c r="N43" s="149"/>
      <c r="O43" s="149"/>
      <c r="P43" s="149"/>
      <c r="Q43" s="149"/>
      <c r="R43" s="149"/>
      <c r="S43" s="149"/>
    </row>
    <row r="44" spans="1:27">
      <c r="A44" s="149"/>
      <c r="B44" s="149"/>
      <c r="C44" s="149"/>
      <c r="D44" s="149"/>
      <c r="E44" s="149"/>
      <c r="F44" s="149"/>
      <c r="G44" s="149"/>
      <c r="H44" s="149"/>
      <c r="I44" s="150"/>
      <c r="J44" s="149"/>
      <c r="K44" s="149"/>
      <c r="L44" s="149"/>
      <c r="M44" s="149"/>
      <c r="N44" s="149"/>
      <c r="O44" s="149"/>
      <c r="P44" s="149"/>
      <c r="Q44" s="149"/>
      <c r="R44" s="149"/>
      <c r="S44" s="149"/>
    </row>
    <row r="45" spans="1:27">
      <c r="A45" s="149"/>
      <c r="B45" s="149"/>
      <c r="C45" s="149"/>
      <c r="D45" s="149"/>
      <c r="E45" s="149"/>
      <c r="F45" s="149"/>
      <c r="G45" s="149"/>
      <c r="H45" s="149"/>
      <c r="I45" s="150"/>
      <c r="J45" s="149"/>
      <c r="K45" s="149"/>
      <c r="L45" s="149"/>
      <c r="M45" s="149"/>
      <c r="N45" s="149"/>
      <c r="O45" s="149"/>
      <c r="P45" s="149"/>
      <c r="Q45" s="149"/>
      <c r="R45" s="149"/>
      <c r="S45" s="149"/>
    </row>
  </sheetData>
  <mergeCells count="1">
    <mergeCell ref="B3:T3"/>
  </mergeCells>
  <pageMargins left="0.11811023622047245" right="0" top="0.74803149606299213" bottom="0.74803149606299213" header="0.31496062992125984" footer="0.31496062992125984"/>
  <pageSetup scale="80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BC37"/>
  <sheetViews>
    <sheetView zoomScaleNormal="100" workbookViewId="0">
      <selection activeCell="AA5" sqref="AA5"/>
    </sheetView>
  </sheetViews>
  <sheetFormatPr defaultRowHeight="15"/>
  <cols>
    <col min="1" max="1" width="5.85546875" customWidth="1"/>
    <col min="2" max="2" width="9.140625" customWidth="1"/>
    <col min="3" max="3" width="10.140625" customWidth="1"/>
    <col min="4" max="4" width="6.42578125" customWidth="1"/>
    <col min="5" max="5" width="8.7109375" customWidth="1"/>
    <col min="7" max="7" width="7.140625" customWidth="1"/>
    <col min="8" max="8" width="8.5703125" customWidth="1"/>
    <col min="10" max="10" width="6.140625" customWidth="1"/>
    <col min="13" max="13" width="7" customWidth="1"/>
    <col min="16" max="16" width="6.85546875" customWidth="1"/>
    <col min="17" max="17" width="9.140625" customWidth="1"/>
    <col min="19" max="19" width="6.28515625" customWidth="1"/>
    <col min="22" max="22" width="7" customWidth="1"/>
    <col min="23" max="23" width="8.7109375" customWidth="1"/>
    <col min="25" max="25" width="7.5703125" customWidth="1"/>
    <col min="26" max="26" width="8.5703125" customWidth="1"/>
    <col min="28" max="28" width="7" customWidth="1"/>
    <col min="31" max="31" width="7.140625" customWidth="1"/>
    <col min="32" max="32" width="9" customWidth="1"/>
    <col min="34" max="34" width="7.42578125" customWidth="1"/>
    <col min="35" max="35" width="8.85546875" customWidth="1"/>
    <col min="37" max="37" width="6.28515625" customWidth="1"/>
    <col min="40" max="40" width="6.5703125" customWidth="1"/>
    <col min="41" max="41" width="8.5703125" customWidth="1"/>
    <col min="43" max="43" width="6.5703125" customWidth="1"/>
    <col min="46" max="46" width="6.140625" customWidth="1"/>
    <col min="49" max="49" width="5.28515625" customWidth="1"/>
    <col min="52" max="52" width="5.5703125" customWidth="1"/>
    <col min="55" max="55" width="7.7109375" customWidth="1"/>
  </cols>
  <sheetData>
    <row r="1" spans="1:55">
      <c r="A1" s="586" t="s">
        <v>429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  <c r="T1" s="546"/>
    </row>
    <row r="2" spans="1:55">
      <c r="A2" s="546"/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  <c r="Q2" s="546"/>
      <c r="R2" s="546"/>
      <c r="S2" s="546"/>
      <c r="T2" s="546"/>
    </row>
    <row r="3" spans="1:55" ht="15" customHeight="1">
      <c r="A3" s="543" t="s">
        <v>3</v>
      </c>
      <c r="B3" s="725" t="s">
        <v>433</v>
      </c>
      <c r="C3" s="726"/>
      <c r="D3" s="726"/>
      <c r="E3" s="726"/>
      <c r="F3" s="726"/>
      <c r="G3" s="726"/>
      <c r="H3" s="726"/>
      <c r="I3" s="726"/>
      <c r="J3" s="726"/>
      <c r="K3" s="726"/>
      <c r="L3" s="726"/>
      <c r="M3" s="726"/>
      <c r="N3" s="726"/>
      <c r="O3" s="726"/>
      <c r="P3" s="726"/>
      <c r="Q3" s="726"/>
      <c r="R3" s="726"/>
      <c r="S3" s="726"/>
      <c r="T3" s="726"/>
      <c r="U3" s="726"/>
      <c r="V3" s="726"/>
      <c r="W3" s="726"/>
      <c r="X3" s="726"/>
      <c r="Y3" s="726"/>
      <c r="Z3" s="726"/>
      <c r="AA3" s="726"/>
      <c r="AB3" s="726"/>
      <c r="AC3" s="726"/>
      <c r="AD3" s="726"/>
      <c r="AE3" s="726"/>
      <c r="AF3" s="726"/>
      <c r="AG3" s="726"/>
      <c r="AH3" s="726"/>
      <c r="AI3" s="726"/>
      <c r="AJ3" s="726"/>
      <c r="AK3" s="726"/>
      <c r="AL3" s="726"/>
      <c r="AM3" s="726"/>
      <c r="AN3" s="726"/>
      <c r="AO3" s="726"/>
      <c r="AP3" s="726"/>
      <c r="AQ3" s="726"/>
      <c r="AR3" s="726"/>
      <c r="AS3" s="726"/>
      <c r="AT3" s="726"/>
      <c r="AU3" s="726"/>
      <c r="AV3" s="726"/>
      <c r="AW3" s="726"/>
      <c r="AX3" s="726"/>
      <c r="AY3" s="726"/>
      <c r="AZ3" s="726"/>
      <c r="BA3" s="726"/>
      <c r="BB3" s="726"/>
      <c r="BC3" s="727"/>
    </row>
    <row r="4" spans="1:55">
      <c r="A4" s="540"/>
      <c r="B4" s="739">
        <v>1</v>
      </c>
      <c r="C4" s="731"/>
      <c r="D4" s="731"/>
      <c r="E4" s="739">
        <v>2</v>
      </c>
      <c r="F4" s="731"/>
      <c r="G4" s="732"/>
      <c r="H4" s="739">
        <v>3</v>
      </c>
      <c r="I4" s="731"/>
      <c r="J4" s="732"/>
      <c r="K4" s="739">
        <v>4</v>
      </c>
      <c r="L4" s="731"/>
      <c r="M4" s="732"/>
      <c r="N4" s="739">
        <v>5</v>
      </c>
      <c r="O4" s="731"/>
      <c r="P4" s="732"/>
      <c r="Q4" s="731">
        <v>6</v>
      </c>
      <c r="R4" s="731"/>
      <c r="S4" s="732"/>
      <c r="T4" s="733">
        <v>7</v>
      </c>
      <c r="U4" s="734"/>
      <c r="V4" s="735"/>
      <c r="W4" s="728">
        <v>8</v>
      </c>
      <c r="X4" s="729"/>
      <c r="Y4" s="730"/>
      <c r="Z4" s="728">
        <v>9</v>
      </c>
      <c r="AA4" s="729"/>
      <c r="AB4" s="730"/>
      <c r="AC4" s="728">
        <v>10</v>
      </c>
      <c r="AD4" s="729"/>
      <c r="AE4" s="730"/>
      <c r="AF4" s="728">
        <v>11</v>
      </c>
      <c r="AG4" s="729"/>
      <c r="AH4" s="730"/>
      <c r="AI4" s="728">
        <v>12</v>
      </c>
      <c r="AJ4" s="729"/>
      <c r="AK4" s="730"/>
      <c r="AL4" s="728">
        <v>13</v>
      </c>
      <c r="AM4" s="729"/>
      <c r="AN4" s="729"/>
      <c r="AO4" s="728">
        <v>14</v>
      </c>
      <c r="AP4" s="729"/>
      <c r="AQ4" s="730"/>
      <c r="AR4" s="728">
        <v>15</v>
      </c>
      <c r="AS4" s="729"/>
      <c r="AT4" s="729"/>
      <c r="AU4" s="728">
        <v>16</v>
      </c>
      <c r="AV4" s="729"/>
      <c r="AW4" s="730"/>
      <c r="AX4" s="728">
        <v>17</v>
      </c>
      <c r="AY4" s="729"/>
      <c r="AZ4" s="730"/>
      <c r="BA4" s="736" t="s">
        <v>402</v>
      </c>
      <c r="BB4" s="737"/>
      <c r="BC4" s="738"/>
    </row>
    <row r="5" spans="1:55" s="546" customFormat="1" ht="76.5" customHeight="1">
      <c r="A5" s="554"/>
      <c r="B5" s="304" t="s">
        <v>430</v>
      </c>
      <c r="C5" s="304" t="s">
        <v>432</v>
      </c>
      <c r="D5" s="578" t="s">
        <v>431</v>
      </c>
      <c r="E5" s="304" t="s">
        <v>430</v>
      </c>
      <c r="F5" s="304" t="s">
        <v>432</v>
      </c>
      <c r="G5" s="578" t="s">
        <v>431</v>
      </c>
      <c r="H5" s="304" t="s">
        <v>430</v>
      </c>
      <c r="I5" s="304" t="s">
        <v>432</v>
      </c>
      <c r="J5" s="578" t="s">
        <v>431</v>
      </c>
      <c r="K5" s="304" t="s">
        <v>430</v>
      </c>
      <c r="L5" s="304" t="s">
        <v>432</v>
      </c>
      <c r="M5" s="578" t="s">
        <v>431</v>
      </c>
      <c r="N5" s="304" t="s">
        <v>430</v>
      </c>
      <c r="O5" s="304" t="s">
        <v>432</v>
      </c>
      <c r="P5" s="578" t="s">
        <v>431</v>
      </c>
      <c r="Q5" s="304" t="s">
        <v>430</v>
      </c>
      <c r="R5" s="304" t="s">
        <v>432</v>
      </c>
      <c r="S5" s="578" t="s">
        <v>431</v>
      </c>
      <c r="T5" s="304" t="s">
        <v>430</v>
      </c>
      <c r="U5" s="304" t="s">
        <v>432</v>
      </c>
      <c r="V5" s="578" t="s">
        <v>431</v>
      </c>
      <c r="W5" s="304" t="s">
        <v>430</v>
      </c>
      <c r="X5" s="304" t="s">
        <v>432</v>
      </c>
      <c r="Y5" s="578" t="s">
        <v>431</v>
      </c>
      <c r="Z5" s="304" t="s">
        <v>430</v>
      </c>
      <c r="AA5" s="304" t="s">
        <v>432</v>
      </c>
      <c r="AB5" s="578" t="s">
        <v>431</v>
      </c>
      <c r="AC5" s="304" t="s">
        <v>430</v>
      </c>
      <c r="AD5" s="304" t="s">
        <v>432</v>
      </c>
      <c r="AE5" s="578" t="s">
        <v>431</v>
      </c>
      <c r="AF5" s="304" t="s">
        <v>430</v>
      </c>
      <c r="AG5" s="304" t="s">
        <v>432</v>
      </c>
      <c r="AH5" s="578" t="s">
        <v>431</v>
      </c>
      <c r="AI5" s="304" t="s">
        <v>430</v>
      </c>
      <c r="AJ5" s="304" t="s">
        <v>432</v>
      </c>
      <c r="AK5" s="578" t="s">
        <v>431</v>
      </c>
      <c r="AL5" s="304" t="s">
        <v>430</v>
      </c>
      <c r="AM5" s="304" t="s">
        <v>432</v>
      </c>
      <c r="AN5" s="578" t="s">
        <v>431</v>
      </c>
      <c r="AO5" s="304" t="s">
        <v>430</v>
      </c>
      <c r="AP5" s="304" t="s">
        <v>432</v>
      </c>
      <c r="AQ5" s="578" t="s">
        <v>431</v>
      </c>
      <c r="AR5" s="304" t="s">
        <v>430</v>
      </c>
      <c r="AS5" s="304" t="s">
        <v>432</v>
      </c>
      <c r="AT5" s="578" t="s">
        <v>431</v>
      </c>
      <c r="AU5" s="304" t="s">
        <v>430</v>
      </c>
      <c r="AV5" s="304" t="s">
        <v>432</v>
      </c>
      <c r="AW5" s="578" t="s">
        <v>431</v>
      </c>
      <c r="AX5" s="304" t="s">
        <v>430</v>
      </c>
      <c r="AY5" s="304" t="s">
        <v>432</v>
      </c>
      <c r="AZ5" s="578" t="s">
        <v>431</v>
      </c>
      <c r="BA5" s="304" t="s">
        <v>430</v>
      </c>
      <c r="BB5" s="304" t="s">
        <v>432</v>
      </c>
      <c r="BC5" s="578" t="s">
        <v>431</v>
      </c>
    </row>
    <row r="6" spans="1:55">
      <c r="A6" s="549">
        <v>1997</v>
      </c>
      <c r="B6" s="555">
        <v>442</v>
      </c>
      <c r="C6" s="555">
        <v>1077</v>
      </c>
      <c r="D6" s="555">
        <v>1186</v>
      </c>
      <c r="E6" s="553">
        <v>5243</v>
      </c>
      <c r="F6" s="624">
        <v>3132</v>
      </c>
      <c r="G6" s="552">
        <v>-117</v>
      </c>
      <c r="H6" s="553">
        <v>102</v>
      </c>
      <c r="I6" s="624">
        <v>1168</v>
      </c>
      <c r="J6" s="552">
        <v>-96</v>
      </c>
      <c r="K6" s="553">
        <v>5556</v>
      </c>
      <c r="L6" s="624">
        <v>7820</v>
      </c>
      <c r="M6" s="552">
        <v>1676</v>
      </c>
      <c r="N6" s="553">
        <v>1219</v>
      </c>
      <c r="O6" s="624">
        <v>2121</v>
      </c>
      <c r="P6" s="552">
        <v>452</v>
      </c>
      <c r="Q6" s="553">
        <v>622</v>
      </c>
      <c r="R6" s="624">
        <v>1995</v>
      </c>
      <c r="S6" s="552">
        <v>499</v>
      </c>
      <c r="T6" s="553">
        <v>661</v>
      </c>
      <c r="U6" s="624">
        <v>2621</v>
      </c>
      <c r="V6" s="552">
        <v>182</v>
      </c>
      <c r="W6" s="556">
        <v>1019</v>
      </c>
      <c r="X6" s="556">
        <v>3124</v>
      </c>
      <c r="Y6" s="556">
        <v>-3555</v>
      </c>
      <c r="Z6" s="521">
        <v>0</v>
      </c>
      <c r="AA6" s="269">
        <v>11604</v>
      </c>
      <c r="AB6" s="490">
        <v>1235</v>
      </c>
      <c r="AC6" s="553">
        <v>2309</v>
      </c>
      <c r="AD6" s="624">
        <v>4913</v>
      </c>
      <c r="AE6" s="552">
        <v>2941</v>
      </c>
      <c r="AF6" s="553">
        <v>1169</v>
      </c>
      <c r="AG6" s="624">
        <v>397</v>
      </c>
      <c r="AH6" s="552">
        <v>306</v>
      </c>
      <c r="AI6" s="553">
        <v>260</v>
      </c>
      <c r="AJ6" s="624">
        <v>1027</v>
      </c>
      <c r="AK6" s="552">
        <v>759</v>
      </c>
      <c r="AL6" s="553">
        <v>796</v>
      </c>
      <c r="AM6" s="624">
        <v>1832</v>
      </c>
      <c r="AN6" s="552">
        <v>1208</v>
      </c>
      <c r="AO6" s="553">
        <v>779</v>
      </c>
      <c r="AP6" s="624">
        <v>419</v>
      </c>
      <c r="AQ6" s="552">
        <v>258</v>
      </c>
      <c r="AR6" s="553">
        <v>111</v>
      </c>
      <c r="AS6" s="624">
        <v>275</v>
      </c>
      <c r="AT6" s="552">
        <v>48</v>
      </c>
      <c r="AU6" s="553">
        <v>171</v>
      </c>
      <c r="AV6" s="624">
        <v>296</v>
      </c>
      <c r="AW6" s="552">
        <v>102</v>
      </c>
      <c r="AX6" s="553">
        <v>74</v>
      </c>
      <c r="AY6" s="624">
        <v>274</v>
      </c>
      <c r="AZ6" s="552">
        <v>146</v>
      </c>
      <c r="BA6" s="557">
        <v>20532</v>
      </c>
      <c r="BB6" s="405">
        <v>44097</v>
      </c>
      <c r="BC6" s="558">
        <v>7229</v>
      </c>
    </row>
    <row r="7" spans="1:55">
      <c r="A7" s="550">
        <v>1998</v>
      </c>
      <c r="B7" s="555">
        <v>345</v>
      </c>
      <c r="C7" s="555">
        <v>1302</v>
      </c>
      <c r="D7" s="555">
        <v>1338</v>
      </c>
      <c r="E7" s="553">
        <v>2286</v>
      </c>
      <c r="F7" s="270">
        <v>3910</v>
      </c>
      <c r="G7" s="552">
        <v>-323</v>
      </c>
      <c r="H7" s="553">
        <v>213</v>
      </c>
      <c r="I7" s="270">
        <v>1294</v>
      </c>
      <c r="J7" s="552">
        <v>76</v>
      </c>
      <c r="K7" s="553">
        <v>5627</v>
      </c>
      <c r="L7" s="270">
        <v>9059</v>
      </c>
      <c r="M7" s="552">
        <v>-484</v>
      </c>
      <c r="N7" s="553">
        <v>1234</v>
      </c>
      <c r="O7" s="270">
        <v>2463</v>
      </c>
      <c r="P7" s="552">
        <v>393</v>
      </c>
      <c r="Q7" s="553">
        <v>693</v>
      </c>
      <c r="R7" s="270">
        <v>2102</v>
      </c>
      <c r="S7" s="552">
        <v>452</v>
      </c>
      <c r="T7" s="553">
        <v>615</v>
      </c>
      <c r="U7" s="270">
        <v>3054</v>
      </c>
      <c r="V7" s="552">
        <v>193</v>
      </c>
      <c r="W7" s="556">
        <v>1088</v>
      </c>
      <c r="X7" s="556">
        <v>3639</v>
      </c>
      <c r="Y7" s="556">
        <v>1655</v>
      </c>
      <c r="Z7" s="521">
        <v>0</v>
      </c>
      <c r="AA7" s="269">
        <v>11547</v>
      </c>
      <c r="AB7" s="490">
        <v>108</v>
      </c>
      <c r="AC7" s="553">
        <v>1866</v>
      </c>
      <c r="AD7" s="270">
        <v>4623</v>
      </c>
      <c r="AE7" s="552">
        <v>2471</v>
      </c>
      <c r="AF7" s="553">
        <v>1062</v>
      </c>
      <c r="AG7" s="270">
        <v>425</v>
      </c>
      <c r="AH7" s="552">
        <v>432</v>
      </c>
      <c r="AI7" s="553">
        <v>239</v>
      </c>
      <c r="AJ7" s="270">
        <v>1083</v>
      </c>
      <c r="AK7" s="552">
        <v>155</v>
      </c>
      <c r="AL7" s="553">
        <v>985</v>
      </c>
      <c r="AM7" s="270">
        <v>1476</v>
      </c>
      <c r="AN7" s="552">
        <v>951</v>
      </c>
      <c r="AO7" s="553">
        <v>628</v>
      </c>
      <c r="AP7" s="270">
        <v>491</v>
      </c>
      <c r="AQ7" s="552">
        <v>427</v>
      </c>
      <c r="AR7" s="553">
        <v>81</v>
      </c>
      <c r="AS7" s="270">
        <v>281</v>
      </c>
      <c r="AT7" s="552">
        <v>105</v>
      </c>
      <c r="AU7" s="553">
        <v>213</v>
      </c>
      <c r="AV7" s="270">
        <v>365</v>
      </c>
      <c r="AW7" s="552">
        <v>89</v>
      </c>
      <c r="AX7" s="553">
        <v>99</v>
      </c>
      <c r="AY7" s="270">
        <v>340</v>
      </c>
      <c r="AZ7" s="552">
        <v>149</v>
      </c>
      <c r="BA7" s="557">
        <v>17271</v>
      </c>
      <c r="BB7" s="405">
        <v>47455</v>
      </c>
      <c r="BC7" s="558">
        <v>8185</v>
      </c>
    </row>
    <row r="8" spans="1:55">
      <c r="A8" s="550">
        <v>1999</v>
      </c>
      <c r="B8" s="555">
        <v>236</v>
      </c>
      <c r="C8" s="555">
        <v>1060</v>
      </c>
      <c r="D8" s="555">
        <v>857</v>
      </c>
      <c r="E8" s="553">
        <v>2765</v>
      </c>
      <c r="F8" s="270">
        <v>4327</v>
      </c>
      <c r="G8" s="552">
        <v>546</v>
      </c>
      <c r="H8" s="553">
        <v>226</v>
      </c>
      <c r="I8" s="270">
        <v>1295</v>
      </c>
      <c r="J8" s="552">
        <v>87</v>
      </c>
      <c r="K8" s="553">
        <v>5575</v>
      </c>
      <c r="L8" s="270">
        <v>9400</v>
      </c>
      <c r="M8" s="552">
        <v>90</v>
      </c>
      <c r="N8" s="553">
        <v>1137</v>
      </c>
      <c r="O8" s="270">
        <v>2459</v>
      </c>
      <c r="P8" s="552">
        <v>354</v>
      </c>
      <c r="Q8" s="553">
        <v>846</v>
      </c>
      <c r="R8" s="270">
        <v>2135</v>
      </c>
      <c r="S8" s="552">
        <v>208</v>
      </c>
      <c r="T8" s="553">
        <v>748</v>
      </c>
      <c r="U8" s="270">
        <v>3125</v>
      </c>
      <c r="V8" s="552">
        <v>-299</v>
      </c>
      <c r="W8" s="556">
        <v>1230</v>
      </c>
      <c r="X8" s="556">
        <v>3773</v>
      </c>
      <c r="Y8" s="556">
        <v>1593</v>
      </c>
      <c r="Z8" s="521">
        <v>0</v>
      </c>
      <c r="AA8" s="269">
        <v>11337</v>
      </c>
      <c r="AB8" s="490">
        <v>-38</v>
      </c>
      <c r="AC8" s="553">
        <v>1421</v>
      </c>
      <c r="AD8" s="270">
        <v>4561</v>
      </c>
      <c r="AE8" s="552">
        <v>1773</v>
      </c>
      <c r="AF8" s="553">
        <v>996</v>
      </c>
      <c r="AG8" s="270">
        <v>334</v>
      </c>
      <c r="AH8" s="552">
        <v>118</v>
      </c>
      <c r="AI8" s="553">
        <v>215</v>
      </c>
      <c r="AJ8" s="270">
        <v>1168</v>
      </c>
      <c r="AK8" s="552">
        <v>163</v>
      </c>
      <c r="AL8" s="553">
        <v>773</v>
      </c>
      <c r="AM8" s="270">
        <v>1227</v>
      </c>
      <c r="AN8" s="552">
        <v>910</v>
      </c>
      <c r="AO8" s="553">
        <v>595</v>
      </c>
      <c r="AP8" s="270">
        <v>470</v>
      </c>
      <c r="AQ8" s="552">
        <v>176</v>
      </c>
      <c r="AR8" s="553">
        <v>68</v>
      </c>
      <c r="AS8" s="270">
        <v>281</v>
      </c>
      <c r="AT8" s="552">
        <v>37</v>
      </c>
      <c r="AU8" s="553">
        <v>230</v>
      </c>
      <c r="AV8" s="270">
        <v>406</v>
      </c>
      <c r="AW8" s="552">
        <v>66</v>
      </c>
      <c r="AX8" s="553">
        <v>93</v>
      </c>
      <c r="AY8" s="270">
        <v>371</v>
      </c>
      <c r="AZ8" s="552">
        <v>297</v>
      </c>
      <c r="BA8" s="557">
        <v>17155</v>
      </c>
      <c r="BB8" s="405">
        <v>47728</v>
      </c>
      <c r="BC8" s="558">
        <v>6937</v>
      </c>
    </row>
    <row r="9" spans="1:55">
      <c r="A9" s="550">
        <v>2000</v>
      </c>
      <c r="B9" s="555">
        <v>281</v>
      </c>
      <c r="C9" s="555">
        <v>1224</v>
      </c>
      <c r="D9" s="555">
        <v>829</v>
      </c>
      <c r="E9" s="553">
        <v>2620</v>
      </c>
      <c r="F9" s="270">
        <v>4658</v>
      </c>
      <c r="G9" s="552">
        <v>-91</v>
      </c>
      <c r="H9" s="553">
        <v>199</v>
      </c>
      <c r="I9" s="270">
        <v>1090</v>
      </c>
      <c r="J9" s="552">
        <v>-199</v>
      </c>
      <c r="K9" s="553">
        <v>4519</v>
      </c>
      <c r="L9" s="270">
        <v>10738</v>
      </c>
      <c r="M9" s="552">
        <v>2831</v>
      </c>
      <c r="N9" s="553">
        <v>1152</v>
      </c>
      <c r="O9" s="270">
        <v>2859</v>
      </c>
      <c r="P9" s="552">
        <v>689</v>
      </c>
      <c r="Q9" s="553">
        <v>612</v>
      </c>
      <c r="R9" s="270">
        <v>2707</v>
      </c>
      <c r="S9" s="552">
        <v>202</v>
      </c>
      <c r="T9" s="553">
        <v>741</v>
      </c>
      <c r="U9" s="270">
        <v>3277</v>
      </c>
      <c r="V9" s="552">
        <v>1447</v>
      </c>
      <c r="W9" s="556">
        <v>1055</v>
      </c>
      <c r="X9" s="556">
        <v>3871</v>
      </c>
      <c r="Y9" s="556">
        <v>2184</v>
      </c>
      <c r="Z9" s="521">
        <v>0</v>
      </c>
      <c r="AA9" s="269">
        <v>13991</v>
      </c>
      <c r="AB9" s="490">
        <v>33</v>
      </c>
      <c r="AC9" s="553">
        <v>1565</v>
      </c>
      <c r="AD9" s="270">
        <v>5942</v>
      </c>
      <c r="AE9" s="552">
        <v>1344</v>
      </c>
      <c r="AF9" s="553">
        <v>1633</v>
      </c>
      <c r="AG9" s="270">
        <v>870</v>
      </c>
      <c r="AH9" s="552">
        <v>605</v>
      </c>
      <c r="AI9" s="553">
        <v>321</v>
      </c>
      <c r="AJ9" s="270">
        <v>1263</v>
      </c>
      <c r="AK9" s="552">
        <v>101</v>
      </c>
      <c r="AL9" s="553">
        <v>740</v>
      </c>
      <c r="AM9" s="270">
        <v>1661</v>
      </c>
      <c r="AN9" s="552">
        <v>437</v>
      </c>
      <c r="AO9" s="553">
        <v>673</v>
      </c>
      <c r="AP9" s="270">
        <v>794</v>
      </c>
      <c r="AQ9" s="552">
        <v>115</v>
      </c>
      <c r="AR9" s="553">
        <v>73</v>
      </c>
      <c r="AS9" s="270">
        <v>290</v>
      </c>
      <c r="AT9" s="552">
        <v>32</v>
      </c>
      <c r="AU9" s="553">
        <v>251</v>
      </c>
      <c r="AV9" s="270">
        <v>454</v>
      </c>
      <c r="AW9" s="552">
        <v>86</v>
      </c>
      <c r="AX9" s="553">
        <v>87</v>
      </c>
      <c r="AY9" s="270">
        <v>377</v>
      </c>
      <c r="AZ9" s="552">
        <v>58</v>
      </c>
      <c r="BA9" s="557">
        <v>16523</v>
      </c>
      <c r="BB9" s="405">
        <v>56066</v>
      </c>
      <c r="BC9" s="558">
        <v>10702</v>
      </c>
    </row>
    <row r="10" spans="1:55">
      <c r="A10" s="550">
        <v>2001</v>
      </c>
      <c r="B10" s="555">
        <v>286</v>
      </c>
      <c r="C10" s="555">
        <v>1361</v>
      </c>
      <c r="D10" s="555">
        <v>853</v>
      </c>
      <c r="E10" s="553">
        <v>2887</v>
      </c>
      <c r="F10" s="270">
        <v>4729</v>
      </c>
      <c r="G10" s="552">
        <v>-2650</v>
      </c>
      <c r="H10" s="553">
        <v>328</v>
      </c>
      <c r="I10" s="270">
        <v>1311</v>
      </c>
      <c r="J10" s="552">
        <v>166</v>
      </c>
      <c r="K10" s="553">
        <v>4810</v>
      </c>
      <c r="L10" s="270">
        <v>12117</v>
      </c>
      <c r="M10" s="552">
        <v>-1418</v>
      </c>
      <c r="N10" s="553">
        <v>1371</v>
      </c>
      <c r="O10" s="270">
        <v>2962</v>
      </c>
      <c r="P10" s="552">
        <v>135</v>
      </c>
      <c r="Q10" s="553">
        <v>1124</v>
      </c>
      <c r="R10" s="270">
        <v>2711</v>
      </c>
      <c r="S10" s="552">
        <v>419</v>
      </c>
      <c r="T10" s="553">
        <v>580</v>
      </c>
      <c r="U10" s="270">
        <v>3719</v>
      </c>
      <c r="V10" s="552">
        <v>26</v>
      </c>
      <c r="W10" s="556">
        <v>1576</v>
      </c>
      <c r="X10" s="556">
        <v>5587</v>
      </c>
      <c r="Y10" s="556">
        <v>-153</v>
      </c>
      <c r="Z10" s="521">
        <v>0</v>
      </c>
      <c r="AA10" s="269">
        <v>14710</v>
      </c>
      <c r="AB10" s="490">
        <v>75</v>
      </c>
      <c r="AC10" s="553">
        <v>2252</v>
      </c>
      <c r="AD10" s="270">
        <v>5633</v>
      </c>
      <c r="AE10" s="552">
        <v>2014</v>
      </c>
      <c r="AF10" s="553">
        <v>1310</v>
      </c>
      <c r="AG10" s="270">
        <v>915</v>
      </c>
      <c r="AH10" s="552">
        <v>-116</v>
      </c>
      <c r="AI10" s="553">
        <v>317</v>
      </c>
      <c r="AJ10" s="270">
        <v>1324</v>
      </c>
      <c r="AK10" s="552">
        <v>31</v>
      </c>
      <c r="AL10" s="553">
        <v>738</v>
      </c>
      <c r="AM10" s="270">
        <v>1707</v>
      </c>
      <c r="AN10" s="552">
        <v>685</v>
      </c>
      <c r="AO10" s="553">
        <v>782</v>
      </c>
      <c r="AP10" s="270">
        <v>987</v>
      </c>
      <c r="AQ10" s="552">
        <v>42</v>
      </c>
      <c r="AR10" s="553">
        <v>110</v>
      </c>
      <c r="AS10" s="270">
        <v>376</v>
      </c>
      <c r="AT10" s="552">
        <v>87</v>
      </c>
      <c r="AU10" s="553">
        <v>255</v>
      </c>
      <c r="AV10" s="270">
        <v>505</v>
      </c>
      <c r="AW10" s="552">
        <v>109</v>
      </c>
      <c r="AX10" s="553">
        <v>82</v>
      </c>
      <c r="AY10" s="270">
        <v>391</v>
      </c>
      <c r="AZ10" s="552">
        <v>-78</v>
      </c>
      <c r="BA10" s="557">
        <v>18806</v>
      </c>
      <c r="BB10" s="405">
        <v>61043</v>
      </c>
      <c r="BC10" s="558">
        <v>226</v>
      </c>
    </row>
    <row r="11" spans="1:55">
      <c r="A11" s="550">
        <v>2002</v>
      </c>
      <c r="B11" s="555">
        <v>329</v>
      </c>
      <c r="C11" s="555">
        <v>1273</v>
      </c>
      <c r="D11" s="555">
        <v>1067</v>
      </c>
      <c r="E11" s="553">
        <v>3531</v>
      </c>
      <c r="F11" s="270">
        <v>5528</v>
      </c>
      <c r="G11" s="552">
        <v>-3352</v>
      </c>
      <c r="H11" s="553">
        <v>209</v>
      </c>
      <c r="I11" s="270">
        <v>1409</v>
      </c>
      <c r="J11" s="552">
        <v>237</v>
      </c>
      <c r="K11" s="553">
        <v>3702</v>
      </c>
      <c r="L11" s="270">
        <v>10736</v>
      </c>
      <c r="M11" s="552">
        <v>-6859</v>
      </c>
      <c r="N11" s="553">
        <v>1151</v>
      </c>
      <c r="O11" s="270">
        <v>2380</v>
      </c>
      <c r="P11" s="552">
        <v>-308</v>
      </c>
      <c r="Q11" s="553">
        <v>921</v>
      </c>
      <c r="R11" s="270">
        <v>2569</v>
      </c>
      <c r="S11" s="552">
        <v>227</v>
      </c>
      <c r="T11" s="553">
        <v>721</v>
      </c>
      <c r="U11" s="270">
        <v>3386</v>
      </c>
      <c r="V11" s="552">
        <v>273</v>
      </c>
      <c r="W11" s="556">
        <v>896</v>
      </c>
      <c r="X11" s="556">
        <v>5307</v>
      </c>
      <c r="Y11" s="556">
        <v>-12298</v>
      </c>
      <c r="Z11" s="521">
        <v>0</v>
      </c>
      <c r="AA11" s="269">
        <v>12554</v>
      </c>
      <c r="AB11" s="490">
        <v>-1878</v>
      </c>
      <c r="AC11" s="553">
        <v>1293</v>
      </c>
      <c r="AD11" s="270">
        <v>6001</v>
      </c>
      <c r="AE11" s="552">
        <v>3199</v>
      </c>
      <c r="AF11" s="553">
        <v>1260</v>
      </c>
      <c r="AG11" s="270">
        <v>947</v>
      </c>
      <c r="AH11" s="552">
        <v>125</v>
      </c>
      <c r="AI11" s="553">
        <v>139</v>
      </c>
      <c r="AJ11" s="270">
        <v>1368</v>
      </c>
      <c r="AK11" s="552">
        <v>90</v>
      </c>
      <c r="AL11" s="553">
        <v>690</v>
      </c>
      <c r="AM11" s="270">
        <v>1525</v>
      </c>
      <c r="AN11" s="552">
        <v>404</v>
      </c>
      <c r="AO11" s="553">
        <v>826</v>
      </c>
      <c r="AP11" s="270">
        <v>889</v>
      </c>
      <c r="AQ11" s="552">
        <v>69</v>
      </c>
      <c r="AR11" s="553">
        <v>116</v>
      </c>
      <c r="AS11" s="270">
        <v>444</v>
      </c>
      <c r="AT11" s="552">
        <v>96</v>
      </c>
      <c r="AU11" s="553">
        <v>177</v>
      </c>
      <c r="AV11" s="270">
        <v>514</v>
      </c>
      <c r="AW11" s="552">
        <v>43</v>
      </c>
      <c r="AX11" s="553">
        <v>110</v>
      </c>
      <c r="AY11" s="270">
        <v>355</v>
      </c>
      <c r="AZ11" s="552">
        <v>112</v>
      </c>
      <c r="BA11" s="557">
        <v>16070</v>
      </c>
      <c r="BB11" s="405">
        <v>57187</v>
      </c>
      <c r="BC11" s="558">
        <v>-18751</v>
      </c>
    </row>
    <row r="12" spans="1:55">
      <c r="A12" s="550">
        <v>2003</v>
      </c>
      <c r="B12" s="555">
        <v>335</v>
      </c>
      <c r="C12" s="555">
        <v>1332</v>
      </c>
      <c r="D12" s="555">
        <v>1104</v>
      </c>
      <c r="E12" s="553">
        <v>2738</v>
      </c>
      <c r="F12" s="270">
        <v>5497</v>
      </c>
      <c r="G12" s="552">
        <v>1167</v>
      </c>
      <c r="H12" s="553">
        <v>320</v>
      </c>
      <c r="I12" s="270">
        <v>1593</v>
      </c>
      <c r="J12" s="552">
        <v>182</v>
      </c>
      <c r="K12" s="553">
        <v>3633</v>
      </c>
      <c r="L12" s="270">
        <v>10088</v>
      </c>
      <c r="M12" s="552">
        <v>4157</v>
      </c>
      <c r="N12" s="553">
        <v>880</v>
      </c>
      <c r="O12" s="270">
        <v>2366</v>
      </c>
      <c r="P12" s="552">
        <v>333</v>
      </c>
      <c r="Q12" s="553">
        <v>872</v>
      </c>
      <c r="R12" s="270">
        <v>2794</v>
      </c>
      <c r="S12" s="552">
        <v>345</v>
      </c>
      <c r="T12" s="553">
        <v>740</v>
      </c>
      <c r="U12" s="270">
        <v>3502</v>
      </c>
      <c r="V12" s="552">
        <v>886</v>
      </c>
      <c r="W12" s="556">
        <v>602</v>
      </c>
      <c r="X12" s="556">
        <v>4452</v>
      </c>
      <c r="Y12" s="556">
        <v>1499</v>
      </c>
      <c r="Z12" s="521">
        <v>0</v>
      </c>
      <c r="AA12" s="269">
        <v>15353</v>
      </c>
      <c r="AB12" s="490">
        <v>3158</v>
      </c>
      <c r="AC12" s="553">
        <v>2513</v>
      </c>
      <c r="AD12" s="270">
        <v>6009</v>
      </c>
      <c r="AE12" s="552">
        <v>2411</v>
      </c>
      <c r="AF12" s="553">
        <v>1105</v>
      </c>
      <c r="AG12" s="270">
        <v>1053</v>
      </c>
      <c r="AH12" s="552">
        <v>26</v>
      </c>
      <c r="AI12" s="553">
        <v>169</v>
      </c>
      <c r="AJ12" s="270">
        <v>1400</v>
      </c>
      <c r="AK12" s="552">
        <v>165</v>
      </c>
      <c r="AL12" s="553">
        <v>703</v>
      </c>
      <c r="AM12" s="270">
        <v>1780</v>
      </c>
      <c r="AN12" s="552">
        <v>927</v>
      </c>
      <c r="AO12" s="553">
        <v>699</v>
      </c>
      <c r="AP12" s="270">
        <v>843</v>
      </c>
      <c r="AQ12" s="552">
        <v>178</v>
      </c>
      <c r="AR12" s="553">
        <v>152</v>
      </c>
      <c r="AS12" s="270">
        <v>523</v>
      </c>
      <c r="AT12" s="552">
        <v>76</v>
      </c>
      <c r="AU12" s="553">
        <v>178</v>
      </c>
      <c r="AV12" s="270">
        <v>603</v>
      </c>
      <c r="AW12" s="552">
        <v>52</v>
      </c>
      <c r="AX12" s="553">
        <v>83</v>
      </c>
      <c r="AY12" s="270">
        <v>336</v>
      </c>
      <c r="AZ12" s="552">
        <v>-44</v>
      </c>
      <c r="BA12" s="557">
        <v>15720</v>
      </c>
      <c r="BB12" s="405">
        <v>59522</v>
      </c>
      <c r="BC12" s="558">
        <v>16621</v>
      </c>
    </row>
    <row r="13" spans="1:55">
      <c r="A13" s="550">
        <v>2004</v>
      </c>
      <c r="B13" s="555">
        <v>347</v>
      </c>
      <c r="C13" s="555">
        <v>1318</v>
      </c>
      <c r="D13" s="555">
        <v>1275</v>
      </c>
      <c r="E13" s="553">
        <v>2243</v>
      </c>
      <c r="F13" s="270">
        <v>6736</v>
      </c>
      <c r="G13" s="552">
        <v>632</v>
      </c>
      <c r="H13" s="553">
        <v>292</v>
      </c>
      <c r="I13" s="270">
        <v>559</v>
      </c>
      <c r="J13" s="552">
        <v>981</v>
      </c>
      <c r="K13" s="553">
        <v>5208</v>
      </c>
      <c r="L13" s="270">
        <v>10237</v>
      </c>
      <c r="M13" s="552">
        <v>1051</v>
      </c>
      <c r="N13" s="553">
        <v>1327</v>
      </c>
      <c r="O13" s="270">
        <v>2523</v>
      </c>
      <c r="P13" s="552">
        <v>495</v>
      </c>
      <c r="Q13" s="553">
        <v>964</v>
      </c>
      <c r="R13" s="270">
        <v>3064</v>
      </c>
      <c r="S13" s="552">
        <v>690</v>
      </c>
      <c r="T13" s="553">
        <v>1039</v>
      </c>
      <c r="U13" s="270">
        <v>3402</v>
      </c>
      <c r="V13" s="552">
        <v>574</v>
      </c>
      <c r="W13" s="556">
        <v>894</v>
      </c>
      <c r="X13" s="556">
        <v>4166</v>
      </c>
      <c r="Y13" s="556">
        <v>359</v>
      </c>
      <c r="Z13" s="521">
        <v>0</v>
      </c>
      <c r="AA13" s="269">
        <v>12411</v>
      </c>
      <c r="AB13" s="490">
        <v>69</v>
      </c>
      <c r="AC13" s="553">
        <v>2778</v>
      </c>
      <c r="AD13" s="270">
        <v>6034</v>
      </c>
      <c r="AE13" s="552">
        <v>3467</v>
      </c>
      <c r="AF13" s="553">
        <v>1142</v>
      </c>
      <c r="AG13" s="270">
        <v>1069</v>
      </c>
      <c r="AH13" s="552">
        <v>308</v>
      </c>
      <c r="AI13" s="553">
        <v>184</v>
      </c>
      <c r="AJ13" s="270">
        <v>1385</v>
      </c>
      <c r="AK13" s="552">
        <v>310</v>
      </c>
      <c r="AL13" s="553">
        <v>860</v>
      </c>
      <c r="AM13" s="270">
        <v>1816</v>
      </c>
      <c r="AN13" s="552">
        <v>856</v>
      </c>
      <c r="AO13" s="553">
        <v>727</v>
      </c>
      <c r="AP13" s="270">
        <v>771</v>
      </c>
      <c r="AQ13" s="552">
        <v>219</v>
      </c>
      <c r="AR13" s="553">
        <v>137</v>
      </c>
      <c r="AS13" s="270">
        <v>456</v>
      </c>
      <c r="AT13" s="552">
        <v>46</v>
      </c>
      <c r="AU13" s="553">
        <v>186</v>
      </c>
      <c r="AV13" s="270">
        <v>620</v>
      </c>
      <c r="AW13" s="552">
        <v>279</v>
      </c>
      <c r="AX13" s="553">
        <v>105</v>
      </c>
      <c r="AY13" s="270">
        <v>359</v>
      </c>
      <c r="AZ13" s="552">
        <v>144</v>
      </c>
      <c r="BA13" s="557">
        <v>18429</v>
      </c>
      <c r="BB13" s="405">
        <v>56926</v>
      </c>
      <c r="BC13" s="558">
        <v>11755</v>
      </c>
    </row>
    <row r="14" spans="1:55">
      <c r="A14" s="550">
        <v>2005</v>
      </c>
      <c r="B14" s="555">
        <v>389</v>
      </c>
      <c r="C14" s="555">
        <v>1438</v>
      </c>
      <c r="D14" s="555">
        <v>1534</v>
      </c>
      <c r="E14" s="553">
        <v>3700</v>
      </c>
      <c r="F14" s="270">
        <v>6510</v>
      </c>
      <c r="G14" s="552">
        <v>-597</v>
      </c>
      <c r="H14" s="553">
        <v>233</v>
      </c>
      <c r="I14" s="270">
        <v>1464</v>
      </c>
      <c r="J14" s="552">
        <v>-131</v>
      </c>
      <c r="K14" s="553">
        <v>5107</v>
      </c>
      <c r="L14" s="270">
        <v>10982</v>
      </c>
      <c r="M14" s="552">
        <v>-1591</v>
      </c>
      <c r="N14" s="553">
        <v>1568</v>
      </c>
      <c r="O14" s="270">
        <v>2837</v>
      </c>
      <c r="P14" s="552">
        <v>615</v>
      </c>
      <c r="Q14" s="553">
        <v>873</v>
      </c>
      <c r="R14" s="270">
        <v>3152</v>
      </c>
      <c r="S14" s="552">
        <v>1495</v>
      </c>
      <c r="T14" s="553">
        <v>786</v>
      </c>
      <c r="U14" s="270">
        <v>3878</v>
      </c>
      <c r="V14" s="552">
        <v>1898</v>
      </c>
      <c r="W14" s="556">
        <v>1877</v>
      </c>
      <c r="X14" s="556">
        <v>4354</v>
      </c>
      <c r="Y14" s="556">
        <v>368</v>
      </c>
      <c r="Z14" s="521">
        <v>0</v>
      </c>
      <c r="AA14" s="269">
        <v>15215</v>
      </c>
      <c r="AB14" s="490">
        <v>560</v>
      </c>
      <c r="AC14" s="553">
        <v>2367</v>
      </c>
      <c r="AD14" s="270">
        <v>5603</v>
      </c>
      <c r="AE14" s="552">
        <v>4531</v>
      </c>
      <c r="AF14" s="553">
        <v>1393</v>
      </c>
      <c r="AG14" s="270">
        <v>1046</v>
      </c>
      <c r="AH14" s="552">
        <v>1168</v>
      </c>
      <c r="AI14" s="553">
        <v>166</v>
      </c>
      <c r="AJ14" s="270">
        <v>1319</v>
      </c>
      <c r="AK14" s="552">
        <v>322</v>
      </c>
      <c r="AL14" s="553">
        <v>1018</v>
      </c>
      <c r="AM14" s="270">
        <v>1877</v>
      </c>
      <c r="AN14" s="552">
        <v>1554</v>
      </c>
      <c r="AO14" s="553">
        <v>829</v>
      </c>
      <c r="AP14" s="270">
        <v>902</v>
      </c>
      <c r="AQ14" s="552">
        <v>473</v>
      </c>
      <c r="AR14" s="553">
        <v>99</v>
      </c>
      <c r="AS14" s="270">
        <v>412</v>
      </c>
      <c r="AT14" s="552">
        <v>148</v>
      </c>
      <c r="AU14" s="553">
        <v>234</v>
      </c>
      <c r="AV14" s="270">
        <v>690</v>
      </c>
      <c r="AW14" s="552">
        <v>250</v>
      </c>
      <c r="AX14" s="553">
        <v>113</v>
      </c>
      <c r="AY14" s="270">
        <v>375</v>
      </c>
      <c r="AZ14" s="552">
        <v>174</v>
      </c>
      <c r="BA14" s="557">
        <v>20753</v>
      </c>
      <c r="BB14" s="405">
        <v>62051</v>
      </c>
      <c r="BC14" s="558">
        <v>12774</v>
      </c>
    </row>
    <row r="15" spans="1:55">
      <c r="A15" s="550">
        <v>2006</v>
      </c>
      <c r="B15" s="555">
        <v>515</v>
      </c>
      <c r="C15" s="555">
        <v>1626</v>
      </c>
      <c r="D15" s="555">
        <v>1464</v>
      </c>
      <c r="E15" s="553">
        <v>2816</v>
      </c>
      <c r="F15" s="270">
        <v>6971</v>
      </c>
      <c r="G15" s="552">
        <v>2955</v>
      </c>
      <c r="H15" s="553">
        <v>252</v>
      </c>
      <c r="I15" s="270">
        <v>1629</v>
      </c>
      <c r="J15" s="552">
        <v>-445</v>
      </c>
      <c r="K15" s="553">
        <v>6738</v>
      </c>
      <c r="L15" s="270">
        <v>11543</v>
      </c>
      <c r="M15" s="552">
        <v>5847</v>
      </c>
      <c r="N15" s="553">
        <v>1699</v>
      </c>
      <c r="O15" s="270">
        <v>3663</v>
      </c>
      <c r="P15" s="552">
        <v>1186</v>
      </c>
      <c r="Q15" s="553">
        <v>815</v>
      </c>
      <c r="R15" s="270">
        <v>3641</v>
      </c>
      <c r="S15" s="552">
        <v>98</v>
      </c>
      <c r="T15" s="553">
        <v>985</v>
      </c>
      <c r="U15" s="270">
        <v>3690</v>
      </c>
      <c r="V15" s="552">
        <v>916</v>
      </c>
      <c r="W15" s="556">
        <v>626</v>
      </c>
      <c r="X15" s="556">
        <v>3902</v>
      </c>
      <c r="Y15" s="556">
        <v>-451</v>
      </c>
      <c r="Z15" s="521">
        <v>0</v>
      </c>
      <c r="AA15" s="269">
        <v>19602</v>
      </c>
      <c r="AB15" s="490">
        <v>762</v>
      </c>
      <c r="AC15" s="553">
        <v>3094</v>
      </c>
      <c r="AD15" s="270">
        <v>6232</v>
      </c>
      <c r="AE15" s="552">
        <v>5849</v>
      </c>
      <c r="AF15" s="553">
        <v>1578</v>
      </c>
      <c r="AG15" s="270">
        <v>1618</v>
      </c>
      <c r="AH15" s="552">
        <v>1555</v>
      </c>
      <c r="AI15" s="553">
        <v>181</v>
      </c>
      <c r="AJ15" s="270">
        <v>1529</v>
      </c>
      <c r="AK15" s="552">
        <v>719</v>
      </c>
      <c r="AL15" s="553">
        <v>1148</v>
      </c>
      <c r="AM15" s="270">
        <v>2053</v>
      </c>
      <c r="AN15" s="552">
        <v>1560</v>
      </c>
      <c r="AO15" s="553">
        <v>968</v>
      </c>
      <c r="AP15" s="270">
        <v>978</v>
      </c>
      <c r="AQ15" s="552">
        <v>768</v>
      </c>
      <c r="AR15" s="553">
        <v>129</v>
      </c>
      <c r="AS15" s="270">
        <v>550</v>
      </c>
      <c r="AT15" s="552">
        <v>236</v>
      </c>
      <c r="AU15" s="553">
        <v>342</v>
      </c>
      <c r="AV15" s="270">
        <v>902</v>
      </c>
      <c r="AW15" s="552">
        <v>370</v>
      </c>
      <c r="AX15" s="553">
        <v>136</v>
      </c>
      <c r="AY15" s="270">
        <v>494</v>
      </c>
      <c r="AZ15" s="552">
        <v>247</v>
      </c>
      <c r="BA15" s="557">
        <v>22022</v>
      </c>
      <c r="BB15" s="405">
        <v>70623</v>
      </c>
      <c r="BC15" s="558">
        <v>23631</v>
      </c>
    </row>
    <row r="16" spans="1:55">
      <c r="A16" s="564">
        <v>2007</v>
      </c>
      <c r="B16" s="565">
        <v>617</v>
      </c>
      <c r="C16" s="565">
        <v>1683</v>
      </c>
      <c r="D16" s="565">
        <v>1641</v>
      </c>
      <c r="E16" s="566">
        <v>3331</v>
      </c>
      <c r="F16" s="567">
        <v>8947</v>
      </c>
      <c r="G16" s="568">
        <v>793</v>
      </c>
      <c r="H16" s="566">
        <v>238</v>
      </c>
      <c r="I16" s="567">
        <v>1866</v>
      </c>
      <c r="J16" s="568">
        <v>-85</v>
      </c>
      <c r="K16" s="566">
        <v>5311</v>
      </c>
      <c r="L16" s="567">
        <v>13615</v>
      </c>
      <c r="M16" s="568">
        <v>2562</v>
      </c>
      <c r="N16" s="566">
        <v>2021</v>
      </c>
      <c r="O16" s="567">
        <v>3369</v>
      </c>
      <c r="P16" s="568">
        <v>774</v>
      </c>
      <c r="Q16" s="566">
        <v>895</v>
      </c>
      <c r="R16" s="567">
        <v>3251</v>
      </c>
      <c r="S16" s="568">
        <v>1056</v>
      </c>
      <c r="T16" s="566">
        <v>1086</v>
      </c>
      <c r="U16" s="567">
        <v>3868</v>
      </c>
      <c r="V16" s="568">
        <v>2801</v>
      </c>
      <c r="W16" s="565">
        <v>765</v>
      </c>
      <c r="X16" s="565">
        <v>3986</v>
      </c>
      <c r="Y16" s="565">
        <v>2075</v>
      </c>
      <c r="Z16" s="569">
        <v>0</v>
      </c>
      <c r="AA16" s="570">
        <v>20932</v>
      </c>
      <c r="AB16" s="571">
        <v>-1369</v>
      </c>
      <c r="AC16" s="566">
        <v>3511</v>
      </c>
      <c r="AD16" s="567">
        <v>6681</v>
      </c>
      <c r="AE16" s="568">
        <v>8613</v>
      </c>
      <c r="AF16" s="566">
        <v>2215</v>
      </c>
      <c r="AG16" s="567">
        <v>1554</v>
      </c>
      <c r="AH16" s="568">
        <v>1448</v>
      </c>
      <c r="AI16" s="566">
        <v>323</v>
      </c>
      <c r="AJ16" s="567">
        <v>1351</v>
      </c>
      <c r="AK16" s="568">
        <v>1153</v>
      </c>
      <c r="AL16" s="566">
        <v>2242</v>
      </c>
      <c r="AM16" s="567">
        <v>1785</v>
      </c>
      <c r="AN16" s="568">
        <v>1576</v>
      </c>
      <c r="AO16" s="566">
        <v>1281</v>
      </c>
      <c r="AP16" s="567">
        <v>887</v>
      </c>
      <c r="AQ16" s="568">
        <v>147</v>
      </c>
      <c r="AR16" s="566">
        <v>178</v>
      </c>
      <c r="AS16" s="567">
        <v>446</v>
      </c>
      <c r="AT16" s="568">
        <v>227</v>
      </c>
      <c r="AU16" s="566">
        <v>368</v>
      </c>
      <c r="AV16" s="567">
        <v>618</v>
      </c>
      <c r="AW16" s="568">
        <v>597</v>
      </c>
      <c r="AX16" s="566">
        <v>156</v>
      </c>
      <c r="AY16" s="567">
        <v>346</v>
      </c>
      <c r="AZ16" s="568">
        <v>233</v>
      </c>
      <c r="BA16" s="572">
        <v>24536</v>
      </c>
      <c r="BB16" s="573">
        <v>75185</v>
      </c>
      <c r="BC16" s="574">
        <v>24238</v>
      </c>
    </row>
    <row r="17" spans="1:55">
      <c r="A17" s="564">
        <v>2008</v>
      </c>
      <c r="B17" s="575">
        <v>718</v>
      </c>
      <c r="C17" s="575">
        <v>1658</v>
      </c>
      <c r="D17" s="575">
        <v>1782</v>
      </c>
      <c r="E17" s="569">
        <v>4551</v>
      </c>
      <c r="F17" s="570">
        <v>9059</v>
      </c>
      <c r="G17" s="571">
        <v>-13140</v>
      </c>
      <c r="H17" s="569">
        <v>427</v>
      </c>
      <c r="I17" s="570">
        <v>1799</v>
      </c>
      <c r="J17" s="571">
        <v>-617</v>
      </c>
      <c r="K17" s="569">
        <v>5762</v>
      </c>
      <c r="L17" s="570">
        <v>13288</v>
      </c>
      <c r="M17" s="571">
        <v>-7636</v>
      </c>
      <c r="N17" s="569">
        <v>2333</v>
      </c>
      <c r="O17" s="570">
        <v>3243</v>
      </c>
      <c r="P17" s="571">
        <v>-67</v>
      </c>
      <c r="Q17" s="569">
        <v>1040</v>
      </c>
      <c r="R17" s="570">
        <v>3354</v>
      </c>
      <c r="S17" s="571">
        <v>186</v>
      </c>
      <c r="T17" s="569">
        <v>1095</v>
      </c>
      <c r="U17" s="570">
        <v>4127</v>
      </c>
      <c r="V17" s="571">
        <v>-1279</v>
      </c>
      <c r="W17" s="575">
        <v>1005</v>
      </c>
      <c r="X17" s="575">
        <v>4474</v>
      </c>
      <c r="Y17" s="575">
        <v>-2832</v>
      </c>
      <c r="Z17" s="569">
        <v>0</v>
      </c>
      <c r="AA17" s="570">
        <v>19421</v>
      </c>
      <c r="AB17" s="571">
        <v>-9198</v>
      </c>
      <c r="AC17" s="569">
        <v>3974</v>
      </c>
      <c r="AD17" s="570">
        <v>7215</v>
      </c>
      <c r="AE17" s="571">
        <v>3399</v>
      </c>
      <c r="AF17" s="569">
        <v>2368</v>
      </c>
      <c r="AG17" s="570">
        <v>1666</v>
      </c>
      <c r="AH17" s="571">
        <v>313</v>
      </c>
      <c r="AI17" s="569">
        <v>335</v>
      </c>
      <c r="AJ17" s="570">
        <v>1370</v>
      </c>
      <c r="AK17" s="571">
        <v>725</v>
      </c>
      <c r="AL17" s="569">
        <v>1842</v>
      </c>
      <c r="AM17" s="570">
        <v>1951</v>
      </c>
      <c r="AN17" s="571">
        <v>462</v>
      </c>
      <c r="AO17" s="569">
        <v>1455</v>
      </c>
      <c r="AP17" s="570">
        <v>1255</v>
      </c>
      <c r="AQ17" s="571">
        <v>307</v>
      </c>
      <c r="AR17" s="569">
        <v>125</v>
      </c>
      <c r="AS17" s="570">
        <v>582</v>
      </c>
      <c r="AT17" s="571">
        <v>127</v>
      </c>
      <c r="AU17" s="569">
        <v>447</v>
      </c>
      <c r="AV17" s="570">
        <v>618</v>
      </c>
      <c r="AW17" s="571">
        <v>107</v>
      </c>
      <c r="AX17" s="569">
        <v>199</v>
      </c>
      <c r="AY17" s="570">
        <v>337</v>
      </c>
      <c r="AZ17" s="571">
        <v>219</v>
      </c>
      <c r="BA17" s="572">
        <v>27678</v>
      </c>
      <c r="BB17" s="573">
        <v>75416</v>
      </c>
      <c r="BC17" s="574">
        <v>-27145</v>
      </c>
    </row>
    <row r="18" spans="1:55">
      <c r="A18" s="564">
        <v>2009</v>
      </c>
      <c r="B18" s="565">
        <v>681</v>
      </c>
      <c r="C18" s="565">
        <v>1353</v>
      </c>
      <c r="D18" s="565">
        <v>1232</v>
      </c>
      <c r="E18" s="566">
        <v>4755</v>
      </c>
      <c r="F18" s="567">
        <v>8563</v>
      </c>
      <c r="G18" s="568">
        <v>-1227</v>
      </c>
      <c r="H18" s="566">
        <v>284</v>
      </c>
      <c r="I18" s="567">
        <v>1739</v>
      </c>
      <c r="J18" s="568">
        <v>-1108</v>
      </c>
      <c r="K18" s="566">
        <v>4379</v>
      </c>
      <c r="L18" s="567">
        <v>11350</v>
      </c>
      <c r="M18" s="568">
        <v>2896</v>
      </c>
      <c r="N18" s="566">
        <v>1739</v>
      </c>
      <c r="O18" s="567">
        <v>2858</v>
      </c>
      <c r="P18" s="568">
        <v>331</v>
      </c>
      <c r="Q18" s="566">
        <v>869</v>
      </c>
      <c r="R18" s="567">
        <v>2940</v>
      </c>
      <c r="S18" s="568">
        <v>291</v>
      </c>
      <c r="T18" s="566">
        <v>1544</v>
      </c>
      <c r="U18" s="567">
        <v>4082</v>
      </c>
      <c r="V18" s="568">
        <v>2548</v>
      </c>
      <c r="W18" s="565">
        <v>924</v>
      </c>
      <c r="X18" s="565">
        <v>4473</v>
      </c>
      <c r="Y18" s="565">
        <v>-1263</v>
      </c>
      <c r="Z18" s="569">
        <v>0</v>
      </c>
      <c r="AA18" s="570">
        <v>14652</v>
      </c>
      <c r="AB18" s="571">
        <v>2311</v>
      </c>
      <c r="AC18" s="566">
        <v>3494</v>
      </c>
      <c r="AD18" s="567">
        <v>7013</v>
      </c>
      <c r="AE18" s="568">
        <v>3335</v>
      </c>
      <c r="AF18" s="566">
        <v>2101</v>
      </c>
      <c r="AG18" s="567">
        <v>1551</v>
      </c>
      <c r="AH18" s="568">
        <v>-1658</v>
      </c>
      <c r="AI18" s="566">
        <v>281</v>
      </c>
      <c r="AJ18" s="567">
        <v>1288</v>
      </c>
      <c r="AK18" s="568">
        <v>412</v>
      </c>
      <c r="AL18" s="566">
        <v>1913</v>
      </c>
      <c r="AM18" s="567">
        <v>1873</v>
      </c>
      <c r="AN18" s="568">
        <v>542</v>
      </c>
      <c r="AO18" s="566">
        <v>1382</v>
      </c>
      <c r="AP18" s="567">
        <v>1239</v>
      </c>
      <c r="AQ18" s="568">
        <v>125</v>
      </c>
      <c r="AR18" s="566">
        <v>94</v>
      </c>
      <c r="AS18" s="567">
        <v>563</v>
      </c>
      <c r="AT18" s="568">
        <v>18</v>
      </c>
      <c r="AU18" s="566">
        <v>438</v>
      </c>
      <c r="AV18" s="567">
        <v>573</v>
      </c>
      <c r="AW18" s="568">
        <v>-600</v>
      </c>
      <c r="AX18" s="566">
        <v>152</v>
      </c>
      <c r="AY18" s="567">
        <v>306</v>
      </c>
      <c r="AZ18" s="568">
        <v>128</v>
      </c>
      <c r="BA18" s="572">
        <v>25034</v>
      </c>
      <c r="BB18" s="573">
        <v>66412</v>
      </c>
      <c r="BC18" s="574">
        <v>8312</v>
      </c>
    </row>
    <row r="19" spans="1:55">
      <c r="A19" s="564">
        <v>2010</v>
      </c>
      <c r="B19" s="565">
        <v>735</v>
      </c>
      <c r="C19" s="565">
        <v>1319</v>
      </c>
      <c r="D19" s="565">
        <v>1438</v>
      </c>
      <c r="E19" s="566">
        <v>7561</v>
      </c>
      <c r="F19" s="567">
        <v>8813</v>
      </c>
      <c r="G19" s="568">
        <v>8976</v>
      </c>
      <c r="H19" s="566">
        <v>296</v>
      </c>
      <c r="I19" s="567">
        <v>2231</v>
      </c>
      <c r="J19" s="568">
        <v>-119</v>
      </c>
      <c r="K19" s="566">
        <v>5733</v>
      </c>
      <c r="L19" s="567">
        <v>12048</v>
      </c>
      <c r="M19" s="568">
        <v>4547</v>
      </c>
      <c r="N19" s="566">
        <v>1998</v>
      </c>
      <c r="O19" s="567">
        <v>2848</v>
      </c>
      <c r="P19" s="568">
        <v>1111</v>
      </c>
      <c r="Q19" s="566">
        <v>764</v>
      </c>
      <c r="R19" s="567">
        <v>2976</v>
      </c>
      <c r="S19" s="568">
        <v>652</v>
      </c>
      <c r="T19" s="566">
        <v>2452</v>
      </c>
      <c r="U19" s="567">
        <v>4764</v>
      </c>
      <c r="V19" s="568">
        <v>1964</v>
      </c>
      <c r="W19" s="565">
        <v>1566</v>
      </c>
      <c r="X19" s="565">
        <v>4681</v>
      </c>
      <c r="Y19" s="565">
        <v>852</v>
      </c>
      <c r="Z19" s="569">
        <v>0</v>
      </c>
      <c r="AA19" s="570">
        <v>13482</v>
      </c>
      <c r="AB19" s="571">
        <v>4077</v>
      </c>
      <c r="AC19" s="566">
        <v>3495</v>
      </c>
      <c r="AD19" s="567">
        <v>7423</v>
      </c>
      <c r="AE19" s="568">
        <v>5285</v>
      </c>
      <c r="AF19" s="566">
        <v>3599</v>
      </c>
      <c r="AG19" s="567">
        <v>1833</v>
      </c>
      <c r="AH19" s="568">
        <v>-25116</v>
      </c>
      <c r="AI19" s="566">
        <v>333</v>
      </c>
      <c r="AJ19" s="567">
        <v>1292</v>
      </c>
      <c r="AK19" s="568">
        <v>558</v>
      </c>
      <c r="AL19" s="566">
        <v>1669</v>
      </c>
      <c r="AM19" s="567">
        <v>1956</v>
      </c>
      <c r="AN19" s="568">
        <v>847</v>
      </c>
      <c r="AO19" s="566">
        <v>1642</v>
      </c>
      <c r="AP19" s="567">
        <v>1132</v>
      </c>
      <c r="AQ19" s="568">
        <v>318</v>
      </c>
      <c r="AR19" s="566">
        <v>102</v>
      </c>
      <c r="AS19" s="567">
        <v>537</v>
      </c>
      <c r="AT19" s="568">
        <v>-315</v>
      </c>
      <c r="AU19" s="566">
        <v>534</v>
      </c>
      <c r="AV19" s="567">
        <v>628</v>
      </c>
      <c r="AW19" s="568">
        <v>-245</v>
      </c>
      <c r="AX19" s="566">
        <v>170</v>
      </c>
      <c r="AY19" s="567">
        <v>329</v>
      </c>
      <c r="AZ19" s="568">
        <v>178</v>
      </c>
      <c r="BA19" s="572">
        <v>32648</v>
      </c>
      <c r="BB19" s="573">
        <v>68289</v>
      </c>
      <c r="BC19" s="574">
        <v>5005</v>
      </c>
    </row>
    <row r="20" spans="1:55">
      <c r="A20" s="564">
        <v>2011</v>
      </c>
      <c r="B20" s="575">
        <v>886</v>
      </c>
      <c r="C20" s="575">
        <v>1445</v>
      </c>
      <c r="D20" s="575">
        <v>1846</v>
      </c>
      <c r="E20" s="569">
        <v>6562</v>
      </c>
      <c r="F20" s="570">
        <v>9557</v>
      </c>
      <c r="G20" s="571">
        <v>-5620</v>
      </c>
      <c r="H20" s="569">
        <v>234</v>
      </c>
      <c r="I20" s="570">
        <v>2309</v>
      </c>
      <c r="J20" s="571">
        <v>341</v>
      </c>
      <c r="K20" s="569">
        <v>4497</v>
      </c>
      <c r="L20" s="570">
        <v>10406</v>
      </c>
      <c r="M20" s="571">
        <v>-3251</v>
      </c>
      <c r="N20" s="569">
        <v>2110</v>
      </c>
      <c r="O20" s="570">
        <v>3065</v>
      </c>
      <c r="P20" s="571">
        <v>996</v>
      </c>
      <c r="Q20" s="569">
        <v>1372</v>
      </c>
      <c r="R20" s="570">
        <v>3638</v>
      </c>
      <c r="S20" s="571">
        <v>743</v>
      </c>
      <c r="T20" s="569">
        <v>1416</v>
      </c>
      <c r="U20" s="570">
        <v>4690</v>
      </c>
      <c r="V20" s="571">
        <v>344</v>
      </c>
      <c r="W20" s="575">
        <v>560</v>
      </c>
      <c r="X20" s="575">
        <v>5723</v>
      </c>
      <c r="Y20" s="575">
        <v>-2809</v>
      </c>
      <c r="Z20" s="569">
        <v>0</v>
      </c>
      <c r="AA20" s="570">
        <v>16487</v>
      </c>
      <c r="AB20" s="571">
        <v>4671</v>
      </c>
      <c r="AC20" s="569">
        <v>4159</v>
      </c>
      <c r="AD20" s="570">
        <v>8388</v>
      </c>
      <c r="AE20" s="571">
        <v>9175</v>
      </c>
      <c r="AF20" s="569">
        <v>2776</v>
      </c>
      <c r="AG20" s="570">
        <v>1867</v>
      </c>
      <c r="AH20" s="571">
        <v>2956</v>
      </c>
      <c r="AI20" s="569">
        <v>309</v>
      </c>
      <c r="AJ20" s="570">
        <v>1433</v>
      </c>
      <c r="AK20" s="571">
        <v>356</v>
      </c>
      <c r="AL20" s="569">
        <v>1865</v>
      </c>
      <c r="AM20" s="570">
        <v>2181</v>
      </c>
      <c r="AN20" s="571">
        <v>1149</v>
      </c>
      <c r="AO20" s="569">
        <v>1591</v>
      </c>
      <c r="AP20" s="570">
        <v>1160</v>
      </c>
      <c r="AQ20" s="571">
        <v>727</v>
      </c>
      <c r="AR20" s="569">
        <v>102</v>
      </c>
      <c r="AS20" s="570">
        <v>646</v>
      </c>
      <c r="AT20" s="571">
        <v>90</v>
      </c>
      <c r="AU20" s="569">
        <v>577</v>
      </c>
      <c r="AV20" s="570">
        <v>685</v>
      </c>
      <c r="AW20" s="571">
        <v>548</v>
      </c>
      <c r="AX20" s="569">
        <v>180</v>
      </c>
      <c r="AY20" s="570">
        <v>343</v>
      </c>
      <c r="AZ20" s="571">
        <v>152</v>
      </c>
      <c r="BA20" s="572">
        <v>29193</v>
      </c>
      <c r="BB20" s="573">
        <v>74022</v>
      </c>
      <c r="BC20" s="574">
        <v>12417</v>
      </c>
    </row>
    <row r="21" spans="1:55">
      <c r="A21" s="564">
        <v>2012</v>
      </c>
      <c r="B21" s="575">
        <v>931</v>
      </c>
      <c r="C21" s="575">
        <v>1522</v>
      </c>
      <c r="D21" s="575">
        <v>1742</v>
      </c>
      <c r="E21" s="569">
        <v>3389</v>
      </c>
      <c r="F21" s="570">
        <v>9235</v>
      </c>
      <c r="G21" s="571">
        <v>-3641</v>
      </c>
      <c r="H21" s="569">
        <v>371</v>
      </c>
      <c r="I21" s="570">
        <v>2518</v>
      </c>
      <c r="J21" s="571">
        <v>178</v>
      </c>
      <c r="K21" s="569">
        <v>4083</v>
      </c>
      <c r="L21" s="570">
        <v>10532</v>
      </c>
      <c r="M21" s="571">
        <v>-13387</v>
      </c>
      <c r="N21" s="569">
        <v>2040</v>
      </c>
      <c r="O21" s="570">
        <v>3469</v>
      </c>
      <c r="P21" s="571">
        <v>1472</v>
      </c>
      <c r="Q21" s="569">
        <v>1986</v>
      </c>
      <c r="R21" s="570">
        <v>3976</v>
      </c>
      <c r="S21" s="571">
        <v>1109</v>
      </c>
      <c r="T21" s="569">
        <v>1202</v>
      </c>
      <c r="U21" s="570">
        <v>4622</v>
      </c>
      <c r="V21" s="571">
        <v>1312</v>
      </c>
      <c r="W21" s="575">
        <v>1093</v>
      </c>
      <c r="X21" s="575">
        <v>5683</v>
      </c>
      <c r="Y21" s="575">
        <v>-3374</v>
      </c>
      <c r="Z21" s="569">
        <v>0</v>
      </c>
      <c r="AA21" s="570">
        <v>19810</v>
      </c>
      <c r="AB21" s="571">
        <v>-435</v>
      </c>
      <c r="AC21" s="569">
        <v>4833</v>
      </c>
      <c r="AD21" s="570">
        <v>8923</v>
      </c>
      <c r="AE21" s="571">
        <v>12422</v>
      </c>
      <c r="AF21" s="569">
        <v>2906</v>
      </c>
      <c r="AG21" s="570">
        <v>1848</v>
      </c>
      <c r="AH21" s="571">
        <v>543</v>
      </c>
      <c r="AI21" s="569">
        <v>448</v>
      </c>
      <c r="AJ21" s="570">
        <v>1440</v>
      </c>
      <c r="AK21" s="571">
        <v>379</v>
      </c>
      <c r="AL21" s="569">
        <v>2102</v>
      </c>
      <c r="AM21" s="570">
        <v>2472</v>
      </c>
      <c r="AN21" s="571">
        <v>1223</v>
      </c>
      <c r="AO21" s="569">
        <v>1788</v>
      </c>
      <c r="AP21" s="570">
        <v>1185</v>
      </c>
      <c r="AQ21" s="571">
        <v>287</v>
      </c>
      <c r="AR21" s="569">
        <v>128</v>
      </c>
      <c r="AS21" s="570">
        <v>593</v>
      </c>
      <c r="AT21" s="571">
        <v>74</v>
      </c>
      <c r="AU21" s="569">
        <v>637</v>
      </c>
      <c r="AV21" s="570">
        <v>730</v>
      </c>
      <c r="AW21" s="571">
        <v>389</v>
      </c>
      <c r="AX21" s="569">
        <v>178</v>
      </c>
      <c r="AY21" s="570">
        <v>385</v>
      </c>
      <c r="AZ21" s="571">
        <v>249</v>
      </c>
      <c r="BA21" s="572">
        <v>28113</v>
      </c>
      <c r="BB21" s="573">
        <v>78947</v>
      </c>
      <c r="BC21" s="574">
        <v>543</v>
      </c>
    </row>
    <row r="22" spans="1:55">
      <c r="A22" s="564">
        <v>2013</v>
      </c>
      <c r="B22" s="575">
        <v>1090</v>
      </c>
      <c r="C22" s="575">
        <v>1621</v>
      </c>
      <c r="D22" s="575">
        <v>2147</v>
      </c>
      <c r="E22" s="569">
        <v>3562</v>
      </c>
      <c r="F22" s="570">
        <v>9927</v>
      </c>
      <c r="G22" s="571">
        <v>-14184</v>
      </c>
      <c r="H22" s="569">
        <v>670</v>
      </c>
      <c r="I22" s="570">
        <v>2701</v>
      </c>
      <c r="J22" s="571">
        <v>441</v>
      </c>
      <c r="K22" s="569">
        <v>8115</v>
      </c>
      <c r="L22" s="570">
        <v>12005</v>
      </c>
      <c r="M22" s="571">
        <v>-7051</v>
      </c>
      <c r="N22" s="569">
        <v>1952</v>
      </c>
      <c r="O22" s="570">
        <v>3565</v>
      </c>
      <c r="P22" s="571">
        <v>1476</v>
      </c>
      <c r="Q22" s="569">
        <v>1903</v>
      </c>
      <c r="R22" s="570">
        <v>4193</v>
      </c>
      <c r="S22" s="571">
        <v>-570</v>
      </c>
      <c r="T22" s="569">
        <v>1445</v>
      </c>
      <c r="U22" s="570">
        <v>4943</v>
      </c>
      <c r="V22" s="571">
        <v>276</v>
      </c>
      <c r="W22" s="575">
        <v>2092</v>
      </c>
      <c r="X22" s="575">
        <v>6272</v>
      </c>
      <c r="Y22" s="575">
        <v>-2536</v>
      </c>
      <c r="Z22" s="569">
        <v>0</v>
      </c>
      <c r="AA22" s="570">
        <v>18759</v>
      </c>
      <c r="AB22" s="571">
        <v>-3219</v>
      </c>
      <c r="AC22" s="569">
        <v>5561</v>
      </c>
      <c r="AD22" s="570">
        <v>8704</v>
      </c>
      <c r="AE22" s="571">
        <v>8870</v>
      </c>
      <c r="AF22" s="569">
        <v>3328</v>
      </c>
      <c r="AG22" s="570">
        <v>1627</v>
      </c>
      <c r="AH22" s="571">
        <v>886</v>
      </c>
      <c r="AI22" s="569">
        <v>428</v>
      </c>
      <c r="AJ22" s="570">
        <v>1516</v>
      </c>
      <c r="AK22" s="571">
        <v>395</v>
      </c>
      <c r="AL22" s="569">
        <v>2213</v>
      </c>
      <c r="AM22" s="570">
        <v>2595</v>
      </c>
      <c r="AN22" s="571">
        <v>1469</v>
      </c>
      <c r="AO22" s="569">
        <v>1909</v>
      </c>
      <c r="AP22" s="570">
        <v>1210</v>
      </c>
      <c r="AQ22" s="571">
        <v>-212</v>
      </c>
      <c r="AR22" s="569">
        <v>184</v>
      </c>
      <c r="AS22" s="570">
        <v>558</v>
      </c>
      <c r="AT22" s="571">
        <v>54</v>
      </c>
      <c r="AU22" s="569">
        <v>856</v>
      </c>
      <c r="AV22" s="570">
        <v>859</v>
      </c>
      <c r="AW22" s="571">
        <v>481</v>
      </c>
      <c r="AX22" s="569">
        <v>202</v>
      </c>
      <c r="AY22" s="570">
        <v>411</v>
      </c>
      <c r="AZ22" s="571">
        <v>272</v>
      </c>
      <c r="BA22" s="572">
        <v>35514</v>
      </c>
      <c r="BB22" s="573">
        <v>81469</v>
      </c>
      <c r="BC22" s="574">
        <v>-11003</v>
      </c>
    </row>
    <row r="23" spans="1:55">
      <c r="A23" s="564">
        <v>2014</v>
      </c>
      <c r="B23" s="575">
        <v>1088</v>
      </c>
      <c r="C23" s="575">
        <v>1732</v>
      </c>
      <c r="D23" s="575">
        <v>2224</v>
      </c>
      <c r="E23" s="569">
        <v>5550</v>
      </c>
      <c r="F23" s="570">
        <v>9919</v>
      </c>
      <c r="G23" s="571">
        <v>-4854</v>
      </c>
      <c r="H23" s="569">
        <v>607</v>
      </c>
      <c r="I23" s="570">
        <v>3195</v>
      </c>
      <c r="J23" s="571">
        <v>-57</v>
      </c>
      <c r="K23" s="569">
        <v>8263</v>
      </c>
      <c r="L23" s="570">
        <v>11890</v>
      </c>
      <c r="M23" s="571">
        <v>-5511</v>
      </c>
      <c r="N23" s="569">
        <v>2533</v>
      </c>
      <c r="O23" s="570">
        <v>3789</v>
      </c>
      <c r="P23" s="571">
        <v>1473</v>
      </c>
      <c r="Q23" s="569">
        <v>2015</v>
      </c>
      <c r="R23" s="570">
        <v>4594</v>
      </c>
      <c r="S23" s="571">
        <v>1678</v>
      </c>
      <c r="T23" s="569">
        <v>2834</v>
      </c>
      <c r="U23" s="570">
        <v>5237</v>
      </c>
      <c r="V23" s="571">
        <v>-891</v>
      </c>
      <c r="W23" s="575">
        <v>1906</v>
      </c>
      <c r="X23" s="575">
        <v>6159</v>
      </c>
      <c r="Y23" s="575">
        <v>-2539</v>
      </c>
      <c r="Z23" s="569">
        <v>0</v>
      </c>
      <c r="AA23" s="570">
        <v>15774</v>
      </c>
      <c r="AB23" s="571">
        <v>8517</v>
      </c>
      <c r="AC23" s="569">
        <v>5880</v>
      </c>
      <c r="AD23" s="570">
        <v>9162</v>
      </c>
      <c r="AE23" s="571">
        <v>9137</v>
      </c>
      <c r="AF23" s="569">
        <v>3418</v>
      </c>
      <c r="AG23" s="570">
        <v>1753</v>
      </c>
      <c r="AH23" s="571">
        <v>2488</v>
      </c>
      <c r="AI23" s="569">
        <v>364</v>
      </c>
      <c r="AJ23" s="570">
        <v>1529</v>
      </c>
      <c r="AK23" s="571">
        <v>205</v>
      </c>
      <c r="AL23" s="569">
        <v>2552</v>
      </c>
      <c r="AM23" s="570">
        <v>2611</v>
      </c>
      <c r="AN23" s="571">
        <v>1701</v>
      </c>
      <c r="AO23" s="569">
        <v>1767</v>
      </c>
      <c r="AP23" s="570">
        <v>1283</v>
      </c>
      <c r="AQ23" s="571">
        <v>613</v>
      </c>
      <c r="AR23" s="569">
        <v>145</v>
      </c>
      <c r="AS23" s="570">
        <v>471</v>
      </c>
      <c r="AT23" s="571">
        <v>23</v>
      </c>
      <c r="AU23" s="569">
        <v>1131</v>
      </c>
      <c r="AV23" s="570">
        <v>875</v>
      </c>
      <c r="AW23" s="571">
        <v>1159</v>
      </c>
      <c r="AX23" s="569">
        <v>227</v>
      </c>
      <c r="AY23" s="570">
        <v>475</v>
      </c>
      <c r="AZ23" s="571">
        <v>303</v>
      </c>
      <c r="BA23" s="572">
        <v>40282</v>
      </c>
      <c r="BB23" s="573">
        <v>80450</v>
      </c>
      <c r="BC23" s="574">
        <v>15670</v>
      </c>
    </row>
    <row r="24" spans="1:55">
      <c r="A24" s="550">
        <v>2015</v>
      </c>
      <c r="B24" s="536">
        <v>1341</v>
      </c>
      <c r="C24" s="536">
        <v>1843</v>
      </c>
      <c r="D24" s="536">
        <v>2042</v>
      </c>
      <c r="E24" s="521">
        <v>5158</v>
      </c>
      <c r="F24" s="269">
        <v>11262</v>
      </c>
      <c r="G24" s="490">
        <v>-34779</v>
      </c>
      <c r="H24" s="521">
        <v>610</v>
      </c>
      <c r="I24" s="269">
        <v>3517</v>
      </c>
      <c r="J24" s="490">
        <v>25</v>
      </c>
      <c r="K24" s="521">
        <v>8367</v>
      </c>
      <c r="L24" s="269">
        <v>11870</v>
      </c>
      <c r="M24" s="490">
        <v>-18516</v>
      </c>
      <c r="N24" s="521">
        <v>2209</v>
      </c>
      <c r="O24" s="269">
        <v>4607</v>
      </c>
      <c r="P24" s="490">
        <v>386</v>
      </c>
      <c r="Q24" s="521">
        <v>2194</v>
      </c>
      <c r="R24" s="269">
        <v>5112</v>
      </c>
      <c r="S24" s="490">
        <v>996</v>
      </c>
      <c r="T24" s="521">
        <v>1794</v>
      </c>
      <c r="U24" s="269">
        <v>5248</v>
      </c>
      <c r="V24" s="490">
        <v>-3387</v>
      </c>
      <c r="W24" s="536">
        <v>3701</v>
      </c>
      <c r="X24" s="536">
        <v>5857</v>
      </c>
      <c r="Y24" s="536">
        <v>-2062</v>
      </c>
      <c r="Z24" s="521">
        <v>0</v>
      </c>
      <c r="AA24" s="269">
        <v>16749</v>
      </c>
      <c r="AB24" s="490">
        <v>921</v>
      </c>
      <c r="AC24" s="521">
        <v>6602</v>
      </c>
      <c r="AD24" s="269">
        <v>9880</v>
      </c>
      <c r="AE24" s="490">
        <v>12973</v>
      </c>
      <c r="AF24" s="521">
        <v>4190</v>
      </c>
      <c r="AG24" s="269">
        <v>1744</v>
      </c>
      <c r="AH24" s="490">
        <v>2641</v>
      </c>
      <c r="AI24" s="521">
        <v>362</v>
      </c>
      <c r="AJ24" s="269">
        <v>1513</v>
      </c>
      <c r="AK24" s="490">
        <v>732</v>
      </c>
      <c r="AL24" s="521">
        <v>3027</v>
      </c>
      <c r="AM24" s="269">
        <v>2772</v>
      </c>
      <c r="AN24" s="490">
        <v>2269</v>
      </c>
      <c r="AO24" s="521">
        <v>1926</v>
      </c>
      <c r="AP24" s="269">
        <v>1321</v>
      </c>
      <c r="AQ24" s="490">
        <v>1</v>
      </c>
      <c r="AR24" s="521">
        <v>115</v>
      </c>
      <c r="AS24" s="269">
        <v>486</v>
      </c>
      <c r="AT24" s="490">
        <v>106</v>
      </c>
      <c r="AU24" s="521">
        <v>1226</v>
      </c>
      <c r="AV24" s="269">
        <v>835</v>
      </c>
      <c r="AW24" s="490">
        <v>1279</v>
      </c>
      <c r="AX24" s="521">
        <v>259</v>
      </c>
      <c r="AY24" s="269">
        <v>436</v>
      </c>
      <c r="AZ24" s="490">
        <v>458</v>
      </c>
      <c r="BA24" s="557">
        <v>43080</v>
      </c>
      <c r="BB24" s="405">
        <v>85048</v>
      </c>
      <c r="BC24" s="558">
        <v>-33913</v>
      </c>
    </row>
    <row r="25" spans="1:55">
      <c r="A25" s="549">
        <v>2016</v>
      </c>
      <c r="B25" s="521">
        <v>1302</v>
      </c>
      <c r="C25" s="269">
        <v>1924</v>
      </c>
      <c r="D25" s="269">
        <v>2694</v>
      </c>
      <c r="E25" s="521">
        <v>1947</v>
      </c>
      <c r="F25" s="269">
        <v>11032</v>
      </c>
      <c r="G25" s="490">
        <v>-2943</v>
      </c>
      <c r="H25" s="521">
        <v>629</v>
      </c>
      <c r="I25" s="269">
        <v>3681</v>
      </c>
      <c r="J25" s="490">
        <v>1219</v>
      </c>
      <c r="K25" s="521">
        <v>10073</v>
      </c>
      <c r="L25" s="269">
        <v>13076</v>
      </c>
      <c r="M25" s="490">
        <v>8768</v>
      </c>
      <c r="N25" s="521">
        <v>2927</v>
      </c>
      <c r="O25" s="269">
        <v>4917</v>
      </c>
      <c r="P25" s="490">
        <v>156</v>
      </c>
      <c r="Q25" s="521">
        <v>1864</v>
      </c>
      <c r="R25" s="269">
        <v>4529</v>
      </c>
      <c r="S25" s="490">
        <v>-926</v>
      </c>
      <c r="T25" s="521">
        <v>2304</v>
      </c>
      <c r="U25" s="269">
        <v>5668</v>
      </c>
      <c r="V25" s="490">
        <v>755</v>
      </c>
      <c r="W25" s="536">
        <v>5437</v>
      </c>
      <c r="X25" s="536">
        <v>5963</v>
      </c>
      <c r="Y25" s="536">
        <v>-30</v>
      </c>
      <c r="Z25" s="521">
        <v>0</v>
      </c>
      <c r="AA25" s="269">
        <v>17005</v>
      </c>
      <c r="AB25" s="490">
        <v>111</v>
      </c>
      <c r="AC25" s="521">
        <v>7378</v>
      </c>
      <c r="AD25" s="269">
        <v>10133</v>
      </c>
      <c r="AE25" s="490">
        <v>10582</v>
      </c>
      <c r="AF25" s="521">
        <v>3293</v>
      </c>
      <c r="AG25" s="269">
        <v>1568</v>
      </c>
      <c r="AH25" s="490">
        <v>1776</v>
      </c>
      <c r="AI25" s="521">
        <v>386</v>
      </c>
      <c r="AJ25" s="269">
        <v>1562</v>
      </c>
      <c r="AK25" s="490">
        <v>978</v>
      </c>
      <c r="AL25" s="521">
        <v>2766</v>
      </c>
      <c r="AM25" s="269">
        <v>2779</v>
      </c>
      <c r="AN25" s="490">
        <v>2477</v>
      </c>
      <c r="AO25" s="521">
        <v>1832</v>
      </c>
      <c r="AP25" s="269">
        <v>1374</v>
      </c>
      <c r="AQ25" s="490">
        <v>469</v>
      </c>
      <c r="AR25" s="521">
        <v>115</v>
      </c>
      <c r="AS25" s="269">
        <v>448</v>
      </c>
      <c r="AT25" s="490">
        <v>163</v>
      </c>
      <c r="AU25" s="521">
        <v>1200</v>
      </c>
      <c r="AV25" s="269">
        <v>930</v>
      </c>
      <c r="AW25" s="490">
        <v>1240</v>
      </c>
      <c r="AX25" s="521">
        <v>230</v>
      </c>
      <c r="AY25" s="269">
        <v>415</v>
      </c>
      <c r="AZ25" s="490">
        <v>34</v>
      </c>
      <c r="BA25" s="557">
        <v>43686</v>
      </c>
      <c r="BB25" s="405">
        <v>87002</v>
      </c>
      <c r="BC25" s="558">
        <v>27522</v>
      </c>
    </row>
    <row r="26" spans="1:55">
      <c r="A26" s="551">
        <v>2017</v>
      </c>
      <c r="B26" s="510">
        <v>1264</v>
      </c>
      <c r="C26" s="261">
        <v>1955</v>
      </c>
      <c r="D26" s="261">
        <v>536</v>
      </c>
      <c r="E26" s="510">
        <v>3459</v>
      </c>
      <c r="F26" s="261">
        <v>11039</v>
      </c>
      <c r="G26" s="522">
        <v>10046</v>
      </c>
      <c r="H26" s="510">
        <v>663</v>
      </c>
      <c r="I26" s="261">
        <v>4072</v>
      </c>
      <c r="J26" s="522">
        <v>345</v>
      </c>
      <c r="K26" s="510">
        <v>14445</v>
      </c>
      <c r="L26" s="261">
        <v>11886</v>
      </c>
      <c r="M26" s="522">
        <v>9951</v>
      </c>
      <c r="N26" s="510">
        <v>3272</v>
      </c>
      <c r="O26" s="261">
        <v>4737</v>
      </c>
      <c r="P26" s="522">
        <v>1368</v>
      </c>
      <c r="Q26" s="510">
        <v>2119</v>
      </c>
      <c r="R26" s="261">
        <v>4915</v>
      </c>
      <c r="S26" s="522">
        <v>1792</v>
      </c>
      <c r="T26" s="510">
        <v>2297</v>
      </c>
      <c r="U26" s="261">
        <v>6144</v>
      </c>
      <c r="V26" s="522">
        <v>692</v>
      </c>
      <c r="W26" s="510">
        <v>1527</v>
      </c>
      <c r="X26" s="261">
        <v>6075</v>
      </c>
      <c r="Y26" s="522">
        <v>1225</v>
      </c>
      <c r="Z26" s="510">
        <v>0</v>
      </c>
      <c r="AA26" s="261">
        <v>18050</v>
      </c>
      <c r="AB26" s="522">
        <v>781</v>
      </c>
      <c r="AC26" s="510">
        <v>7981</v>
      </c>
      <c r="AD26" s="261">
        <v>10580</v>
      </c>
      <c r="AE26" s="522">
        <v>3745</v>
      </c>
      <c r="AF26" s="510">
        <v>3521</v>
      </c>
      <c r="AG26" s="261">
        <v>1532</v>
      </c>
      <c r="AH26" s="522">
        <v>1634</v>
      </c>
      <c r="AI26" s="510">
        <v>372</v>
      </c>
      <c r="AJ26" s="261">
        <v>1570</v>
      </c>
      <c r="AK26" s="522">
        <v>-341</v>
      </c>
      <c r="AL26" s="510">
        <v>2707</v>
      </c>
      <c r="AM26" s="261">
        <v>2960</v>
      </c>
      <c r="AN26" s="522">
        <v>872</v>
      </c>
      <c r="AO26" s="510">
        <v>2033</v>
      </c>
      <c r="AP26" s="261">
        <v>1549</v>
      </c>
      <c r="AQ26" s="522">
        <v>828</v>
      </c>
      <c r="AR26" s="510">
        <v>153</v>
      </c>
      <c r="AS26" s="261">
        <v>469</v>
      </c>
      <c r="AT26" s="522">
        <v>52</v>
      </c>
      <c r="AU26" s="510">
        <v>1087</v>
      </c>
      <c r="AV26" s="261">
        <v>1076</v>
      </c>
      <c r="AW26" s="522">
        <v>185</v>
      </c>
      <c r="AX26" s="510">
        <v>231</v>
      </c>
      <c r="AY26" s="261">
        <v>427</v>
      </c>
      <c r="AZ26" s="522">
        <v>110</v>
      </c>
      <c r="BA26" s="498">
        <v>47135</v>
      </c>
      <c r="BB26" s="418">
        <v>89033</v>
      </c>
      <c r="BC26" s="563">
        <v>33822</v>
      </c>
    </row>
    <row r="27" spans="1:55">
      <c r="A27" s="546" t="s">
        <v>395</v>
      </c>
      <c r="B27" s="546"/>
      <c r="C27" s="546"/>
      <c r="D27" s="546"/>
      <c r="E27" s="546"/>
      <c r="F27" s="546"/>
      <c r="G27" s="546"/>
      <c r="H27" s="546"/>
      <c r="I27" s="546"/>
      <c r="J27" s="546"/>
      <c r="K27" s="546"/>
      <c r="L27" s="546"/>
      <c r="M27" s="546"/>
      <c r="N27" s="546"/>
      <c r="O27" s="546"/>
      <c r="P27" s="546"/>
      <c r="Q27" s="546"/>
      <c r="R27" s="546"/>
      <c r="S27" s="546"/>
      <c r="T27" s="546"/>
    </row>
    <row r="28" spans="1:55">
      <c r="A28" s="546"/>
      <c r="B28" s="546"/>
      <c r="C28" s="546"/>
      <c r="D28" s="546"/>
      <c r="E28" s="546"/>
      <c r="F28" s="546"/>
      <c r="G28" s="546"/>
      <c r="H28" s="546"/>
      <c r="I28" s="529"/>
      <c r="J28" s="529"/>
      <c r="K28" s="529"/>
      <c r="L28" s="546"/>
      <c r="M28" s="546"/>
      <c r="N28" s="546"/>
      <c r="O28" s="546"/>
      <c r="P28" s="546"/>
      <c r="Q28" s="546"/>
      <c r="R28" s="546"/>
      <c r="S28" s="546"/>
      <c r="T28" s="546"/>
    </row>
    <row r="29" spans="1:55">
      <c r="A29" s="546">
        <v>1</v>
      </c>
      <c r="B29" s="529" t="s">
        <v>202</v>
      </c>
      <c r="C29" s="546"/>
      <c r="D29" s="546"/>
      <c r="E29" s="546"/>
      <c r="F29" s="546"/>
      <c r="G29" s="546"/>
      <c r="H29" s="546">
        <v>10</v>
      </c>
      <c r="I29" s="529" t="s">
        <v>211</v>
      </c>
      <c r="J29" s="546"/>
      <c r="K29" s="546"/>
      <c r="L29" s="546"/>
      <c r="M29" s="546"/>
      <c r="N29" s="546"/>
      <c r="O29" s="546"/>
      <c r="P29" s="546"/>
      <c r="Q29" s="546"/>
      <c r="R29" s="546"/>
      <c r="S29" s="546"/>
      <c r="T29" s="546"/>
    </row>
    <row r="30" spans="1:55">
      <c r="A30" s="546">
        <v>2</v>
      </c>
      <c r="B30" s="529" t="s">
        <v>203</v>
      </c>
      <c r="C30" s="546"/>
      <c r="D30" s="546"/>
      <c r="E30" s="546"/>
      <c r="F30" s="546"/>
      <c r="G30" s="546"/>
      <c r="H30" s="546">
        <v>11</v>
      </c>
      <c r="I30" s="529" t="s">
        <v>212</v>
      </c>
      <c r="J30" s="546"/>
      <c r="K30" s="546"/>
      <c r="L30" s="546"/>
      <c r="M30" s="546"/>
      <c r="N30" s="546"/>
      <c r="O30" s="546"/>
      <c r="P30" s="546"/>
      <c r="Q30" s="402"/>
      <c r="R30" s="402"/>
      <c r="S30" s="402"/>
      <c r="T30" s="402"/>
    </row>
    <row r="31" spans="1:55">
      <c r="A31" s="546">
        <v>3</v>
      </c>
      <c r="B31" s="529" t="s">
        <v>204</v>
      </c>
      <c r="C31" s="546"/>
      <c r="D31" s="546"/>
      <c r="E31" s="546"/>
      <c r="F31" s="546"/>
      <c r="G31" s="546"/>
      <c r="H31" s="546">
        <v>12</v>
      </c>
      <c r="I31" s="529" t="s">
        <v>213</v>
      </c>
      <c r="J31" s="546"/>
      <c r="K31" s="546"/>
      <c r="L31" s="546"/>
      <c r="M31" s="546"/>
      <c r="N31" s="546"/>
      <c r="O31" s="546"/>
      <c r="P31" s="546"/>
      <c r="Q31" s="402"/>
      <c r="R31" s="412"/>
      <c r="S31" s="412"/>
      <c r="T31" s="412"/>
    </row>
    <row r="32" spans="1:55">
      <c r="A32" s="546">
        <v>4</v>
      </c>
      <c r="B32" s="529" t="s">
        <v>205</v>
      </c>
      <c r="C32" s="546"/>
      <c r="D32" s="546"/>
      <c r="E32" s="546"/>
      <c r="F32" s="546"/>
      <c r="G32" s="546"/>
      <c r="H32" s="546">
        <v>13</v>
      </c>
      <c r="I32" s="529" t="s">
        <v>214</v>
      </c>
      <c r="J32" s="546"/>
      <c r="K32" s="546"/>
      <c r="L32" s="546"/>
      <c r="M32" s="546"/>
      <c r="N32" s="546"/>
      <c r="O32" s="546"/>
      <c r="P32" s="546"/>
      <c r="Q32" s="402"/>
      <c r="R32" s="412"/>
      <c r="S32" s="412"/>
      <c r="T32" s="412"/>
    </row>
    <row r="33" spans="1:20">
      <c r="A33" s="546">
        <v>5</v>
      </c>
      <c r="B33" s="529" t="s">
        <v>206</v>
      </c>
      <c r="C33" s="546"/>
      <c r="D33" s="546"/>
      <c r="E33" s="546"/>
      <c r="F33" s="546"/>
      <c r="G33" s="546"/>
      <c r="H33" s="546">
        <v>14</v>
      </c>
      <c r="I33" s="529" t="s">
        <v>215</v>
      </c>
      <c r="J33" s="546"/>
      <c r="K33" s="546"/>
      <c r="L33" s="546"/>
      <c r="M33" s="546"/>
      <c r="N33" s="546"/>
      <c r="O33" s="546"/>
      <c r="P33" s="546"/>
      <c r="Q33" s="402"/>
      <c r="R33" s="412"/>
      <c r="S33" s="412"/>
      <c r="T33" s="412"/>
    </row>
    <row r="34" spans="1:20">
      <c r="A34" s="546">
        <v>6</v>
      </c>
      <c r="B34" s="529" t="s">
        <v>207</v>
      </c>
      <c r="C34" s="546"/>
      <c r="D34" s="546"/>
      <c r="E34" s="546"/>
      <c r="F34" s="546"/>
      <c r="G34" s="546"/>
      <c r="H34" s="546">
        <v>15</v>
      </c>
      <c r="I34" s="529" t="s">
        <v>216</v>
      </c>
      <c r="J34" s="546"/>
      <c r="K34" s="546"/>
      <c r="L34" s="546"/>
      <c r="M34" s="546"/>
      <c r="N34" s="546"/>
      <c r="O34" s="546"/>
      <c r="P34" s="546"/>
      <c r="Q34" s="402"/>
      <c r="R34" s="402"/>
      <c r="S34" s="402"/>
      <c r="T34" s="402"/>
    </row>
    <row r="35" spans="1:20">
      <c r="A35" s="546">
        <v>7</v>
      </c>
      <c r="B35" s="529" t="s">
        <v>208</v>
      </c>
      <c r="C35" s="546"/>
      <c r="D35" s="546"/>
      <c r="E35" s="546"/>
      <c r="F35" s="546"/>
      <c r="G35" s="546"/>
      <c r="H35" s="546">
        <v>16</v>
      </c>
      <c r="I35" s="529" t="s">
        <v>217</v>
      </c>
      <c r="J35" s="546"/>
      <c r="K35" s="546"/>
      <c r="L35" s="546"/>
      <c r="M35" s="546"/>
      <c r="N35" s="546"/>
      <c r="O35" s="546"/>
      <c r="P35" s="546"/>
      <c r="Q35" s="402"/>
      <c r="R35" s="402"/>
      <c r="S35" s="402"/>
      <c r="T35" s="402"/>
    </row>
    <row r="36" spans="1:20">
      <c r="A36" s="546">
        <v>8</v>
      </c>
      <c r="B36" s="529" t="s">
        <v>209</v>
      </c>
      <c r="C36" s="546"/>
      <c r="D36" s="546"/>
      <c r="E36" s="546"/>
      <c r="F36" s="546"/>
      <c r="G36" s="546"/>
      <c r="H36" s="546">
        <v>17</v>
      </c>
      <c r="I36" s="529" t="s">
        <v>218</v>
      </c>
      <c r="J36" s="546"/>
      <c r="K36" s="546"/>
      <c r="L36" s="546"/>
      <c r="M36" s="546"/>
      <c r="N36" s="546"/>
      <c r="O36" s="546"/>
      <c r="P36" s="546"/>
      <c r="Q36" s="546"/>
      <c r="R36" s="546"/>
      <c r="S36" s="546"/>
      <c r="T36" s="546"/>
    </row>
    <row r="37" spans="1:20">
      <c r="A37" s="546">
        <v>9</v>
      </c>
      <c r="B37" s="529" t="s">
        <v>210</v>
      </c>
      <c r="C37" s="546"/>
      <c r="D37" s="546"/>
      <c r="E37" s="546"/>
      <c r="F37" s="546"/>
      <c r="G37" s="546"/>
      <c r="H37" s="546">
        <v>18</v>
      </c>
      <c r="I37" s="529" t="s">
        <v>219</v>
      </c>
      <c r="J37" s="546"/>
      <c r="K37" s="546"/>
      <c r="L37" s="546"/>
      <c r="M37" s="546"/>
      <c r="N37" s="546"/>
      <c r="O37" s="546"/>
      <c r="P37" s="546"/>
      <c r="Q37" s="546"/>
      <c r="R37" s="546"/>
      <c r="S37" s="546"/>
      <c r="T37" s="546"/>
    </row>
  </sheetData>
  <mergeCells count="19">
    <mergeCell ref="BA4:BC4"/>
    <mergeCell ref="B3:BC3"/>
    <mergeCell ref="B4:D4"/>
    <mergeCell ref="E4:G4"/>
    <mergeCell ref="H4:J4"/>
    <mergeCell ref="K4:M4"/>
    <mergeCell ref="N4:P4"/>
    <mergeCell ref="W4:Y4"/>
    <mergeCell ref="Z4:AB4"/>
    <mergeCell ref="AC4:AE4"/>
    <mergeCell ref="AF4:AH4"/>
    <mergeCell ref="AI4:AK4"/>
    <mergeCell ref="AL4:AN4"/>
    <mergeCell ref="AO4:AQ4"/>
    <mergeCell ref="AR4:AT4"/>
    <mergeCell ref="AU4:AW4"/>
    <mergeCell ref="AX4:AZ4"/>
    <mergeCell ref="Q4:S4"/>
    <mergeCell ref="T4:V4"/>
  </mergeCells>
  <pageMargins left="0.11811023622047245" right="0" top="0.74803149606299213" bottom="0.74803149606299213" header="0.31496062992125984" footer="0.31496062992125984"/>
  <pageSetup scale="75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S36"/>
  <sheetViews>
    <sheetView workbookViewId="0">
      <selection activeCell="J25" sqref="J25"/>
    </sheetView>
  </sheetViews>
  <sheetFormatPr defaultRowHeight="15"/>
  <cols>
    <col min="1" max="1" width="5.7109375" customWidth="1"/>
    <col min="2" max="2" width="7.28515625" customWidth="1"/>
    <col min="3" max="3" width="7.7109375" customWidth="1"/>
    <col min="6" max="6" width="7.85546875" customWidth="1"/>
    <col min="8" max="8" width="8.28515625" customWidth="1"/>
    <col min="9" max="9" width="7.42578125" customWidth="1"/>
    <col min="12" max="12" width="7.7109375" customWidth="1"/>
    <col min="13" max="13" width="8.140625" customWidth="1"/>
    <col min="15" max="15" width="7.42578125" customWidth="1"/>
    <col min="16" max="17" width="8" customWidth="1"/>
    <col min="18" max="18" width="8.140625" customWidth="1"/>
    <col min="19" max="19" width="10.85546875" style="593" customWidth="1"/>
  </cols>
  <sheetData>
    <row r="1" spans="1:19">
      <c r="A1" s="586" t="s">
        <v>434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</row>
    <row r="2" spans="1:19">
      <c r="A2" s="585"/>
      <c r="B2" s="585"/>
      <c r="C2" s="585"/>
      <c r="D2" s="585"/>
      <c r="E2" s="585"/>
      <c r="F2" s="585"/>
      <c r="G2" s="585"/>
      <c r="H2" s="585"/>
      <c r="I2" s="585"/>
      <c r="J2" s="585"/>
      <c r="K2" s="585"/>
      <c r="L2" s="585"/>
      <c r="M2" s="585"/>
      <c r="N2" s="585"/>
      <c r="O2" s="585"/>
      <c r="P2" s="585"/>
      <c r="Q2" s="585"/>
      <c r="R2" s="585"/>
    </row>
    <row r="3" spans="1:19">
      <c r="A3" s="591" t="s">
        <v>3</v>
      </c>
      <c r="B3" s="725" t="s">
        <v>436</v>
      </c>
      <c r="C3" s="726"/>
      <c r="D3" s="726"/>
      <c r="E3" s="726"/>
      <c r="F3" s="726"/>
      <c r="G3" s="726"/>
      <c r="H3" s="726"/>
      <c r="I3" s="726"/>
      <c r="J3" s="726"/>
      <c r="K3" s="726"/>
      <c r="L3" s="726"/>
      <c r="M3" s="726"/>
      <c r="N3" s="726"/>
      <c r="O3" s="726"/>
      <c r="P3" s="726"/>
      <c r="Q3" s="726"/>
      <c r="R3" s="726"/>
      <c r="S3" s="726"/>
    </row>
    <row r="4" spans="1:19">
      <c r="A4" s="588"/>
      <c r="B4" s="548">
        <v>1</v>
      </c>
      <c r="C4" s="596">
        <v>2</v>
      </c>
      <c r="D4" s="596">
        <v>3</v>
      </c>
      <c r="E4" s="596">
        <v>4</v>
      </c>
      <c r="F4" s="596">
        <v>5</v>
      </c>
      <c r="G4" s="596">
        <v>6</v>
      </c>
      <c r="H4" s="596">
        <v>7</v>
      </c>
      <c r="I4" s="596">
        <v>8</v>
      </c>
      <c r="J4" s="596">
        <v>9</v>
      </c>
      <c r="K4" s="596">
        <v>10</v>
      </c>
      <c r="L4" s="596">
        <v>11</v>
      </c>
      <c r="M4" s="596">
        <v>12</v>
      </c>
      <c r="N4" s="596">
        <v>13</v>
      </c>
      <c r="O4" s="596">
        <v>14</v>
      </c>
      <c r="P4" s="596">
        <v>15</v>
      </c>
      <c r="Q4" s="596">
        <v>16</v>
      </c>
      <c r="R4" s="596">
        <v>17</v>
      </c>
      <c r="S4" s="594" t="s">
        <v>402</v>
      </c>
    </row>
    <row r="5" spans="1:19">
      <c r="A5" s="592">
        <v>1997</v>
      </c>
      <c r="B5" s="595">
        <f>T13.A!B6-T13.A!C6+T13.A!D6</f>
        <v>551</v>
      </c>
      <c r="C5" s="595">
        <f>T13.A!E6+T13.A!G6-T13.A!F6</f>
        <v>1994</v>
      </c>
      <c r="D5" s="595">
        <f>T13.A!H6-T13.A!I6+T13.A!J6</f>
        <v>-1162</v>
      </c>
      <c r="E5" s="595">
        <f>T13.A!K6+T13.A!M6-T13.A!L6</f>
        <v>-588</v>
      </c>
      <c r="F5" s="595">
        <f>T13.A!N6+T13.A!P6-T13.A!O6</f>
        <v>-450</v>
      </c>
      <c r="G5" s="595">
        <f>T13.A!Q6+T13.A!S6-T13.A!R6</f>
        <v>-874</v>
      </c>
      <c r="H5" s="595">
        <f>T13.A!T6+T13.A!V6-T13.A!U6</f>
        <v>-1778</v>
      </c>
      <c r="I5" s="595">
        <f>T13.A!W6+T13.A!Y6-T13.A!X6</f>
        <v>-5660</v>
      </c>
      <c r="J5" s="595">
        <f>T13.A!Z6+T13.A!AB6-T13.A!AA6</f>
        <v>-10369</v>
      </c>
      <c r="K5" s="595">
        <f>T13.A!AC6+T13.A!AE6-T13.A!AD6</f>
        <v>337</v>
      </c>
      <c r="L5" s="595">
        <f>T13.A!AF6+T13.A!AH6-T13.A!AG6</f>
        <v>1078</v>
      </c>
      <c r="M5" s="595">
        <f>T13.A!AI6-T13.A!AJ6+T13.A!AK6</f>
        <v>-8</v>
      </c>
      <c r="N5" s="595">
        <f>T13.A!AL6+T13.A!AN6-T13.A!AM6</f>
        <v>172</v>
      </c>
      <c r="O5" s="595">
        <f>T13.A!AO6+T13.A!AQ6-T13.A!AP6</f>
        <v>618</v>
      </c>
      <c r="P5" s="595">
        <f>T13.A!AR6+T13.A!AT6-T13.A!AS6</f>
        <v>-116</v>
      </c>
      <c r="Q5" s="595">
        <f>T13.A!AU6+T13.A!AW6-T13.A!AV6</f>
        <v>-23</v>
      </c>
      <c r="R5" s="595">
        <f>T13.A!AX6+T13.A!AZ6-T13.A!AY6</f>
        <v>-54</v>
      </c>
      <c r="S5" s="595">
        <f>T13.A!BA6+T13.A!BC6-T13.A!BB6</f>
        <v>-16336</v>
      </c>
    </row>
    <row r="6" spans="1:19">
      <c r="A6" s="589">
        <v>1998</v>
      </c>
      <c r="B6" s="595">
        <f>T13.A!B7-T13.A!C7+T13.A!D7</f>
        <v>381</v>
      </c>
      <c r="C6" s="595">
        <f>T13.A!E7+T13.A!G7-T13.A!F7</f>
        <v>-1947</v>
      </c>
      <c r="D6" s="595">
        <f>T13.A!H7-T13.A!I7+T13.A!J7</f>
        <v>-1005</v>
      </c>
      <c r="E6" s="595">
        <f>T13.A!K7+T13.A!M7-T13.A!L7</f>
        <v>-3916</v>
      </c>
      <c r="F6" s="595">
        <f>T13.A!N7+T13.A!P7-T13.A!O7</f>
        <v>-836</v>
      </c>
      <c r="G6" s="595">
        <f>T13.A!Q7+T13.A!S7-T13.A!R7</f>
        <v>-957</v>
      </c>
      <c r="H6" s="595">
        <f>T13.A!T7+T13.A!V7-T13.A!U7</f>
        <v>-2246</v>
      </c>
      <c r="I6" s="595">
        <f>T13.A!W7+T13.A!Y7-T13.A!X7</f>
        <v>-896</v>
      </c>
      <c r="J6" s="595">
        <f>T13.A!Z7+T13.A!AB7-T13.A!AA7</f>
        <v>-11439</v>
      </c>
      <c r="K6" s="595">
        <f>T13.A!AC7+T13.A!AE7-T13.A!AD7</f>
        <v>-286</v>
      </c>
      <c r="L6" s="595">
        <f>T13.A!AF7+T13.A!AH7-T13.A!AG7</f>
        <v>1069</v>
      </c>
      <c r="M6" s="595">
        <f>T13.A!AI7-T13.A!AJ7+T13.A!AK7</f>
        <v>-689</v>
      </c>
      <c r="N6" s="595">
        <f>T13.A!AL7+T13.A!AN7-T13.A!AM7</f>
        <v>460</v>
      </c>
      <c r="O6" s="595">
        <f>T13.A!AO7+T13.A!AQ7-T13.A!AP7</f>
        <v>564</v>
      </c>
      <c r="P6" s="595">
        <f>T13.A!AR7+T13.A!AT7-T13.A!AS7</f>
        <v>-95</v>
      </c>
      <c r="Q6" s="595">
        <f>T13.A!AU7+T13.A!AW7-T13.A!AV7</f>
        <v>-63</v>
      </c>
      <c r="R6" s="595">
        <f>T13.A!AX7+T13.A!AZ7-T13.A!AY7</f>
        <v>-92</v>
      </c>
      <c r="S6" s="595">
        <f>T13.A!BA7+T13.A!BC7-T13.A!BB7</f>
        <v>-21999</v>
      </c>
    </row>
    <row r="7" spans="1:19">
      <c r="A7" s="589">
        <v>1999</v>
      </c>
      <c r="B7" s="595">
        <f>T13.A!B8-T13.A!C8+T13.A!D8</f>
        <v>33</v>
      </c>
      <c r="C7" s="595">
        <f>T13.A!E8+T13.A!G8-T13.A!F8</f>
        <v>-1016</v>
      </c>
      <c r="D7" s="595">
        <f>T13.A!H8-T13.A!I8+T13.A!J8</f>
        <v>-982</v>
      </c>
      <c r="E7" s="595">
        <f>T13.A!K8+T13.A!M8-T13.A!L8</f>
        <v>-3735</v>
      </c>
      <c r="F7" s="595">
        <f>T13.A!N8+T13.A!P8-T13.A!O8</f>
        <v>-968</v>
      </c>
      <c r="G7" s="595">
        <f>T13.A!Q8+T13.A!S8-T13.A!R8</f>
        <v>-1081</v>
      </c>
      <c r="H7" s="595">
        <f>T13.A!T8+T13.A!V8-T13.A!U8</f>
        <v>-2676</v>
      </c>
      <c r="I7" s="595">
        <f>T13.A!W8+T13.A!Y8-T13.A!X8</f>
        <v>-950</v>
      </c>
      <c r="J7" s="595">
        <f>T13.A!Z8+T13.A!AB8-T13.A!AA8</f>
        <v>-11375</v>
      </c>
      <c r="K7" s="595">
        <f>T13.A!AC8+T13.A!AE8-T13.A!AD8</f>
        <v>-1367</v>
      </c>
      <c r="L7" s="595">
        <f>T13.A!AF8+T13.A!AH8-T13.A!AG8</f>
        <v>780</v>
      </c>
      <c r="M7" s="595">
        <f>T13.A!AI8-T13.A!AJ8+T13.A!AK8</f>
        <v>-790</v>
      </c>
      <c r="N7" s="595">
        <f>T13.A!AL8+T13.A!AN8-T13.A!AM8</f>
        <v>456</v>
      </c>
      <c r="O7" s="595">
        <f>T13.A!AO8+T13.A!AQ8-T13.A!AP8</f>
        <v>301</v>
      </c>
      <c r="P7" s="595">
        <f>T13.A!AR8+T13.A!AT8-T13.A!AS8</f>
        <v>-176</v>
      </c>
      <c r="Q7" s="595">
        <f>T13.A!AU8+T13.A!AW8-T13.A!AV8</f>
        <v>-110</v>
      </c>
      <c r="R7" s="595">
        <f>T13.A!AX8+T13.A!AZ8-T13.A!AY8</f>
        <v>19</v>
      </c>
      <c r="S7" s="595">
        <f>T13.A!BA8+T13.A!BC8-T13.A!BB8</f>
        <v>-23636</v>
      </c>
    </row>
    <row r="8" spans="1:19">
      <c r="A8" s="589">
        <v>2000</v>
      </c>
      <c r="B8" s="595">
        <f>T13.A!B9-T13.A!C9+T13.A!D9</f>
        <v>-114</v>
      </c>
      <c r="C8" s="595">
        <f>T13.A!E9+T13.A!G9-T13.A!F9</f>
        <v>-2129</v>
      </c>
      <c r="D8" s="595">
        <f>T13.A!H9-T13.A!I9+T13.A!J9</f>
        <v>-1090</v>
      </c>
      <c r="E8" s="595">
        <f>T13.A!K9+T13.A!M9-T13.A!L9</f>
        <v>-3388</v>
      </c>
      <c r="F8" s="595">
        <f>T13.A!N9+T13.A!P9-T13.A!O9</f>
        <v>-1018</v>
      </c>
      <c r="G8" s="595">
        <f>T13.A!Q9+T13.A!S9-T13.A!R9</f>
        <v>-1893</v>
      </c>
      <c r="H8" s="595">
        <f>T13.A!T9+T13.A!V9-T13.A!U9</f>
        <v>-1089</v>
      </c>
      <c r="I8" s="595">
        <f>T13.A!W9+T13.A!Y9-T13.A!X9</f>
        <v>-632</v>
      </c>
      <c r="J8" s="595">
        <f>T13.A!Z9+T13.A!AB9-T13.A!AA9</f>
        <v>-13958</v>
      </c>
      <c r="K8" s="595">
        <f>T13.A!AC9+T13.A!AE9-T13.A!AD9</f>
        <v>-3033</v>
      </c>
      <c r="L8" s="595">
        <f>T13.A!AF9+T13.A!AH9-T13.A!AG9</f>
        <v>1368</v>
      </c>
      <c r="M8" s="595">
        <f>T13.A!AI9-T13.A!AJ9+T13.A!AK9</f>
        <v>-841</v>
      </c>
      <c r="N8" s="595">
        <f>T13.A!AL9+T13.A!AN9-T13.A!AM9</f>
        <v>-484</v>
      </c>
      <c r="O8" s="595">
        <f>T13.A!AO9+T13.A!AQ9-T13.A!AP9</f>
        <v>-6</v>
      </c>
      <c r="P8" s="595">
        <f>T13.A!AR9+T13.A!AT9-T13.A!AS9</f>
        <v>-185</v>
      </c>
      <c r="Q8" s="595">
        <f>T13.A!AU9+T13.A!AW9-T13.A!AV9</f>
        <v>-117</v>
      </c>
      <c r="R8" s="595">
        <f>T13.A!AX9+T13.A!AZ9-T13.A!AY9</f>
        <v>-232</v>
      </c>
      <c r="S8" s="595">
        <f>T13.A!BA9+T13.A!BC9-T13.A!BB9</f>
        <v>-28841</v>
      </c>
    </row>
    <row r="9" spans="1:19">
      <c r="A9" s="589">
        <v>2001</v>
      </c>
      <c r="B9" s="595">
        <f>T13.A!B10-T13.A!C10+T13.A!D10</f>
        <v>-222</v>
      </c>
      <c r="C9" s="595">
        <f>T13.A!E10+T13.A!G10-T13.A!F10</f>
        <v>-4492</v>
      </c>
      <c r="D9" s="595">
        <f>T13.A!H10-T13.A!I10+T13.A!J10</f>
        <v>-817</v>
      </c>
      <c r="E9" s="595">
        <f>T13.A!K10+T13.A!M10-T13.A!L10</f>
        <v>-8725</v>
      </c>
      <c r="F9" s="595">
        <f>T13.A!N10+T13.A!P10-T13.A!O10</f>
        <v>-1456</v>
      </c>
      <c r="G9" s="595">
        <f>T13.A!Q10+T13.A!S10-T13.A!R10</f>
        <v>-1168</v>
      </c>
      <c r="H9" s="595">
        <f>T13.A!T10+T13.A!V10-T13.A!U10</f>
        <v>-3113</v>
      </c>
      <c r="I9" s="595">
        <f>T13.A!W10+T13.A!Y10-T13.A!X10</f>
        <v>-4164</v>
      </c>
      <c r="J9" s="595">
        <f>T13.A!Z10+T13.A!AB10-T13.A!AA10</f>
        <v>-14635</v>
      </c>
      <c r="K9" s="595">
        <f>T13.A!AC10+T13.A!AE10-T13.A!AD10</f>
        <v>-1367</v>
      </c>
      <c r="L9" s="595">
        <f>T13.A!AF10+T13.A!AH10-T13.A!AG10</f>
        <v>279</v>
      </c>
      <c r="M9" s="595">
        <f>T13.A!AI10-T13.A!AJ10+T13.A!AK10</f>
        <v>-976</v>
      </c>
      <c r="N9" s="595">
        <f>T13.A!AL10+T13.A!AN10-T13.A!AM10</f>
        <v>-284</v>
      </c>
      <c r="O9" s="595">
        <f>T13.A!AO10+T13.A!AQ10-T13.A!AP10</f>
        <v>-163</v>
      </c>
      <c r="P9" s="595">
        <f>T13.A!AR10+T13.A!AT10-T13.A!AS10</f>
        <v>-179</v>
      </c>
      <c r="Q9" s="595">
        <f>T13.A!AU10+T13.A!AW10-T13.A!AV10</f>
        <v>-141</v>
      </c>
      <c r="R9" s="595">
        <f>T13.A!AX10+T13.A!AZ10-T13.A!AY10</f>
        <v>-387</v>
      </c>
      <c r="S9" s="595">
        <f>T13.A!BA10+T13.A!BC10-T13.A!BB10</f>
        <v>-42011</v>
      </c>
    </row>
    <row r="10" spans="1:19">
      <c r="A10" s="589">
        <v>2002</v>
      </c>
      <c r="B10" s="595">
        <f>T13.A!B11-T13.A!C11+T13.A!D11</f>
        <v>123</v>
      </c>
      <c r="C10" s="595">
        <f>T13.A!E11+T13.A!G11-T13.A!F11</f>
        <v>-5349</v>
      </c>
      <c r="D10" s="595">
        <f>T13.A!H11-T13.A!I11+T13.A!J11</f>
        <v>-963</v>
      </c>
      <c r="E10" s="595">
        <f>T13.A!K11+T13.A!M11-T13.A!L11</f>
        <v>-13893</v>
      </c>
      <c r="F10" s="595">
        <f>T13.A!N11+T13.A!P11-T13.A!O11</f>
        <v>-1537</v>
      </c>
      <c r="G10" s="595">
        <f>T13.A!Q11+T13.A!S11-T13.A!R11</f>
        <v>-1421</v>
      </c>
      <c r="H10" s="595">
        <f>T13.A!T11+T13.A!V11-T13.A!U11</f>
        <v>-2392</v>
      </c>
      <c r="I10" s="595">
        <f>T13.A!W11+T13.A!Y11-T13.A!X11</f>
        <v>-16709</v>
      </c>
      <c r="J10" s="595">
        <f>T13.A!Z11+T13.A!AB11-T13.A!AA11</f>
        <v>-14432</v>
      </c>
      <c r="K10" s="595">
        <f>T13.A!AC11+T13.A!AE11-T13.A!AD11</f>
        <v>-1509</v>
      </c>
      <c r="L10" s="595">
        <f>T13.A!AF11+T13.A!AH11-T13.A!AG11</f>
        <v>438</v>
      </c>
      <c r="M10" s="595">
        <f>T13.A!AI11-T13.A!AJ11+T13.A!AK11</f>
        <v>-1139</v>
      </c>
      <c r="N10" s="595">
        <f>T13.A!AL11+T13.A!AN11-T13.A!AM11</f>
        <v>-431</v>
      </c>
      <c r="O10" s="595">
        <f>T13.A!AO11+T13.A!AQ11-T13.A!AP11</f>
        <v>6</v>
      </c>
      <c r="P10" s="595">
        <f>T13.A!AR11+T13.A!AT11-T13.A!AS11</f>
        <v>-232</v>
      </c>
      <c r="Q10" s="595">
        <f>T13.A!AU11+T13.A!AW11-T13.A!AV11</f>
        <v>-294</v>
      </c>
      <c r="R10" s="595">
        <f>T13.A!AX11+T13.A!AZ11-T13.A!AY11</f>
        <v>-133</v>
      </c>
      <c r="S10" s="595">
        <f>T13.A!BA11+T13.A!BC11-T13.A!BB11</f>
        <v>-59868</v>
      </c>
    </row>
    <row r="11" spans="1:19">
      <c r="A11" s="589">
        <v>2003</v>
      </c>
      <c r="B11" s="595">
        <f>T13.A!B12-T13.A!C12+T13.A!D12</f>
        <v>107</v>
      </c>
      <c r="C11" s="595">
        <f>T13.A!E12+T13.A!G12-T13.A!F12</f>
        <v>-1592</v>
      </c>
      <c r="D11" s="595">
        <f>T13.A!H12-T13.A!I12+T13.A!J12</f>
        <v>-1091</v>
      </c>
      <c r="E11" s="595">
        <f>T13.A!K12+T13.A!M12-T13.A!L12</f>
        <v>-2298</v>
      </c>
      <c r="F11" s="595">
        <f>T13.A!N12+T13.A!P12-T13.A!O12</f>
        <v>-1153</v>
      </c>
      <c r="G11" s="595">
        <f>T13.A!Q12+T13.A!S12-T13.A!R12</f>
        <v>-1577</v>
      </c>
      <c r="H11" s="595">
        <f>T13.A!T12+T13.A!V12-T13.A!U12</f>
        <v>-1876</v>
      </c>
      <c r="I11" s="595">
        <f>T13.A!W12+T13.A!Y12-T13.A!X12</f>
        <v>-2351</v>
      </c>
      <c r="J11" s="595">
        <f>T13.A!Z12+T13.A!AB12-T13.A!AA12</f>
        <v>-12195</v>
      </c>
      <c r="K11" s="595">
        <f>T13.A!AC12+T13.A!AE12-T13.A!AD12</f>
        <v>-1085</v>
      </c>
      <c r="L11" s="595">
        <f>T13.A!AF12+T13.A!AH12-T13.A!AG12</f>
        <v>78</v>
      </c>
      <c r="M11" s="595">
        <f>T13.A!AI12-T13.A!AJ12+T13.A!AK12</f>
        <v>-1066</v>
      </c>
      <c r="N11" s="595">
        <f>T13.A!AL12+T13.A!AN12-T13.A!AM12</f>
        <v>-150</v>
      </c>
      <c r="O11" s="595">
        <f>T13.A!AO12+T13.A!AQ12-T13.A!AP12</f>
        <v>34</v>
      </c>
      <c r="P11" s="595">
        <f>T13.A!AR12+T13.A!AT12-T13.A!AS12</f>
        <v>-295</v>
      </c>
      <c r="Q11" s="595">
        <f>T13.A!AU12+T13.A!AW12-T13.A!AV12</f>
        <v>-373</v>
      </c>
      <c r="R11" s="595">
        <f>T13.A!AX12+T13.A!AZ12-T13.A!AY12</f>
        <v>-297</v>
      </c>
      <c r="S11" s="595">
        <f>T13.A!BA12+T13.A!BC12-T13.A!BB12</f>
        <v>-27181</v>
      </c>
    </row>
    <row r="12" spans="1:19">
      <c r="A12" s="589">
        <v>2004</v>
      </c>
      <c r="B12" s="595">
        <f>T13.A!B13-T13.A!C13+T13.A!D13</f>
        <v>304</v>
      </c>
      <c r="C12" s="595">
        <f>T13.A!E13+T13.A!G13-T13.A!F13</f>
        <v>-3861</v>
      </c>
      <c r="D12" s="595">
        <f>T13.A!H13-T13.A!I13+T13.A!J13</f>
        <v>714</v>
      </c>
      <c r="E12" s="595">
        <f>T13.A!K13+T13.A!M13-T13.A!L13</f>
        <v>-3978</v>
      </c>
      <c r="F12" s="595">
        <f>T13.A!N13+T13.A!P13-T13.A!O13</f>
        <v>-701</v>
      </c>
      <c r="G12" s="595">
        <f>T13.A!Q13+T13.A!S13-T13.A!R13</f>
        <v>-1410</v>
      </c>
      <c r="H12" s="595">
        <f>T13.A!T13+T13.A!V13-T13.A!U13</f>
        <v>-1789</v>
      </c>
      <c r="I12" s="595">
        <f>T13.A!W13+T13.A!Y13-T13.A!X13</f>
        <v>-2913</v>
      </c>
      <c r="J12" s="595">
        <f>T13.A!Z13+T13.A!AB13-T13.A!AA13</f>
        <v>-12342</v>
      </c>
      <c r="K12" s="595">
        <f>T13.A!AC13+T13.A!AE13-T13.A!AD13</f>
        <v>211</v>
      </c>
      <c r="L12" s="595">
        <f>T13.A!AF13+T13.A!AH13-T13.A!AG13</f>
        <v>381</v>
      </c>
      <c r="M12" s="595">
        <f>T13.A!AI13-T13.A!AJ13+T13.A!AK13</f>
        <v>-891</v>
      </c>
      <c r="N12" s="595">
        <f>T13.A!AL13+T13.A!AN13-T13.A!AM13</f>
        <v>-100</v>
      </c>
      <c r="O12" s="595">
        <f>T13.A!AO13+T13.A!AQ13-T13.A!AP13</f>
        <v>175</v>
      </c>
      <c r="P12" s="595">
        <f>T13.A!AR13+T13.A!AT13-T13.A!AS13</f>
        <v>-273</v>
      </c>
      <c r="Q12" s="595">
        <f>T13.A!AU13+T13.A!AW13-T13.A!AV13</f>
        <v>-155</v>
      </c>
      <c r="R12" s="595">
        <f>T13.A!AX13+T13.A!AZ13-T13.A!AY13</f>
        <v>-110</v>
      </c>
      <c r="S12" s="595">
        <f>T13.A!BA13+T13.A!BC13-T13.A!BB13</f>
        <v>-26742</v>
      </c>
    </row>
    <row r="13" spans="1:19">
      <c r="A13" s="589">
        <v>2005</v>
      </c>
      <c r="B13" s="595">
        <f>T13.A!B14-T13.A!C14+T13.A!D14</f>
        <v>485</v>
      </c>
      <c r="C13" s="595">
        <f>T13.A!E14+T13.A!G14-T13.A!F14</f>
        <v>-3407</v>
      </c>
      <c r="D13" s="595">
        <f>T13.A!H14-T13.A!I14+T13.A!J14</f>
        <v>-1362</v>
      </c>
      <c r="E13" s="595">
        <f>T13.A!K14+T13.A!M14-T13.A!L14</f>
        <v>-7466</v>
      </c>
      <c r="F13" s="595">
        <f>T13.A!N14+T13.A!P14-T13.A!O14</f>
        <v>-654</v>
      </c>
      <c r="G13" s="595">
        <f>T13.A!Q14+T13.A!S14-T13.A!R14</f>
        <v>-784</v>
      </c>
      <c r="H13" s="595">
        <f>T13.A!T14+T13.A!V14-T13.A!U14</f>
        <v>-1194</v>
      </c>
      <c r="I13" s="595">
        <f>T13.A!W14+T13.A!Y14-T13.A!X14</f>
        <v>-2109</v>
      </c>
      <c r="J13" s="595">
        <f>T13.A!Z14+T13.A!AB14-T13.A!AA14</f>
        <v>-14655</v>
      </c>
      <c r="K13" s="595">
        <f>T13.A!AC14+T13.A!AE14-T13.A!AD14</f>
        <v>1295</v>
      </c>
      <c r="L13" s="595">
        <f>T13.A!AF14+T13.A!AH14-T13.A!AG14</f>
        <v>1515</v>
      </c>
      <c r="M13" s="595">
        <f>T13.A!AI14-T13.A!AJ14+T13.A!AK14</f>
        <v>-831</v>
      </c>
      <c r="N13" s="595">
        <f>T13.A!AL14+T13.A!AN14-T13.A!AM14</f>
        <v>695</v>
      </c>
      <c r="O13" s="595">
        <f>T13.A!AO14+T13.A!AQ14-T13.A!AP14</f>
        <v>400</v>
      </c>
      <c r="P13" s="595">
        <f>T13.A!AR14+T13.A!AT14-T13.A!AS14</f>
        <v>-165</v>
      </c>
      <c r="Q13" s="595">
        <f>T13.A!AU14+T13.A!AW14-T13.A!AV14</f>
        <v>-206</v>
      </c>
      <c r="R13" s="595">
        <f>T13.A!AX14+T13.A!AZ14-T13.A!AY14</f>
        <v>-88</v>
      </c>
      <c r="S13" s="595">
        <f>T13.A!BA14+T13.A!BC14-T13.A!BB14</f>
        <v>-28524</v>
      </c>
    </row>
    <row r="14" spans="1:19">
      <c r="A14" s="589">
        <v>2006</v>
      </c>
      <c r="B14" s="595">
        <f>T13.A!B15-T13.A!C15+T13.A!D15</f>
        <v>353</v>
      </c>
      <c r="C14" s="595">
        <f>T13.A!E15+T13.A!G15-T13.A!F15</f>
        <v>-1200</v>
      </c>
      <c r="D14" s="595">
        <f>T13.A!H15-T13.A!I15+T13.A!J15</f>
        <v>-1822</v>
      </c>
      <c r="E14" s="595">
        <f>T13.A!K15+T13.A!M15-T13.A!L15</f>
        <v>1042</v>
      </c>
      <c r="F14" s="595">
        <f>T13.A!N15+T13.A!P15-T13.A!O15</f>
        <v>-778</v>
      </c>
      <c r="G14" s="595">
        <f>T13.A!Q15+T13.A!S15-T13.A!R15</f>
        <v>-2728</v>
      </c>
      <c r="H14" s="595">
        <f>T13.A!T15+T13.A!V15-T13.A!U15</f>
        <v>-1789</v>
      </c>
      <c r="I14" s="595">
        <f>T13.A!W15+T13.A!Y15-T13.A!X15</f>
        <v>-3727</v>
      </c>
      <c r="J14" s="595">
        <f>T13.A!Z15+T13.A!AB15-T13.A!AA15</f>
        <v>-18840</v>
      </c>
      <c r="K14" s="595">
        <f>T13.A!AC15+T13.A!AE15-T13.A!AD15</f>
        <v>2711</v>
      </c>
      <c r="L14" s="595">
        <f>T13.A!AF15+T13.A!AH15-T13.A!AG15</f>
        <v>1515</v>
      </c>
      <c r="M14" s="595">
        <f>T13.A!AI15-T13.A!AJ15+T13.A!AK15</f>
        <v>-629</v>
      </c>
      <c r="N14" s="595">
        <f>T13.A!AL15+T13.A!AN15-T13.A!AM15</f>
        <v>655</v>
      </c>
      <c r="O14" s="595">
        <f>T13.A!AO15+T13.A!AQ15-T13.A!AP15</f>
        <v>758</v>
      </c>
      <c r="P14" s="595">
        <f>T13.A!AR15+T13.A!AT15-T13.A!AS15</f>
        <v>-185</v>
      </c>
      <c r="Q14" s="595">
        <f>T13.A!AU15+T13.A!AW15-T13.A!AV15</f>
        <v>-190</v>
      </c>
      <c r="R14" s="595">
        <f>T13.A!AX15+T13.A!AZ15-T13.A!AY15</f>
        <v>-111</v>
      </c>
      <c r="S14" s="595">
        <f>T13.A!BA15+T13.A!BC15-T13.A!BB15</f>
        <v>-24970</v>
      </c>
    </row>
    <row r="15" spans="1:19">
      <c r="A15" s="598">
        <v>2007</v>
      </c>
      <c r="B15" s="562">
        <f>T13.A!B16-T13.A!C16+T13.A!D16</f>
        <v>575</v>
      </c>
      <c r="C15" s="562">
        <f>T13.A!E16+T13.A!G16-T13.A!F16</f>
        <v>-4823</v>
      </c>
      <c r="D15" s="562">
        <f>T13.A!H16-T13.A!I16+T13.A!J16</f>
        <v>-1713</v>
      </c>
      <c r="E15" s="562">
        <f>T13.A!K16+T13.A!M16-T13.A!L16</f>
        <v>-5742</v>
      </c>
      <c r="F15" s="562">
        <f>T13.A!N16+T13.A!P16-T13.A!O16</f>
        <v>-574</v>
      </c>
      <c r="G15" s="562">
        <f>T13.A!Q16+T13.A!S16-T13.A!R16</f>
        <v>-1300</v>
      </c>
      <c r="H15" s="562">
        <f>T13.A!T16+T13.A!V16-T13.A!U16</f>
        <v>19</v>
      </c>
      <c r="I15" s="562">
        <f>T13.A!W16+T13.A!Y16-T13.A!X16</f>
        <v>-1146</v>
      </c>
      <c r="J15" s="562">
        <f>T13.A!Z16+T13.A!AB16-T13.A!AA16</f>
        <v>-22301</v>
      </c>
      <c r="K15" s="562">
        <f>T13.A!AC16+T13.A!AE16-T13.A!AD16</f>
        <v>5443</v>
      </c>
      <c r="L15" s="562">
        <f>T13.A!AF16+T13.A!AH16-T13.A!AG16</f>
        <v>2109</v>
      </c>
      <c r="M15" s="562">
        <f>T13.A!AI16-T13.A!AJ16+T13.A!AK16</f>
        <v>125</v>
      </c>
      <c r="N15" s="562">
        <f>T13.A!AL16+T13.A!AN16-T13.A!AM16</f>
        <v>2033</v>
      </c>
      <c r="O15" s="562">
        <f>T13.A!AO16+T13.A!AQ16-T13.A!AP16</f>
        <v>541</v>
      </c>
      <c r="P15" s="562">
        <f>T13.A!AR16+T13.A!AT16-T13.A!AS16</f>
        <v>-41</v>
      </c>
      <c r="Q15" s="562">
        <f>T13.A!AU16+T13.A!AW16-T13.A!AV16</f>
        <v>347</v>
      </c>
      <c r="R15" s="562">
        <f>T13.A!AX16+T13.A!AZ16-T13.A!AY16</f>
        <v>43</v>
      </c>
      <c r="S15" s="562">
        <f>T13.A!BA16+T13.A!BC16-T13.A!BB16</f>
        <v>-26411</v>
      </c>
    </row>
    <row r="16" spans="1:19">
      <c r="A16" s="598">
        <v>2008</v>
      </c>
      <c r="B16" s="562">
        <f>T13.A!B17-T13.A!C17+T13.A!D17</f>
        <v>842</v>
      </c>
      <c r="C16" s="562">
        <f>T13.A!E17+T13.A!G17-T13.A!F17</f>
        <v>-17648</v>
      </c>
      <c r="D16" s="562">
        <f>T13.A!H17-T13.A!I17+T13.A!J17</f>
        <v>-1989</v>
      </c>
      <c r="E16" s="562">
        <f>T13.A!K17+T13.A!M17-T13.A!L17</f>
        <v>-15162</v>
      </c>
      <c r="F16" s="562">
        <f>T13.A!N17+T13.A!P17-T13.A!O17</f>
        <v>-977</v>
      </c>
      <c r="G16" s="562">
        <f>T13.A!Q17+T13.A!S17-T13.A!R17</f>
        <v>-2128</v>
      </c>
      <c r="H16" s="562">
        <f>T13.A!T17+T13.A!V17-T13.A!U17</f>
        <v>-4311</v>
      </c>
      <c r="I16" s="562">
        <f>T13.A!W17+T13.A!Y17-T13.A!X17</f>
        <v>-6301</v>
      </c>
      <c r="J16" s="562">
        <f>T13.A!Z17+T13.A!AB17-T13.A!AA17</f>
        <v>-28619</v>
      </c>
      <c r="K16" s="562">
        <f>T13.A!AC17+T13.A!AE17-T13.A!AD17</f>
        <v>158</v>
      </c>
      <c r="L16" s="562">
        <f>T13.A!AF17+T13.A!AH17-T13.A!AG17</f>
        <v>1015</v>
      </c>
      <c r="M16" s="562">
        <f>T13.A!AI17-T13.A!AJ17+T13.A!AK17</f>
        <v>-310</v>
      </c>
      <c r="N16" s="562">
        <f>T13.A!AL17+T13.A!AN17-T13.A!AM17</f>
        <v>353</v>
      </c>
      <c r="O16" s="562">
        <f>T13.A!AO17+T13.A!AQ17-T13.A!AP17</f>
        <v>507</v>
      </c>
      <c r="P16" s="562">
        <f>T13.A!AR17+T13.A!AT17-T13.A!AS17</f>
        <v>-330</v>
      </c>
      <c r="Q16" s="562">
        <f>T13.A!AU17+T13.A!AW17-T13.A!AV17</f>
        <v>-64</v>
      </c>
      <c r="R16" s="562">
        <f>T13.A!AX17+T13.A!AZ17-T13.A!AY17</f>
        <v>81</v>
      </c>
      <c r="S16" s="562">
        <f>T13.A!BA17+T13.A!BC17-T13.A!BB17</f>
        <v>-74883</v>
      </c>
    </row>
    <row r="17" spans="1:19">
      <c r="A17" s="598">
        <v>2009</v>
      </c>
      <c r="B17" s="562">
        <f>T13.A!B18-T13.A!C18+T13.A!D18</f>
        <v>560</v>
      </c>
      <c r="C17" s="562">
        <f>T13.A!E18+T13.A!G18-T13.A!F18</f>
        <v>-5035</v>
      </c>
      <c r="D17" s="562">
        <f>T13.A!H18-T13.A!I18+T13.A!J18</f>
        <v>-2563</v>
      </c>
      <c r="E17" s="562">
        <f>T13.A!K18+T13.A!M18-T13.A!L18</f>
        <v>-4075</v>
      </c>
      <c r="F17" s="562">
        <f>T13.A!N18+T13.A!P18-T13.A!O18</f>
        <v>-788</v>
      </c>
      <c r="G17" s="562">
        <f>T13.A!Q18+T13.A!S18-T13.A!R18</f>
        <v>-1780</v>
      </c>
      <c r="H17" s="562">
        <f>T13.A!T18+T13.A!V18-T13.A!U18</f>
        <v>10</v>
      </c>
      <c r="I17" s="562">
        <f>T13.A!W18+T13.A!Y18-T13.A!X18</f>
        <v>-4812</v>
      </c>
      <c r="J17" s="562">
        <f>T13.A!Z18+T13.A!AB18-T13.A!AA18</f>
        <v>-12341</v>
      </c>
      <c r="K17" s="562">
        <f>T13.A!AC18+T13.A!AE18-T13.A!AD18</f>
        <v>-184</v>
      </c>
      <c r="L17" s="562">
        <f>T13.A!AF18+T13.A!AH18-T13.A!AG18</f>
        <v>-1108</v>
      </c>
      <c r="M17" s="562">
        <f>T13.A!AI18-T13.A!AJ18+T13.A!AK18</f>
        <v>-595</v>
      </c>
      <c r="N17" s="562">
        <f>T13.A!AL18+T13.A!AN18-T13.A!AM18</f>
        <v>582</v>
      </c>
      <c r="O17" s="562">
        <f>T13.A!AO18+T13.A!AQ18-T13.A!AP18</f>
        <v>268</v>
      </c>
      <c r="P17" s="562">
        <f>T13.A!AR18+T13.A!AT18-T13.A!AS18</f>
        <v>-451</v>
      </c>
      <c r="Q17" s="562">
        <f>T13.A!AU18+T13.A!AW18-T13.A!AV18</f>
        <v>-735</v>
      </c>
      <c r="R17" s="562">
        <f>T13.A!AX18+T13.A!AZ18-T13.A!AY18</f>
        <v>-26</v>
      </c>
      <c r="S17" s="562">
        <f>T13.A!BA18+T13.A!BC18-T13.A!BB18</f>
        <v>-33066</v>
      </c>
    </row>
    <row r="18" spans="1:19">
      <c r="A18" s="598">
        <v>2010</v>
      </c>
      <c r="B18" s="562">
        <f>T13.A!B19-T13.A!C19+T13.A!D19</f>
        <v>854</v>
      </c>
      <c r="C18" s="562">
        <f>T13.A!E19+T13.A!G19-T13.A!F19</f>
        <v>7724</v>
      </c>
      <c r="D18" s="562">
        <f>T13.A!H19-T13.A!I19+T13.A!J19</f>
        <v>-2054</v>
      </c>
      <c r="E18" s="562">
        <f>T13.A!K19+T13.A!M19-T13.A!L19</f>
        <v>-1768</v>
      </c>
      <c r="F18" s="562">
        <f>T13.A!N19+T13.A!P19-T13.A!O19</f>
        <v>261</v>
      </c>
      <c r="G18" s="562">
        <f>T13.A!Q19+T13.A!S19-T13.A!R19</f>
        <v>-1560</v>
      </c>
      <c r="H18" s="562">
        <f>T13.A!T19+T13.A!V19-T13.A!U19</f>
        <v>-348</v>
      </c>
      <c r="I18" s="562">
        <f>T13.A!W19+T13.A!Y19-T13.A!X19</f>
        <v>-2263</v>
      </c>
      <c r="J18" s="562">
        <f>T13.A!Z19+T13.A!AB19-T13.A!AA19</f>
        <v>-9405</v>
      </c>
      <c r="K18" s="562">
        <f>T13.A!AC19+T13.A!AE19-T13.A!AD19</f>
        <v>1357</v>
      </c>
      <c r="L18" s="562">
        <f>T13.A!AF19+T13.A!AH19-T13.A!AG19</f>
        <v>-23350</v>
      </c>
      <c r="M18" s="562">
        <f>T13.A!AI19-T13.A!AJ19+T13.A!AK19</f>
        <v>-401</v>
      </c>
      <c r="N18" s="562">
        <f>T13.A!AL19+T13.A!AN19-T13.A!AM19</f>
        <v>560</v>
      </c>
      <c r="O18" s="562">
        <f>T13.A!AO19+T13.A!AQ19-T13.A!AP19</f>
        <v>828</v>
      </c>
      <c r="P18" s="562">
        <f>T13.A!AR19+T13.A!AT19-T13.A!AS19</f>
        <v>-750</v>
      </c>
      <c r="Q18" s="562">
        <f>T13.A!AU19+T13.A!AW19-T13.A!AV19</f>
        <v>-339</v>
      </c>
      <c r="R18" s="562">
        <f>T13.A!AX19+T13.A!AZ19-T13.A!AY19</f>
        <v>19</v>
      </c>
      <c r="S18" s="562">
        <f>T13.A!BA19+T13.A!BC19-T13.A!BB19</f>
        <v>-30636</v>
      </c>
    </row>
    <row r="19" spans="1:19">
      <c r="A19" s="598">
        <v>2011</v>
      </c>
      <c r="B19" s="562">
        <f>T13.A!B20-T13.A!C20+T13.A!D20</f>
        <v>1287</v>
      </c>
      <c r="C19" s="562">
        <f>T13.A!E20+T13.A!G20-T13.A!F20</f>
        <v>-8615</v>
      </c>
      <c r="D19" s="562">
        <f>T13.A!H20-T13.A!I20+T13.A!J20</f>
        <v>-1734</v>
      </c>
      <c r="E19" s="562">
        <f>T13.A!K20+T13.A!M20-T13.A!L20</f>
        <v>-9160</v>
      </c>
      <c r="F19" s="562">
        <f>T13.A!N20+T13.A!P20-T13.A!O20</f>
        <v>41</v>
      </c>
      <c r="G19" s="562">
        <f>T13.A!Q20+T13.A!S20-T13.A!R20</f>
        <v>-1523</v>
      </c>
      <c r="H19" s="562">
        <f>T13.A!T20+T13.A!V20-T13.A!U20</f>
        <v>-2930</v>
      </c>
      <c r="I19" s="562">
        <f>T13.A!W20+T13.A!Y20-T13.A!X20</f>
        <v>-7972</v>
      </c>
      <c r="J19" s="562">
        <f>T13.A!Z20+T13.A!AB20-T13.A!AA20</f>
        <v>-11816</v>
      </c>
      <c r="K19" s="562">
        <f>T13.A!AC20+T13.A!AE20-T13.A!AD20</f>
        <v>4946</v>
      </c>
      <c r="L19" s="562">
        <f>T13.A!AF20+T13.A!AH20-T13.A!AG20</f>
        <v>3865</v>
      </c>
      <c r="M19" s="562">
        <f>T13.A!AI20-T13.A!AJ20+T13.A!AK20</f>
        <v>-768</v>
      </c>
      <c r="N19" s="562">
        <f>T13.A!AL20+T13.A!AN20-T13.A!AM20</f>
        <v>833</v>
      </c>
      <c r="O19" s="562">
        <f>T13.A!AO20+T13.A!AQ20-T13.A!AP20</f>
        <v>1158</v>
      </c>
      <c r="P19" s="562">
        <f>T13.A!AR20+T13.A!AT20-T13.A!AS20</f>
        <v>-454</v>
      </c>
      <c r="Q19" s="562">
        <f>T13.A!AU20+T13.A!AW20-T13.A!AV20</f>
        <v>440</v>
      </c>
      <c r="R19" s="562">
        <f>T13.A!AX20+T13.A!AZ20-T13.A!AY20</f>
        <v>-11</v>
      </c>
      <c r="S19" s="562">
        <f>T13.A!BA20+T13.A!BC20-T13.A!BB20</f>
        <v>-32412</v>
      </c>
    </row>
    <row r="20" spans="1:19">
      <c r="A20" s="598">
        <v>2012</v>
      </c>
      <c r="B20" s="562">
        <f>T13.A!B21-T13.A!C21+T13.A!D21</f>
        <v>1151</v>
      </c>
      <c r="C20" s="562">
        <f>T13.A!E21+T13.A!G21-T13.A!F21</f>
        <v>-9487</v>
      </c>
      <c r="D20" s="562">
        <f>T13.A!H21-T13.A!I21+T13.A!J21</f>
        <v>-1969</v>
      </c>
      <c r="E20" s="562">
        <f>T13.A!K21+T13.A!M21-T13.A!L21</f>
        <v>-19836</v>
      </c>
      <c r="F20" s="562">
        <f>T13.A!N21+T13.A!P21-T13.A!O21</f>
        <v>43</v>
      </c>
      <c r="G20" s="562">
        <f>T13.A!Q21+T13.A!S21-T13.A!R21</f>
        <v>-881</v>
      </c>
      <c r="H20" s="562">
        <f>T13.A!T21+T13.A!V21-T13.A!U21</f>
        <v>-2108</v>
      </c>
      <c r="I20" s="562">
        <f>T13.A!W21+T13.A!Y21-T13.A!X21</f>
        <v>-7964</v>
      </c>
      <c r="J20" s="562">
        <f>T13.A!Z21+T13.A!AB21-T13.A!AA21</f>
        <v>-20245</v>
      </c>
      <c r="K20" s="562">
        <f>T13.A!AC21+T13.A!AE21-T13.A!AD21</f>
        <v>8332</v>
      </c>
      <c r="L20" s="562">
        <f>T13.A!AF21+T13.A!AH21-T13.A!AG21</f>
        <v>1601</v>
      </c>
      <c r="M20" s="562">
        <f>T13.A!AI21-T13.A!AJ21+T13.A!AK21</f>
        <v>-613</v>
      </c>
      <c r="N20" s="562">
        <f>T13.A!AL21+T13.A!AN21-T13.A!AM21</f>
        <v>853</v>
      </c>
      <c r="O20" s="562">
        <f>T13.A!AO21+T13.A!AQ21-T13.A!AP21</f>
        <v>890</v>
      </c>
      <c r="P20" s="562">
        <f>T13.A!AR21+T13.A!AT21-T13.A!AS21</f>
        <v>-391</v>
      </c>
      <c r="Q20" s="562">
        <f>T13.A!AU21+T13.A!AW21-T13.A!AV21</f>
        <v>296</v>
      </c>
      <c r="R20" s="562">
        <f>T13.A!AX21+T13.A!AZ21-T13.A!AY21</f>
        <v>42</v>
      </c>
      <c r="S20" s="562">
        <f>T13.A!BA21+T13.A!BC21-T13.A!BB21</f>
        <v>-50291</v>
      </c>
    </row>
    <row r="21" spans="1:19">
      <c r="A21" s="598">
        <v>2013</v>
      </c>
      <c r="B21" s="562">
        <f>T13.A!B22-T13.A!C22+T13.A!D22</f>
        <v>1616</v>
      </c>
      <c r="C21" s="562">
        <f>T13.A!E22+T13.A!G22-T13.A!F22</f>
        <v>-20549</v>
      </c>
      <c r="D21" s="562">
        <f>T13.A!H22-T13.A!I22+T13.A!J22</f>
        <v>-1590</v>
      </c>
      <c r="E21" s="562">
        <f>T13.A!K22+T13.A!M22-T13.A!L22</f>
        <v>-10941</v>
      </c>
      <c r="F21" s="562">
        <f>T13.A!N22+T13.A!P22-T13.A!O22</f>
        <v>-137</v>
      </c>
      <c r="G21" s="562">
        <f>T13.A!Q22+T13.A!S22-T13.A!R22</f>
        <v>-2860</v>
      </c>
      <c r="H21" s="562">
        <f>T13.A!T22+T13.A!V22-T13.A!U22</f>
        <v>-3222</v>
      </c>
      <c r="I21" s="562">
        <f>T13.A!W22+T13.A!Y22-T13.A!X22</f>
        <v>-6716</v>
      </c>
      <c r="J21" s="562">
        <f>T13.A!Z22+T13.A!AB22-T13.A!AA22</f>
        <v>-21978</v>
      </c>
      <c r="K21" s="562">
        <f>T13.A!AC22+T13.A!AE22-T13.A!AD22</f>
        <v>5727</v>
      </c>
      <c r="L21" s="562">
        <f>T13.A!AF22+T13.A!AH22-T13.A!AG22</f>
        <v>2587</v>
      </c>
      <c r="M21" s="562">
        <f>T13.A!AI22-T13.A!AJ22+T13.A!AK22</f>
        <v>-693</v>
      </c>
      <c r="N21" s="562">
        <f>T13.A!AL22+T13.A!AN22-T13.A!AM22</f>
        <v>1087</v>
      </c>
      <c r="O21" s="562">
        <f>T13.A!AO22+T13.A!AQ22-T13.A!AP22</f>
        <v>487</v>
      </c>
      <c r="P21" s="562">
        <f>T13.A!AR22+T13.A!AT22-T13.A!AS22</f>
        <v>-320</v>
      </c>
      <c r="Q21" s="562">
        <f>T13.A!AU22+T13.A!AW22-T13.A!AV22</f>
        <v>478</v>
      </c>
      <c r="R21" s="562">
        <f>T13.A!AX22+T13.A!AZ22-T13.A!AY22</f>
        <v>63</v>
      </c>
      <c r="S21" s="562">
        <f>T13.A!BA22+T13.A!BC22-T13.A!BB22</f>
        <v>-56958</v>
      </c>
    </row>
    <row r="22" spans="1:19">
      <c r="A22" s="598">
        <v>2014</v>
      </c>
      <c r="B22" s="562">
        <f>T13.A!B23-T13.A!C23+T13.A!D23</f>
        <v>1580</v>
      </c>
      <c r="C22" s="562">
        <f>T13.A!E23+T13.A!G23-T13.A!F23</f>
        <v>-9223</v>
      </c>
      <c r="D22" s="562">
        <f>T13.A!H23-T13.A!I23+T13.A!J23</f>
        <v>-2645</v>
      </c>
      <c r="E22" s="562">
        <f>T13.A!K23+T13.A!M23-T13.A!L23</f>
        <v>-9138</v>
      </c>
      <c r="F22" s="562">
        <f>T13.A!N23+T13.A!P23-T13.A!O23</f>
        <v>217</v>
      </c>
      <c r="G22" s="562">
        <f>T13.A!Q23+T13.A!S23-T13.A!R23</f>
        <v>-901</v>
      </c>
      <c r="H22" s="562">
        <f>T13.A!T23+T13.A!V23-T13.A!U23</f>
        <v>-3294</v>
      </c>
      <c r="I22" s="562">
        <f>T13.A!W23+T13.A!Y23-T13.A!X23</f>
        <v>-6792</v>
      </c>
      <c r="J22" s="562">
        <f>T13.A!Z23+T13.A!AB23-T13.A!AA23</f>
        <v>-7257</v>
      </c>
      <c r="K22" s="562">
        <f>T13.A!AC23+T13.A!AE23-T13.A!AD23</f>
        <v>5855</v>
      </c>
      <c r="L22" s="562">
        <f>T13.A!AF23+T13.A!AH23-T13.A!AG23</f>
        <v>4153</v>
      </c>
      <c r="M22" s="562">
        <f>T13.A!AI23-T13.A!AJ23+T13.A!AK23</f>
        <v>-960</v>
      </c>
      <c r="N22" s="562">
        <f>T13.A!AL23+T13.A!AN23-T13.A!AM23</f>
        <v>1642</v>
      </c>
      <c r="O22" s="562">
        <f>T13.A!AO23+T13.A!AQ23-T13.A!AP23</f>
        <v>1097</v>
      </c>
      <c r="P22" s="562">
        <f>T13.A!AR23+T13.A!AT23-T13.A!AS23</f>
        <v>-303</v>
      </c>
      <c r="Q22" s="562">
        <f>T13.A!AU23+T13.A!AW23-T13.A!AV23</f>
        <v>1415</v>
      </c>
      <c r="R22" s="562">
        <f>T13.A!AX23+T13.A!AZ23-T13.A!AY23</f>
        <v>55</v>
      </c>
      <c r="S22" s="562">
        <f>T13.A!BA23+T13.A!BC23-T13.A!BB23</f>
        <v>-24498</v>
      </c>
    </row>
    <row r="23" spans="1:19">
      <c r="A23" s="589">
        <v>2015</v>
      </c>
      <c r="B23" s="595">
        <f>T13.A!B24-T13.A!C24+T13.A!D24</f>
        <v>1540</v>
      </c>
      <c r="C23" s="595">
        <f>T13.A!E24+T13.A!G24-T13.A!F24</f>
        <v>-40883</v>
      </c>
      <c r="D23" s="595">
        <f>T13.A!H24-T13.A!I24+T13.A!J24</f>
        <v>-2882</v>
      </c>
      <c r="E23" s="595">
        <f>T13.A!K24+T13.A!M24-T13.A!L24</f>
        <v>-22019</v>
      </c>
      <c r="F23" s="595">
        <f>T13.A!N24+T13.A!P24-T13.A!O24</f>
        <v>-2012</v>
      </c>
      <c r="G23" s="595">
        <f>T13.A!Q24+T13.A!S24-T13.A!R24</f>
        <v>-1922</v>
      </c>
      <c r="H23" s="595">
        <f>T13.A!T24+T13.A!V24-T13.A!U24</f>
        <v>-6841</v>
      </c>
      <c r="I23" s="595">
        <f>T13.A!W24+T13.A!Y24-T13.A!X24</f>
        <v>-4218</v>
      </c>
      <c r="J23" s="595">
        <f>T13.A!Z24+T13.A!AB24-T13.A!AA24</f>
        <v>-15828</v>
      </c>
      <c r="K23" s="595">
        <f>T13.A!AC24+T13.A!AE24-T13.A!AD24</f>
        <v>9695</v>
      </c>
      <c r="L23" s="595">
        <f>T13.A!AF24+T13.A!AH24-T13.A!AG24</f>
        <v>5087</v>
      </c>
      <c r="M23" s="595">
        <f>T13.A!AI24-T13.A!AJ24+T13.A!AK24</f>
        <v>-419</v>
      </c>
      <c r="N23" s="595">
        <f>T13.A!AL24+T13.A!AN24-T13.A!AM24</f>
        <v>2524</v>
      </c>
      <c r="O23" s="595">
        <f>T13.A!AO24+T13.A!AQ24-T13.A!AP24</f>
        <v>606</v>
      </c>
      <c r="P23" s="595">
        <f>T13.A!AR24+T13.A!AT24-T13.A!AS24</f>
        <v>-265</v>
      </c>
      <c r="Q23" s="595">
        <f>T13.A!AU24+T13.A!AW24-T13.A!AV24</f>
        <v>1670</v>
      </c>
      <c r="R23" s="595">
        <f>T13.A!AX24+T13.A!AZ24-T13.A!AY24</f>
        <v>281</v>
      </c>
      <c r="S23" s="595">
        <f>T13.A!BA24+T13.A!BC24-T13.A!BB24</f>
        <v>-75881</v>
      </c>
    </row>
    <row r="24" spans="1:19">
      <c r="A24" s="592">
        <v>2016</v>
      </c>
      <c r="B24" s="595">
        <f>T13.A!B25-T13.A!C25+T13.A!D25</f>
        <v>2072</v>
      </c>
      <c r="C24" s="595">
        <f>T13.A!E25+T13.A!G25-T13.A!F25</f>
        <v>-12028</v>
      </c>
      <c r="D24" s="595">
        <f>T13.A!H25-T13.A!I25+T13.A!J25</f>
        <v>-1833</v>
      </c>
      <c r="E24" s="595">
        <f>T13.A!K25+T13.A!M25-T13.A!L25</f>
        <v>5765</v>
      </c>
      <c r="F24" s="595">
        <f>T13.A!N25+T13.A!P25-T13.A!O25</f>
        <v>-1834</v>
      </c>
      <c r="G24" s="595">
        <f>T13.A!Q25+T13.A!S25-T13.A!R25</f>
        <v>-3591</v>
      </c>
      <c r="H24" s="595">
        <f>T13.A!T25+T13.A!V25-T13.A!U25</f>
        <v>-2609</v>
      </c>
      <c r="I24" s="595">
        <f>T13.A!W25+T13.A!Y25-T13.A!X25</f>
        <v>-556</v>
      </c>
      <c r="J24" s="595">
        <f>T13.A!Z25+T13.A!AB25-T13.A!AA25</f>
        <v>-16894</v>
      </c>
      <c r="K24" s="595">
        <f>T13.A!AC25+T13.A!AE25-T13.A!AD25</f>
        <v>7827</v>
      </c>
      <c r="L24" s="595">
        <f>T13.A!AF25+T13.A!AH25-T13.A!AG25</f>
        <v>3501</v>
      </c>
      <c r="M24" s="595">
        <f>T13.A!AI25-T13.A!AJ25+T13.A!AK25</f>
        <v>-198</v>
      </c>
      <c r="N24" s="595">
        <f>T13.A!AL25+T13.A!AN25-T13.A!AM25</f>
        <v>2464</v>
      </c>
      <c r="O24" s="595">
        <f>T13.A!AO25+T13.A!AQ25-T13.A!AP25</f>
        <v>927</v>
      </c>
      <c r="P24" s="595">
        <f>T13.A!AR25+T13.A!AT25-T13.A!AS25</f>
        <v>-170</v>
      </c>
      <c r="Q24" s="595">
        <f>T13.A!AU25+T13.A!AW25-T13.A!AV25</f>
        <v>1510</v>
      </c>
      <c r="R24" s="595">
        <f>T13.A!AX25+T13.A!AZ25-T13.A!AY25</f>
        <v>-151</v>
      </c>
      <c r="S24" s="595">
        <f>T13.A!BA25+T13.A!BC25-T13.A!BB25</f>
        <v>-15794</v>
      </c>
    </row>
    <row r="25" spans="1:19">
      <c r="A25" s="590">
        <v>2017</v>
      </c>
      <c r="B25" s="595">
        <f>T13.A!B26-T13.A!C26+T13.A!D26</f>
        <v>-155</v>
      </c>
      <c r="C25" s="595">
        <f>T13.A!E26+T13.A!G26-T13.A!F26</f>
        <v>2466</v>
      </c>
      <c r="D25" s="595">
        <f>T13.A!H26-T13.A!I26+T13.A!J26</f>
        <v>-3064</v>
      </c>
      <c r="E25" s="595">
        <f>T13.A!K26+T13.A!M26-T13.A!L26</f>
        <v>12510</v>
      </c>
      <c r="F25" s="595">
        <f>T13.A!N26+T13.A!P26-T13.A!O26</f>
        <v>-97</v>
      </c>
      <c r="G25" s="595">
        <f>T13.A!Q26+T13.A!S26-T13.A!R26</f>
        <v>-1004</v>
      </c>
      <c r="H25" s="595">
        <f>T13.A!T26+T13.A!V26-T13.A!U26</f>
        <v>-3155</v>
      </c>
      <c r="I25" s="595">
        <f>T13.A!W26+T13.A!Y26-T13.A!X26</f>
        <v>-3323</v>
      </c>
      <c r="J25" s="595">
        <f>T13.A!Z26+T13.A!AB26-T13.A!AA26</f>
        <v>-17269</v>
      </c>
      <c r="K25" s="595">
        <f>T13.A!AC26+T13.A!AE26-T13.A!AD26</f>
        <v>1146</v>
      </c>
      <c r="L25" s="595">
        <f>T13.A!AF26+T13.A!AH26-T13.A!AG26</f>
        <v>3623</v>
      </c>
      <c r="M25" s="595">
        <f>T13.A!AI26-T13.A!AJ26+T13.A!AK26</f>
        <v>-1539</v>
      </c>
      <c r="N25" s="595">
        <f>T13.A!AL26+T13.A!AN26-T13.A!AM26</f>
        <v>619</v>
      </c>
      <c r="O25" s="595">
        <f>T13.A!AO26+T13.A!AQ26-T13.A!AP26</f>
        <v>1312</v>
      </c>
      <c r="P25" s="595">
        <f>T13.A!AR26+T13.A!AT26-T13.A!AS26</f>
        <v>-264</v>
      </c>
      <c r="Q25" s="595">
        <f>T13.A!AU26+T13.A!AW26-T13.A!AV26</f>
        <v>196</v>
      </c>
      <c r="R25" s="595">
        <f>T13.A!AX26+T13.A!AZ26-T13.A!AY26</f>
        <v>-86</v>
      </c>
      <c r="S25" s="595">
        <f>T13.A!BA26+T13.A!BC26-T13.A!BB26</f>
        <v>-8076</v>
      </c>
    </row>
    <row r="26" spans="1:19">
      <c r="A26" s="585" t="s">
        <v>395</v>
      </c>
      <c r="B26" s="585"/>
      <c r="C26" s="585"/>
      <c r="D26" s="585"/>
      <c r="E26" s="585"/>
      <c r="F26" s="585"/>
      <c r="G26" s="585"/>
      <c r="H26" s="585"/>
      <c r="I26" s="585"/>
      <c r="J26" s="585"/>
      <c r="K26" s="585"/>
      <c r="L26" s="585"/>
      <c r="M26" s="585"/>
      <c r="N26" s="585"/>
      <c r="O26" s="585"/>
      <c r="P26" s="585"/>
      <c r="Q26" s="585"/>
      <c r="R26" s="585"/>
    </row>
    <row r="27" spans="1:19">
      <c r="A27" s="585"/>
      <c r="B27" s="585"/>
      <c r="C27" s="585"/>
      <c r="D27" s="585"/>
      <c r="E27" s="585"/>
      <c r="F27" s="585"/>
      <c r="G27" s="585"/>
      <c r="H27" s="585"/>
      <c r="I27" s="587"/>
      <c r="J27" s="587"/>
      <c r="K27" s="587"/>
      <c r="L27" s="585"/>
      <c r="M27" s="585"/>
      <c r="N27" s="585"/>
      <c r="O27" s="585"/>
      <c r="P27" s="585"/>
      <c r="Q27" s="585"/>
      <c r="R27" s="585"/>
    </row>
    <row r="28" spans="1:19">
      <c r="A28" s="585">
        <v>1</v>
      </c>
      <c r="B28" s="587" t="s">
        <v>202</v>
      </c>
      <c r="C28" s="585"/>
      <c r="D28" s="585"/>
      <c r="E28" s="585"/>
      <c r="F28" s="585"/>
      <c r="G28" s="585"/>
      <c r="H28" s="585">
        <v>10</v>
      </c>
      <c r="I28" s="587" t="s">
        <v>211</v>
      </c>
      <c r="J28" s="585"/>
      <c r="K28" s="585"/>
      <c r="L28" s="585"/>
      <c r="M28" s="585"/>
      <c r="N28" s="585"/>
      <c r="O28" s="585"/>
      <c r="P28" s="585"/>
      <c r="Q28" s="585"/>
      <c r="R28" s="585"/>
    </row>
    <row r="29" spans="1:19">
      <c r="A29" s="585">
        <v>2</v>
      </c>
      <c r="B29" s="587" t="s">
        <v>203</v>
      </c>
      <c r="C29" s="585"/>
      <c r="D29" s="585"/>
      <c r="E29" s="585"/>
      <c r="F29" s="585"/>
      <c r="G29" s="585"/>
      <c r="H29" s="585">
        <v>11</v>
      </c>
      <c r="I29" s="587" t="s">
        <v>212</v>
      </c>
      <c r="J29" s="585"/>
      <c r="K29" s="585"/>
      <c r="L29" s="585"/>
      <c r="M29" s="585"/>
      <c r="N29" s="585"/>
      <c r="O29" s="585"/>
      <c r="P29" s="585"/>
      <c r="Q29" s="402"/>
      <c r="R29" s="402"/>
      <c r="S29" s="402"/>
    </row>
    <row r="30" spans="1:19">
      <c r="A30" s="585">
        <v>3</v>
      </c>
      <c r="B30" s="587" t="s">
        <v>204</v>
      </c>
      <c r="C30" s="585"/>
      <c r="D30" s="585"/>
      <c r="E30" s="585"/>
      <c r="F30" s="585"/>
      <c r="G30" s="585"/>
      <c r="H30" s="585">
        <v>12</v>
      </c>
      <c r="I30" s="587" t="s">
        <v>213</v>
      </c>
      <c r="J30" s="585"/>
      <c r="K30" s="585"/>
      <c r="L30" s="585"/>
      <c r="M30" s="585"/>
      <c r="N30" s="585"/>
      <c r="O30" s="585"/>
      <c r="P30" s="585"/>
      <c r="Q30" s="402"/>
      <c r="R30" s="412"/>
      <c r="S30" s="412"/>
    </row>
    <row r="31" spans="1:19">
      <c r="A31" s="585">
        <v>4</v>
      </c>
      <c r="B31" s="587" t="s">
        <v>205</v>
      </c>
      <c r="C31" s="585"/>
      <c r="D31" s="585"/>
      <c r="E31" s="585"/>
      <c r="F31" s="585"/>
      <c r="G31" s="585"/>
      <c r="H31" s="585">
        <v>13</v>
      </c>
      <c r="I31" s="587" t="s">
        <v>214</v>
      </c>
      <c r="J31" s="585"/>
      <c r="K31" s="585"/>
      <c r="L31" s="585"/>
      <c r="M31" s="585"/>
      <c r="N31" s="585"/>
      <c r="O31" s="585"/>
      <c r="P31" s="585"/>
      <c r="Q31" s="402"/>
      <c r="R31" s="412"/>
      <c r="S31" s="412"/>
    </row>
    <row r="32" spans="1:19">
      <c r="A32" s="585">
        <v>5</v>
      </c>
      <c r="B32" s="587" t="s">
        <v>206</v>
      </c>
      <c r="C32" s="585"/>
      <c r="D32" s="585"/>
      <c r="E32" s="585"/>
      <c r="F32" s="585"/>
      <c r="G32" s="585"/>
      <c r="H32" s="585">
        <v>14</v>
      </c>
      <c r="I32" s="587" t="s">
        <v>215</v>
      </c>
      <c r="J32" s="585"/>
      <c r="K32" s="585"/>
      <c r="L32" s="585"/>
      <c r="M32" s="585"/>
      <c r="N32" s="585"/>
      <c r="O32" s="585"/>
      <c r="P32" s="585"/>
      <c r="Q32" s="402"/>
      <c r="R32" s="412"/>
      <c r="S32" s="412"/>
    </row>
    <row r="33" spans="1:19">
      <c r="A33" s="585">
        <v>6</v>
      </c>
      <c r="B33" s="587" t="s">
        <v>207</v>
      </c>
      <c r="C33" s="585"/>
      <c r="D33" s="585"/>
      <c r="E33" s="585"/>
      <c r="F33" s="585"/>
      <c r="G33" s="585"/>
      <c r="H33" s="585">
        <v>15</v>
      </c>
      <c r="I33" s="587" t="s">
        <v>216</v>
      </c>
      <c r="J33" s="585"/>
      <c r="K33" s="585"/>
      <c r="L33" s="585"/>
      <c r="M33" s="585"/>
      <c r="N33" s="585"/>
      <c r="O33" s="585"/>
      <c r="P33" s="585"/>
      <c r="Q33" s="402"/>
      <c r="R33" s="402"/>
      <c r="S33" s="402"/>
    </row>
    <row r="34" spans="1:19">
      <c r="A34" s="585">
        <v>7</v>
      </c>
      <c r="B34" s="587" t="s">
        <v>208</v>
      </c>
      <c r="C34" s="585"/>
      <c r="D34" s="585"/>
      <c r="E34" s="585"/>
      <c r="F34" s="585"/>
      <c r="G34" s="585"/>
      <c r="H34" s="585">
        <v>16</v>
      </c>
      <c r="I34" s="587" t="s">
        <v>217</v>
      </c>
      <c r="J34" s="585"/>
      <c r="K34" s="585"/>
      <c r="L34" s="585"/>
      <c r="M34" s="585"/>
      <c r="N34" s="585"/>
      <c r="O34" s="585"/>
      <c r="P34" s="585"/>
      <c r="Q34" s="402"/>
      <c r="R34" s="402"/>
      <c r="S34" s="402"/>
    </row>
    <row r="35" spans="1:19">
      <c r="A35" s="585">
        <v>8</v>
      </c>
      <c r="B35" s="587" t="s">
        <v>209</v>
      </c>
      <c r="C35" s="585"/>
      <c r="D35" s="585"/>
      <c r="E35" s="585"/>
      <c r="F35" s="585"/>
      <c r="G35" s="585"/>
      <c r="H35" s="585">
        <v>17</v>
      </c>
      <c r="I35" s="587" t="s">
        <v>218</v>
      </c>
      <c r="J35" s="585"/>
      <c r="K35" s="585"/>
      <c r="L35" s="585"/>
      <c r="M35" s="585"/>
      <c r="N35" s="585"/>
      <c r="O35" s="585"/>
      <c r="P35" s="585"/>
      <c r="Q35" s="585"/>
      <c r="R35" s="585"/>
    </row>
    <row r="36" spans="1:19">
      <c r="A36" s="585">
        <v>9</v>
      </c>
      <c r="B36" s="587" t="s">
        <v>210</v>
      </c>
      <c r="C36" s="585"/>
      <c r="D36" s="585"/>
      <c r="E36" s="585"/>
      <c r="F36" s="585"/>
      <c r="G36" s="585"/>
      <c r="H36" s="585">
        <v>18</v>
      </c>
      <c r="I36" s="587" t="s">
        <v>219</v>
      </c>
      <c r="J36" s="585"/>
      <c r="K36" s="585"/>
      <c r="L36" s="585"/>
      <c r="M36" s="585"/>
      <c r="N36" s="585"/>
      <c r="O36" s="585"/>
      <c r="P36" s="585"/>
      <c r="Q36" s="585"/>
      <c r="R36" s="585"/>
    </row>
  </sheetData>
  <mergeCells count="1">
    <mergeCell ref="B3:S3"/>
  </mergeCells>
  <pageMargins left="0.19685039370078741" right="0" top="0.74803149606299213" bottom="0.35433070866141736" header="0.31496062992125984" footer="0.31496062992125984"/>
  <pageSetup scale="85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V36"/>
  <sheetViews>
    <sheetView workbookViewId="0">
      <selection activeCell="A30" sqref="A30:XFD30"/>
    </sheetView>
  </sheetViews>
  <sheetFormatPr defaultRowHeight="15"/>
  <cols>
    <col min="1" max="1" width="5.7109375" customWidth="1"/>
    <col min="2" max="2" width="6.7109375" customWidth="1"/>
    <col min="3" max="3" width="7.7109375" customWidth="1"/>
    <col min="4" max="4" width="7.85546875" customWidth="1"/>
    <col min="5" max="5" width="7" customWidth="1"/>
    <col min="6" max="7" width="7.42578125" customWidth="1"/>
    <col min="8" max="8" width="7.28515625" customWidth="1"/>
    <col min="9" max="9" width="7.85546875" customWidth="1"/>
    <col min="10" max="10" width="7.7109375" customWidth="1"/>
    <col min="11" max="11" width="7.42578125" customWidth="1"/>
    <col min="12" max="12" width="6.5703125" customWidth="1"/>
    <col min="13" max="13" width="7" customWidth="1"/>
    <col min="14" max="14" width="8.28515625" customWidth="1"/>
    <col min="20" max="20" width="10.5703125" customWidth="1"/>
  </cols>
  <sheetData>
    <row r="1" spans="1:22">
      <c r="A1" s="527" t="s">
        <v>411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  <c r="T1" s="462"/>
      <c r="U1" s="462"/>
      <c r="V1" s="462"/>
    </row>
    <row r="2" spans="1:22">
      <c r="A2" s="462"/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</row>
    <row r="3" spans="1:22" ht="46.5" customHeight="1">
      <c r="A3" s="471" t="s">
        <v>3</v>
      </c>
      <c r="B3" s="725" t="s">
        <v>399</v>
      </c>
      <c r="C3" s="726"/>
      <c r="D3" s="726"/>
      <c r="E3" s="726"/>
      <c r="F3" s="726"/>
      <c r="G3" s="726"/>
      <c r="H3" s="726"/>
      <c r="I3" s="726"/>
      <c r="J3" s="726"/>
      <c r="K3" s="726"/>
      <c r="L3" s="726"/>
      <c r="M3" s="726"/>
      <c r="N3" s="726"/>
      <c r="O3" s="726"/>
      <c r="P3" s="726"/>
      <c r="Q3" s="726"/>
      <c r="R3" s="726"/>
      <c r="S3" s="726"/>
      <c r="T3" s="727"/>
      <c r="U3" s="435"/>
      <c r="V3" s="473"/>
    </row>
    <row r="4" spans="1:22">
      <c r="A4" s="466"/>
      <c r="B4" s="467">
        <v>1</v>
      </c>
      <c r="C4" s="467">
        <v>2</v>
      </c>
      <c r="D4" s="467">
        <v>3</v>
      </c>
      <c r="E4" s="467">
        <v>4</v>
      </c>
      <c r="F4" s="467">
        <v>5</v>
      </c>
      <c r="G4" s="467">
        <v>6</v>
      </c>
      <c r="H4" s="467">
        <v>7</v>
      </c>
      <c r="I4" s="467">
        <v>8</v>
      </c>
      <c r="J4" s="467">
        <v>9</v>
      </c>
      <c r="K4" s="467">
        <v>10</v>
      </c>
      <c r="L4" s="467">
        <v>11</v>
      </c>
      <c r="M4" s="467">
        <v>12</v>
      </c>
      <c r="N4" s="467">
        <v>13</v>
      </c>
      <c r="O4" s="467">
        <v>14</v>
      </c>
      <c r="P4" s="467">
        <v>15</v>
      </c>
      <c r="Q4" s="467">
        <v>16</v>
      </c>
      <c r="R4" s="467">
        <v>17</v>
      </c>
      <c r="S4" s="468">
        <v>18</v>
      </c>
      <c r="T4" s="480" t="s">
        <v>402</v>
      </c>
      <c r="U4" s="414"/>
      <c r="V4" s="546" t="s">
        <v>426</v>
      </c>
    </row>
    <row r="5" spans="1:22">
      <c r="A5" s="472">
        <v>1997</v>
      </c>
      <c r="B5" s="513">
        <v>1185</v>
      </c>
      <c r="C5" s="513">
        <v>8016</v>
      </c>
      <c r="D5" s="513">
        <v>2039</v>
      </c>
      <c r="E5" s="513">
        <v>37601</v>
      </c>
      <c r="F5" s="513">
        <v>4746</v>
      </c>
      <c r="G5" s="513">
        <v>3825</v>
      </c>
      <c r="H5" s="513">
        <v>6033</v>
      </c>
      <c r="I5" s="513">
        <v>6783</v>
      </c>
      <c r="J5" s="515">
        <v>37391</v>
      </c>
      <c r="K5" s="513">
        <v>3605</v>
      </c>
      <c r="L5" s="513">
        <v>1552</v>
      </c>
      <c r="M5" s="513">
        <v>-438</v>
      </c>
      <c r="N5" s="513">
        <v>3193</v>
      </c>
      <c r="O5" s="513">
        <v>1240</v>
      </c>
      <c r="P5" s="513">
        <v>137</v>
      </c>
      <c r="Q5" s="513">
        <v>532</v>
      </c>
      <c r="R5" s="513">
        <v>666</v>
      </c>
      <c r="S5" s="464" t="s">
        <v>223</v>
      </c>
      <c r="T5" s="433">
        <f>SUM(B5:S5)</f>
        <v>118106</v>
      </c>
      <c r="U5" s="417"/>
      <c r="V5" s="536"/>
    </row>
    <row r="6" spans="1:22">
      <c r="A6" s="469">
        <v>1998</v>
      </c>
      <c r="B6" s="513">
        <v>1130</v>
      </c>
      <c r="C6" s="513">
        <v>1262</v>
      </c>
      <c r="D6" s="513">
        <v>1984</v>
      </c>
      <c r="E6" s="513">
        <v>35985</v>
      </c>
      <c r="F6" s="513">
        <v>5180</v>
      </c>
      <c r="G6" s="513">
        <v>4440</v>
      </c>
      <c r="H6" s="513">
        <v>5218</v>
      </c>
      <c r="I6" s="513">
        <v>6960</v>
      </c>
      <c r="J6" s="515">
        <v>33922</v>
      </c>
      <c r="K6" s="513">
        <v>3885</v>
      </c>
      <c r="L6" s="513">
        <v>1980</v>
      </c>
      <c r="M6" s="513">
        <v>1601</v>
      </c>
      <c r="N6" s="513">
        <v>5458</v>
      </c>
      <c r="O6" s="513">
        <v>1081</v>
      </c>
      <c r="P6" s="513">
        <v>214</v>
      </c>
      <c r="Q6" s="513">
        <v>1093</v>
      </c>
      <c r="R6" s="513">
        <v>723</v>
      </c>
      <c r="S6" s="463" t="s">
        <v>223</v>
      </c>
      <c r="T6" s="433">
        <f t="shared" ref="T6:T25" si="0">SUM(B6:S6)</f>
        <v>112116</v>
      </c>
      <c r="U6" s="417"/>
      <c r="V6" s="536"/>
    </row>
    <row r="7" spans="1:22">
      <c r="A7" s="469">
        <v>1999</v>
      </c>
      <c r="B7" s="513">
        <v>395</v>
      </c>
      <c r="C7" s="513">
        <v>6153</v>
      </c>
      <c r="D7" s="513">
        <v>2528</v>
      </c>
      <c r="E7" s="513">
        <v>46185</v>
      </c>
      <c r="F7" s="513">
        <v>8530</v>
      </c>
      <c r="G7" s="513">
        <v>7428</v>
      </c>
      <c r="H7" s="513">
        <v>5060</v>
      </c>
      <c r="I7" s="513">
        <v>6403</v>
      </c>
      <c r="J7" s="515">
        <v>34377</v>
      </c>
      <c r="K7" s="513">
        <v>6109</v>
      </c>
      <c r="L7" s="513">
        <v>1165</v>
      </c>
      <c r="M7" s="513">
        <v>1841</v>
      </c>
      <c r="N7" s="513">
        <v>3615</v>
      </c>
      <c r="O7" s="513">
        <v>1151</v>
      </c>
      <c r="P7" s="513">
        <v>118</v>
      </c>
      <c r="Q7" s="513">
        <v>1594</v>
      </c>
      <c r="R7" s="513">
        <v>1057</v>
      </c>
      <c r="S7" s="463" t="s">
        <v>223</v>
      </c>
      <c r="T7" s="433">
        <f t="shared" si="0"/>
        <v>133709</v>
      </c>
      <c r="U7" s="417"/>
      <c r="V7" s="536"/>
    </row>
    <row r="8" spans="1:22">
      <c r="A8" s="469">
        <v>2000</v>
      </c>
      <c r="B8" s="513">
        <v>2365</v>
      </c>
      <c r="C8" s="513">
        <v>21480</v>
      </c>
      <c r="D8" s="513">
        <v>2233</v>
      </c>
      <c r="E8" s="513">
        <v>52381</v>
      </c>
      <c r="F8" s="513">
        <v>9437</v>
      </c>
      <c r="G8" s="513">
        <v>7044</v>
      </c>
      <c r="H8" s="513">
        <v>4789</v>
      </c>
      <c r="I8" s="513">
        <v>7615</v>
      </c>
      <c r="J8" s="515">
        <v>38086</v>
      </c>
      <c r="K8" s="513">
        <v>8876</v>
      </c>
      <c r="L8" s="513">
        <v>1050</v>
      </c>
      <c r="M8" s="513">
        <v>1503</v>
      </c>
      <c r="N8" s="513">
        <v>3407</v>
      </c>
      <c r="O8" s="513">
        <v>1636</v>
      </c>
      <c r="P8" s="513">
        <v>428</v>
      </c>
      <c r="Q8" s="513">
        <v>1707</v>
      </c>
      <c r="R8" s="513">
        <v>1111</v>
      </c>
      <c r="S8" s="463" t="s">
        <v>223</v>
      </c>
      <c r="T8" s="433">
        <f t="shared" si="0"/>
        <v>165148</v>
      </c>
      <c r="U8" s="417"/>
      <c r="V8" s="536"/>
    </row>
    <row r="9" spans="1:22">
      <c r="A9" s="469">
        <v>2001</v>
      </c>
      <c r="B9" s="513">
        <v>2589</v>
      </c>
      <c r="C9" s="513">
        <v>21104</v>
      </c>
      <c r="D9" s="513">
        <v>2917</v>
      </c>
      <c r="E9" s="513">
        <v>35667</v>
      </c>
      <c r="F9" s="513">
        <v>9906</v>
      </c>
      <c r="G9" s="513">
        <v>6989</v>
      </c>
      <c r="H9" s="513">
        <v>4167</v>
      </c>
      <c r="I9" s="513">
        <v>5051</v>
      </c>
      <c r="J9" s="515">
        <v>36659</v>
      </c>
      <c r="K9" s="513">
        <v>7031</v>
      </c>
      <c r="L9" s="513">
        <v>796</v>
      </c>
      <c r="M9" s="513">
        <v>1510</v>
      </c>
      <c r="N9" s="513">
        <v>4315</v>
      </c>
      <c r="O9" s="513">
        <v>1558</v>
      </c>
      <c r="P9" s="513">
        <v>208</v>
      </c>
      <c r="Q9" s="513">
        <v>2039</v>
      </c>
      <c r="R9" s="513">
        <v>623</v>
      </c>
      <c r="S9" s="463" t="s">
        <v>223</v>
      </c>
      <c r="T9" s="433">
        <f t="shared" si="0"/>
        <v>143129</v>
      </c>
      <c r="U9" s="417"/>
      <c r="V9" s="536"/>
    </row>
    <row r="10" spans="1:22">
      <c r="A10" s="469">
        <v>2002</v>
      </c>
      <c r="B10" s="513">
        <v>2139</v>
      </c>
      <c r="C10" s="513">
        <v>16362</v>
      </c>
      <c r="D10" s="513">
        <v>2504</v>
      </c>
      <c r="E10" s="513">
        <v>38061</v>
      </c>
      <c r="F10" s="513">
        <v>10187</v>
      </c>
      <c r="G10" s="513">
        <v>8302</v>
      </c>
      <c r="H10" s="513">
        <v>6462</v>
      </c>
      <c r="I10" s="513">
        <v>5922</v>
      </c>
      <c r="J10" s="515">
        <v>33137</v>
      </c>
      <c r="K10" s="513">
        <v>9068</v>
      </c>
      <c r="L10" s="513">
        <v>1322</v>
      </c>
      <c r="M10" s="513">
        <v>1983</v>
      </c>
      <c r="N10" s="513">
        <v>5063</v>
      </c>
      <c r="O10" s="513">
        <v>1659</v>
      </c>
      <c r="P10" s="513">
        <v>329</v>
      </c>
      <c r="Q10" s="513">
        <v>2259</v>
      </c>
      <c r="R10" s="513">
        <v>1144</v>
      </c>
      <c r="S10" s="463" t="s">
        <v>223</v>
      </c>
      <c r="T10" s="433">
        <f t="shared" si="0"/>
        <v>145903</v>
      </c>
      <c r="U10" s="417"/>
      <c r="V10" s="536"/>
    </row>
    <row r="11" spans="1:22">
      <c r="A11" s="469">
        <v>2003</v>
      </c>
      <c r="B11" s="513">
        <v>1406</v>
      </c>
      <c r="C11" s="513">
        <v>23342</v>
      </c>
      <c r="D11" s="513">
        <v>3320</v>
      </c>
      <c r="E11" s="513">
        <v>33075</v>
      </c>
      <c r="F11" s="513">
        <v>11002</v>
      </c>
      <c r="G11" s="513">
        <v>9276</v>
      </c>
      <c r="H11" s="513">
        <v>5741</v>
      </c>
      <c r="I11" s="513">
        <v>8125</v>
      </c>
      <c r="J11" s="515">
        <v>43364</v>
      </c>
      <c r="K11" s="513">
        <v>8923</v>
      </c>
      <c r="L11" s="513">
        <v>1866</v>
      </c>
      <c r="M11" s="513">
        <v>1484</v>
      </c>
      <c r="N11" s="513">
        <v>5082</v>
      </c>
      <c r="O11" s="513">
        <v>2002</v>
      </c>
      <c r="P11" s="513">
        <v>250</v>
      </c>
      <c r="Q11" s="513">
        <v>2986</v>
      </c>
      <c r="R11" s="513">
        <v>861</v>
      </c>
      <c r="S11" s="463" t="s">
        <v>223</v>
      </c>
      <c r="T11" s="433">
        <f t="shared" si="0"/>
        <v>162105</v>
      </c>
      <c r="U11" s="417"/>
      <c r="V11" s="536"/>
    </row>
    <row r="12" spans="1:22">
      <c r="A12" s="469">
        <v>2004</v>
      </c>
      <c r="B12" s="513">
        <v>2098</v>
      </c>
      <c r="C12" s="513">
        <v>23735</v>
      </c>
      <c r="D12" s="513">
        <v>4333</v>
      </c>
      <c r="E12" s="513">
        <v>45079</v>
      </c>
      <c r="F12" s="513">
        <v>14086</v>
      </c>
      <c r="G12" s="513">
        <v>9884</v>
      </c>
      <c r="H12" s="513">
        <v>7610</v>
      </c>
      <c r="I12" s="513">
        <v>6340</v>
      </c>
      <c r="J12" s="515">
        <v>53843</v>
      </c>
      <c r="K12" s="513">
        <v>9035</v>
      </c>
      <c r="L12" s="513">
        <v>3304</v>
      </c>
      <c r="M12" s="513">
        <v>1983</v>
      </c>
      <c r="N12" s="513">
        <v>6512</v>
      </c>
      <c r="O12" s="513">
        <v>2219</v>
      </c>
      <c r="P12" s="513">
        <v>400</v>
      </c>
      <c r="Q12" s="513">
        <v>3560</v>
      </c>
      <c r="R12" s="513">
        <v>1176</v>
      </c>
      <c r="S12" s="463" t="s">
        <v>223</v>
      </c>
      <c r="T12" s="433">
        <f t="shared" si="0"/>
        <v>195197</v>
      </c>
      <c r="U12" s="417"/>
      <c r="V12" s="536"/>
    </row>
    <row r="13" spans="1:22">
      <c r="A13" s="469">
        <v>2005</v>
      </c>
      <c r="B13" s="513">
        <v>2578</v>
      </c>
      <c r="C13" s="513">
        <v>33887</v>
      </c>
      <c r="D13" s="513">
        <v>3204</v>
      </c>
      <c r="E13" s="513">
        <v>44306</v>
      </c>
      <c r="F13" s="513">
        <v>14790</v>
      </c>
      <c r="G13" s="513">
        <v>11402</v>
      </c>
      <c r="H13" s="513">
        <v>10007</v>
      </c>
      <c r="I13" s="513">
        <v>10765</v>
      </c>
      <c r="J13" s="515">
        <v>61174</v>
      </c>
      <c r="K13" s="513">
        <v>9459</v>
      </c>
      <c r="L13" s="513">
        <v>4125</v>
      </c>
      <c r="M13" s="513">
        <v>2330</v>
      </c>
      <c r="N13" s="513">
        <v>8417</v>
      </c>
      <c r="O13" s="513">
        <v>2954</v>
      </c>
      <c r="P13" s="513">
        <v>335</v>
      </c>
      <c r="Q13" s="513">
        <v>4019</v>
      </c>
      <c r="R13" s="513">
        <v>1391</v>
      </c>
      <c r="S13" s="463" t="s">
        <v>223</v>
      </c>
      <c r="T13" s="433">
        <f t="shared" si="0"/>
        <v>225143</v>
      </c>
      <c r="U13" s="417"/>
      <c r="V13" s="536"/>
    </row>
    <row r="14" spans="1:22">
      <c r="A14" s="469">
        <v>2006</v>
      </c>
      <c r="B14" s="513">
        <v>3015</v>
      </c>
      <c r="C14" s="513">
        <v>37014</v>
      </c>
      <c r="D14" s="513">
        <v>3886</v>
      </c>
      <c r="E14" s="513">
        <v>46128</v>
      </c>
      <c r="F14" s="513">
        <v>17496</v>
      </c>
      <c r="G14" s="513">
        <v>13436</v>
      </c>
      <c r="H14" s="513">
        <v>11230</v>
      </c>
      <c r="I14" s="513">
        <v>11785</v>
      </c>
      <c r="J14" s="515">
        <v>73195</v>
      </c>
      <c r="K14" s="513">
        <v>10553</v>
      </c>
      <c r="L14" s="513">
        <v>5026</v>
      </c>
      <c r="M14" s="513">
        <v>3217</v>
      </c>
      <c r="N14" s="513">
        <v>11395</v>
      </c>
      <c r="O14" s="513">
        <v>3379</v>
      </c>
      <c r="P14" s="513">
        <v>533</v>
      </c>
      <c r="Q14" s="513">
        <v>4368</v>
      </c>
      <c r="R14" s="513">
        <v>1815</v>
      </c>
      <c r="S14" s="463" t="s">
        <v>223</v>
      </c>
      <c r="T14" s="433">
        <f t="shared" si="0"/>
        <v>257471</v>
      </c>
      <c r="U14" s="417"/>
      <c r="V14" s="536"/>
    </row>
    <row r="15" spans="1:22">
      <c r="A15" s="413">
        <v>2007</v>
      </c>
      <c r="B15" s="519">
        <v>3826</v>
      </c>
      <c r="C15" s="519">
        <v>31448</v>
      </c>
      <c r="D15" s="519">
        <v>4681</v>
      </c>
      <c r="E15" s="519">
        <v>46261</v>
      </c>
      <c r="F15" s="519">
        <v>17879</v>
      </c>
      <c r="G15" s="519">
        <v>13930</v>
      </c>
      <c r="H15" s="519">
        <v>11413</v>
      </c>
      <c r="I15" s="519">
        <v>13406</v>
      </c>
      <c r="J15" s="517">
        <v>82245</v>
      </c>
      <c r="K15" s="519">
        <v>12148</v>
      </c>
      <c r="L15" s="519">
        <v>6576</v>
      </c>
      <c r="M15" s="519">
        <v>3093</v>
      </c>
      <c r="N15" s="519">
        <v>13560</v>
      </c>
      <c r="O15" s="519">
        <v>3931</v>
      </c>
      <c r="P15" s="519">
        <v>608</v>
      </c>
      <c r="Q15" s="519">
        <v>5140</v>
      </c>
      <c r="R15" s="519">
        <v>1709</v>
      </c>
      <c r="S15" s="518" t="s">
        <v>223</v>
      </c>
      <c r="T15" s="512">
        <f t="shared" si="0"/>
        <v>271854</v>
      </c>
      <c r="U15" s="417"/>
      <c r="V15" s="536">
        <f>T15-C15</f>
        <v>240406</v>
      </c>
    </row>
    <row r="16" spans="1:22">
      <c r="A16" s="413">
        <v>2008</v>
      </c>
      <c r="B16" s="517">
        <v>4881</v>
      </c>
      <c r="C16" s="517">
        <v>46521</v>
      </c>
      <c r="D16" s="517">
        <v>5367</v>
      </c>
      <c r="E16" s="517">
        <v>40972</v>
      </c>
      <c r="F16" s="517">
        <v>17275</v>
      </c>
      <c r="G16" s="517">
        <v>14831</v>
      </c>
      <c r="H16" s="517">
        <v>11490</v>
      </c>
      <c r="I16" s="517">
        <v>13749</v>
      </c>
      <c r="J16" s="517">
        <v>72178</v>
      </c>
      <c r="K16" s="517">
        <v>12778</v>
      </c>
      <c r="L16" s="517">
        <v>7289</v>
      </c>
      <c r="M16" s="517">
        <v>3080</v>
      </c>
      <c r="N16" s="517">
        <v>15841</v>
      </c>
      <c r="O16" s="517">
        <v>3635</v>
      </c>
      <c r="P16" s="517">
        <v>993</v>
      </c>
      <c r="Q16" s="517">
        <v>6548</v>
      </c>
      <c r="R16" s="517">
        <v>1891</v>
      </c>
      <c r="S16" s="518" t="s">
        <v>223</v>
      </c>
      <c r="T16" s="512">
        <f t="shared" si="0"/>
        <v>279319</v>
      </c>
      <c r="U16" s="417"/>
      <c r="V16" s="536">
        <f t="shared" ref="V16:V22" si="1">T16-C16</f>
        <v>232798</v>
      </c>
    </row>
    <row r="17" spans="1:22">
      <c r="A17" s="413">
        <v>2009</v>
      </c>
      <c r="B17" s="519">
        <v>2973</v>
      </c>
      <c r="C17" s="519">
        <v>13589</v>
      </c>
      <c r="D17" s="519">
        <v>4512</v>
      </c>
      <c r="E17" s="519">
        <v>25599</v>
      </c>
      <c r="F17" s="519">
        <v>15553</v>
      </c>
      <c r="G17" s="519">
        <v>14027</v>
      </c>
      <c r="H17" s="519">
        <v>9093</v>
      </c>
      <c r="I17" s="519">
        <v>13910</v>
      </c>
      <c r="J17" s="517">
        <v>53194</v>
      </c>
      <c r="K17" s="519">
        <v>11857</v>
      </c>
      <c r="L17" s="519">
        <v>7283</v>
      </c>
      <c r="M17" s="519">
        <v>2707</v>
      </c>
      <c r="N17" s="519">
        <v>12675</v>
      </c>
      <c r="O17" s="519">
        <v>4255</v>
      </c>
      <c r="P17" s="519">
        <v>918</v>
      </c>
      <c r="Q17" s="519">
        <v>7521</v>
      </c>
      <c r="R17" s="519">
        <v>1625</v>
      </c>
      <c r="S17" s="518" t="s">
        <v>223</v>
      </c>
      <c r="T17" s="512">
        <f t="shared" si="0"/>
        <v>201291</v>
      </c>
      <c r="U17" s="417"/>
      <c r="V17" s="536">
        <f t="shared" si="1"/>
        <v>187702</v>
      </c>
    </row>
    <row r="18" spans="1:22">
      <c r="A18" s="413">
        <v>2010</v>
      </c>
      <c r="B18" s="519">
        <v>4520</v>
      </c>
      <c r="C18" s="519">
        <v>19599</v>
      </c>
      <c r="D18" s="519">
        <v>4802</v>
      </c>
      <c r="E18" s="519">
        <v>44696</v>
      </c>
      <c r="F18" s="519">
        <v>18871</v>
      </c>
      <c r="G18" s="519">
        <v>16377</v>
      </c>
      <c r="H18" s="519">
        <v>11825</v>
      </c>
      <c r="I18" s="519">
        <v>15605</v>
      </c>
      <c r="J18" s="517">
        <v>62763</v>
      </c>
      <c r="K18" s="519">
        <v>13362</v>
      </c>
      <c r="L18" s="519">
        <v>10972</v>
      </c>
      <c r="M18" s="519">
        <v>3153</v>
      </c>
      <c r="N18" s="519">
        <v>14108</v>
      </c>
      <c r="O18" s="519">
        <v>5467</v>
      </c>
      <c r="P18" s="519">
        <v>1182</v>
      </c>
      <c r="Q18" s="519">
        <v>8653</v>
      </c>
      <c r="R18" s="519">
        <v>1912</v>
      </c>
      <c r="S18" s="518" t="s">
        <v>223</v>
      </c>
      <c r="T18" s="512">
        <f t="shared" si="0"/>
        <v>257867</v>
      </c>
      <c r="U18" s="417"/>
      <c r="V18" s="536">
        <f t="shared" si="1"/>
        <v>238268</v>
      </c>
    </row>
    <row r="19" spans="1:22">
      <c r="A19" s="413">
        <v>2011</v>
      </c>
      <c r="B19" s="517">
        <v>6187</v>
      </c>
      <c r="C19" s="517">
        <v>29987</v>
      </c>
      <c r="D19" s="517">
        <v>5401</v>
      </c>
      <c r="E19" s="517">
        <v>58260</v>
      </c>
      <c r="F19" s="517">
        <v>22216</v>
      </c>
      <c r="G19" s="517">
        <v>15550</v>
      </c>
      <c r="H19" s="517">
        <v>12906</v>
      </c>
      <c r="I19" s="517">
        <v>16483</v>
      </c>
      <c r="J19" s="517">
        <v>73923</v>
      </c>
      <c r="K19" s="517">
        <v>16386</v>
      </c>
      <c r="L19" s="517">
        <v>12558</v>
      </c>
      <c r="M19" s="517">
        <v>3474</v>
      </c>
      <c r="N19" s="517">
        <v>15442</v>
      </c>
      <c r="O19" s="517">
        <v>5551</v>
      </c>
      <c r="P19" s="517">
        <v>1232</v>
      </c>
      <c r="Q19" s="517">
        <v>9383</v>
      </c>
      <c r="R19" s="517">
        <v>2215</v>
      </c>
      <c r="S19" s="518" t="s">
        <v>223</v>
      </c>
      <c r="T19" s="512">
        <f t="shared" si="0"/>
        <v>307154</v>
      </c>
      <c r="U19" s="417"/>
      <c r="V19" s="536">
        <f t="shared" si="1"/>
        <v>277167</v>
      </c>
    </row>
    <row r="20" spans="1:22">
      <c r="A20" s="413">
        <v>2012</v>
      </c>
      <c r="B20" s="517">
        <v>6622</v>
      </c>
      <c r="C20" s="517">
        <v>15950</v>
      </c>
      <c r="D20" s="517">
        <v>4910</v>
      </c>
      <c r="E20" s="517">
        <v>49816</v>
      </c>
      <c r="F20" s="517">
        <v>22476</v>
      </c>
      <c r="G20" s="517">
        <v>15765</v>
      </c>
      <c r="H20" s="517">
        <v>15222</v>
      </c>
      <c r="I20" s="517">
        <v>17215</v>
      </c>
      <c r="J20" s="517">
        <v>83246</v>
      </c>
      <c r="K20" s="517">
        <v>19110</v>
      </c>
      <c r="L20" s="517">
        <v>13292</v>
      </c>
      <c r="M20" s="517">
        <v>3777</v>
      </c>
      <c r="N20" s="517">
        <v>17917</v>
      </c>
      <c r="O20" s="517">
        <v>5749</v>
      </c>
      <c r="P20" s="517">
        <v>1121</v>
      </c>
      <c r="Q20" s="517">
        <v>10713</v>
      </c>
      <c r="R20" s="517">
        <v>2623</v>
      </c>
      <c r="S20" s="518" t="s">
        <v>223</v>
      </c>
      <c r="T20" s="512">
        <f t="shared" si="0"/>
        <v>305524</v>
      </c>
      <c r="U20" s="417"/>
      <c r="V20" s="536">
        <f t="shared" si="1"/>
        <v>289574</v>
      </c>
    </row>
    <row r="21" spans="1:22">
      <c r="A21" s="413">
        <v>2013</v>
      </c>
      <c r="B21" s="517">
        <v>6672</v>
      </c>
      <c r="C21" s="517">
        <v>15567</v>
      </c>
      <c r="D21" s="517">
        <v>5109</v>
      </c>
      <c r="E21" s="517">
        <v>46657</v>
      </c>
      <c r="F21" s="517">
        <v>22388</v>
      </c>
      <c r="G21" s="517">
        <v>16508</v>
      </c>
      <c r="H21" s="517">
        <v>16248</v>
      </c>
      <c r="I21" s="517">
        <v>15959</v>
      </c>
      <c r="J21" s="517">
        <v>95027</v>
      </c>
      <c r="K21" s="517">
        <v>20327</v>
      </c>
      <c r="L21" s="517">
        <v>14248</v>
      </c>
      <c r="M21" s="517">
        <v>3702</v>
      </c>
      <c r="N21" s="517">
        <v>18515</v>
      </c>
      <c r="O21" s="517">
        <v>5624</v>
      </c>
      <c r="P21" s="517">
        <v>995</v>
      </c>
      <c r="Q21" s="517">
        <v>14872</v>
      </c>
      <c r="R21" s="517">
        <v>2799</v>
      </c>
      <c r="S21" s="518" t="s">
        <v>223</v>
      </c>
      <c r="T21" s="512">
        <f t="shared" si="0"/>
        <v>321217</v>
      </c>
      <c r="U21" s="417"/>
      <c r="V21" s="536">
        <f t="shared" si="1"/>
        <v>305650</v>
      </c>
    </row>
    <row r="22" spans="1:22">
      <c r="A22" s="413">
        <v>2014</v>
      </c>
      <c r="B22" s="517">
        <v>7830</v>
      </c>
      <c r="C22" s="517">
        <v>19957</v>
      </c>
      <c r="D22" s="517">
        <v>6399</v>
      </c>
      <c r="E22" s="517">
        <v>53925</v>
      </c>
      <c r="F22" s="517">
        <v>24794</v>
      </c>
      <c r="G22" s="517">
        <v>15088</v>
      </c>
      <c r="H22" s="517">
        <v>19545</v>
      </c>
      <c r="I22" s="517">
        <v>16892</v>
      </c>
      <c r="J22" s="517">
        <v>94280</v>
      </c>
      <c r="K22" s="517">
        <v>22242</v>
      </c>
      <c r="L22" s="517">
        <v>15061</v>
      </c>
      <c r="M22" s="517">
        <v>4072</v>
      </c>
      <c r="N22" s="517">
        <v>18875</v>
      </c>
      <c r="O22" s="517">
        <v>6778</v>
      </c>
      <c r="P22" s="517">
        <v>1032</v>
      </c>
      <c r="Q22" s="517">
        <v>16746</v>
      </c>
      <c r="R22" s="517">
        <v>3267</v>
      </c>
      <c r="S22" s="518" t="s">
        <v>223</v>
      </c>
      <c r="T22" s="512">
        <f t="shared" si="0"/>
        <v>346783</v>
      </c>
      <c r="U22" s="417"/>
      <c r="V22" s="536">
        <f t="shared" si="1"/>
        <v>326826</v>
      </c>
    </row>
    <row r="23" spans="1:22">
      <c r="A23" s="469">
        <v>2015</v>
      </c>
      <c r="B23" s="514">
        <v>7814</v>
      </c>
      <c r="C23" s="514">
        <v>-11659</v>
      </c>
      <c r="D23" s="514">
        <v>4772</v>
      </c>
      <c r="E23" s="514">
        <v>47082</v>
      </c>
      <c r="F23" s="514">
        <v>23597</v>
      </c>
      <c r="G23" s="514">
        <v>18068</v>
      </c>
      <c r="H23" s="514">
        <v>19621</v>
      </c>
      <c r="I23" s="514">
        <v>16774</v>
      </c>
      <c r="J23" s="515">
        <v>106388</v>
      </c>
      <c r="K23" s="514">
        <v>22154</v>
      </c>
      <c r="L23" s="514">
        <v>13598</v>
      </c>
      <c r="M23" s="514">
        <v>3955</v>
      </c>
      <c r="N23" s="514">
        <v>17792</v>
      </c>
      <c r="O23" s="514">
        <v>5366</v>
      </c>
      <c r="P23" s="514">
        <v>1095</v>
      </c>
      <c r="Q23" s="514">
        <v>17647</v>
      </c>
      <c r="R23" s="514">
        <v>2919</v>
      </c>
      <c r="S23" s="463" t="s">
        <v>223</v>
      </c>
      <c r="T23" s="433">
        <f t="shared" si="0"/>
        <v>316983</v>
      </c>
      <c r="U23" s="417"/>
      <c r="V23" s="462"/>
    </row>
    <row r="24" spans="1:22">
      <c r="A24" s="469">
        <v>2016</v>
      </c>
      <c r="B24" s="514">
        <v>7191</v>
      </c>
      <c r="C24" s="514">
        <v>-12683</v>
      </c>
      <c r="D24" s="514">
        <v>5287</v>
      </c>
      <c r="E24" s="514">
        <v>46952</v>
      </c>
      <c r="F24" s="514">
        <v>27091</v>
      </c>
      <c r="G24" s="514">
        <v>20257</v>
      </c>
      <c r="H24" s="514">
        <v>20269</v>
      </c>
      <c r="I24" s="514">
        <v>17513</v>
      </c>
      <c r="J24" s="515">
        <v>116781</v>
      </c>
      <c r="K24" s="514">
        <v>23366</v>
      </c>
      <c r="L24" s="514">
        <v>14421</v>
      </c>
      <c r="M24" s="514">
        <v>4596</v>
      </c>
      <c r="N24" s="514">
        <v>17214</v>
      </c>
      <c r="O24" s="514">
        <v>5113</v>
      </c>
      <c r="P24" s="514">
        <v>1172</v>
      </c>
      <c r="Q24" s="514">
        <v>19375</v>
      </c>
      <c r="R24" s="514">
        <v>2987</v>
      </c>
      <c r="S24" s="463" t="s">
        <v>223</v>
      </c>
      <c r="T24" s="433">
        <f t="shared" si="0"/>
        <v>336902</v>
      </c>
      <c r="U24" s="465"/>
      <c r="V24" s="462"/>
    </row>
    <row r="25" spans="1:22">
      <c r="A25" s="470">
        <v>2017</v>
      </c>
      <c r="B25" s="498">
        <v>7279</v>
      </c>
      <c r="C25" s="418">
        <v>1673</v>
      </c>
      <c r="D25" s="418">
        <v>5465</v>
      </c>
      <c r="E25" s="418">
        <v>56027</v>
      </c>
      <c r="F25" s="418">
        <v>29984</v>
      </c>
      <c r="G25" s="418">
        <v>22119</v>
      </c>
      <c r="H25" s="418">
        <v>21527</v>
      </c>
      <c r="I25" s="418">
        <v>18706</v>
      </c>
      <c r="J25" s="418">
        <v>126489</v>
      </c>
      <c r="K25" s="418">
        <v>24966</v>
      </c>
      <c r="L25" s="418">
        <v>14491</v>
      </c>
      <c r="M25" s="418">
        <v>4756</v>
      </c>
      <c r="N25" s="418">
        <v>19426</v>
      </c>
      <c r="O25" s="418">
        <v>6199</v>
      </c>
      <c r="P25" s="418">
        <v>1386</v>
      </c>
      <c r="Q25" s="418">
        <v>20248</v>
      </c>
      <c r="R25" s="418">
        <v>3223</v>
      </c>
      <c r="S25" s="516" t="s">
        <v>223</v>
      </c>
      <c r="T25" s="404">
        <f t="shared" si="0"/>
        <v>383964</v>
      </c>
      <c r="U25" s="465"/>
      <c r="V25" s="462"/>
    </row>
    <row r="26" spans="1:22">
      <c r="A26" s="462" t="s">
        <v>395</v>
      </c>
      <c r="B26" s="462"/>
      <c r="C26" s="462"/>
      <c r="D26" s="462"/>
      <c r="E26" s="462"/>
      <c r="F26" s="462"/>
      <c r="G26" s="462"/>
      <c r="H26" s="462"/>
      <c r="I26" s="462"/>
      <c r="J26" s="462"/>
      <c r="K26" s="462"/>
      <c r="L26" s="462"/>
      <c r="M26" s="462"/>
      <c r="N26" s="462"/>
      <c r="O26" s="462"/>
      <c r="P26" s="462"/>
      <c r="Q26" s="462"/>
      <c r="R26" s="462"/>
      <c r="S26" s="462"/>
      <c r="T26" s="462"/>
      <c r="U26" s="462"/>
      <c r="V26" s="462"/>
    </row>
    <row r="28" spans="1:22">
      <c r="B28" s="526">
        <v>1</v>
      </c>
      <c r="C28" s="529" t="s">
        <v>202</v>
      </c>
      <c r="D28" s="526"/>
      <c r="E28" s="526"/>
      <c r="F28" s="526"/>
      <c r="G28" s="526"/>
      <c r="H28" s="526"/>
      <c r="I28" s="526">
        <v>10</v>
      </c>
      <c r="J28" s="529" t="s">
        <v>211</v>
      </c>
      <c r="K28" s="526"/>
      <c r="L28" s="526"/>
      <c r="M28" s="526"/>
      <c r="N28" s="526"/>
    </row>
    <row r="29" spans="1:22">
      <c r="B29" s="526">
        <v>2</v>
      </c>
      <c r="C29" s="529" t="s">
        <v>203</v>
      </c>
      <c r="D29" s="526"/>
      <c r="E29" s="526"/>
      <c r="F29" s="526"/>
      <c r="G29" s="526"/>
      <c r="H29" s="526"/>
      <c r="I29" s="526">
        <v>11</v>
      </c>
      <c r="J29" s="529" t="s">
        <v>212</v>
      </c>
      <c r="K29" s="526"/>
      <c r="L29" s="526"/>
      <c r="M29" s="526"/>
      <c r="N29" s="526"/>
    </row>
    <row r="30" spans="1:22">
      <c r="B30" s="526">
        <v>3</v>
      </c>
      <c r="C30" s="529" t="s">
        <v>204</v>
      </c>
      <c r="D30" s="526"/>
      <c r="E30" s="526"/>
      <c r="F30" s="526"/>
      <c r="G30" s="526"/>
      <c r="H30" s="526"/>
      <c r="I30" s="526">
        <v>12</v>
      </c>
      <c r="J30" s="529" t="s">
        <v>213</v>
      </c>
      <c r="K30" s="526"/>
      <c r="L30" s="526"/>
      <c r="M30" s="526"/>
      <c r="N30" s="526"/>
    </row>
    <row r="31" spans="1:22">
      <c r="B31" s="526">
        <v>4</v>
      </c>
      <c r="C31" s="529" t="s">
        <v>205</v>
      </c>
      <c r="D31" s="526"/>
      <c r="E31" s="526"/>
      <c r="F31" s="526"/>
      <c r="G31" s="526"/>
      <c r="H31" s="526"/>
      <c r="I31" s="526">
        <v>13</v>
      </c>
      <c r="J31" s="529" t="s">
        <v>214</v>
      </c>
      <c r="K31" s="526"/>
      <c r="L31" s="526"/>
      <c r="M31" s="526"/>
      <c r="N31" s="526"/>
    </row>
    <row r="32" spans="1:22">
      <c r="B32" s="526">
        <v>5</v>
      </c>
      <c r="C32" s="529" t="s">
        <v>206</v>
      </c>
      <c r="D32" s="526"/>
      <c r="E32" s="526"/>
      <c r="F32" s="526"/>
      <c r="G32" s="526"/>
      <c r="H32" s="526"/>
      <c r="I32" s="526">
        <v>14</v>
      </c>
      <c r="J32" s="529" t="s">
        <v>215</v>
      </c>
      <c r="K32" s="526"/>
      <c r="L32" s="526"/>
      <c r="M32" s="526"/>
      <c r="N32" s="526"/>
    </row>
    <row r="33" spans="2:14">
      <c r="B33" s="526">
        <v>6</v>
      </c>
      <c r="C33" s="529" t="s">
        <v>207</v>
      </c>
      <c r="D33" s="526"/>
      <c r="E33" s="526"/>
      <c r="F33" s="526"/>
      <c r="G33" s="526"/>
      <c r="H33" s="526"/>
      <c r="I33" s="526">
        <v>15</v>
      </c>
      <c r="J33" s="529" t="s">
        <v>216</v>
      </c>
      <c r="K33" s="526"/>
      <c r="L33" s="526"/>
      <c r="M33" s="526"/>
      <c r="N33" s="526"/>
    </row>
    <row r="34" spans="2:14">
      <c r="B34" s="526">
        <v>7</v>
      </c>
      <c r="C34" s="529" t="s">
        <v>208</v>
      </c>
      <c r="D34" s="526"/>
      <c r="E34" s="526"/>
      <c r="F34" s="526"/>
      <c r="G34" s="526"/>
      <c r="H34" s="526"/>
      <c r="I34" s="526">
        <v>16</v>
      </c>
      <c r="J34" s="529" t="s">
        <v>217</v>
      </c>
      <c r="K34" s="526"/>
      <c r="L34" s="526"/>
      <c r="M34" s="526"/>
      <c r="N34" s="526"/>
    </row>
    <row r="35" spans="2:14">
      <c r="B35" s="526">
        <v>8</v>
      </c>
      <c r="C35" s="529" t="s">
        <v>209</v>
      </c>
      <c r="D35" s="526"/>
      <c r="E35" s="526"/>
      <c r="F35" s="526"/>
      <c r="G35" s="526"/>
      <c r="H35" s="526"/>
      <c r="I35" s="526">
        <v>17</v>
      </c>
      <c r="J35" s="529" t="s">
        <v>218</v>
      </c>
      <c r="K35" s="526"/>
      <c r="L35" s="526"/>
      <c r="M35" s="526"/>
      <c r="N35" s="526"/>
    </row>
    <row r="36" spans="2:14">
      <c r="B36" s="526">
        <v>9</v>
      </c>
      <c r="C36" s="529" t="s">
        <v>210</v>
      </c>
      <c r="D36" s="526"/>
      <c r="E36" s="526"/>
      <c r="F36" s="526"/>
      <c r="G36" s="526"/>
      <c r="H36" s="526"/>
      <c r="I36" s="526">
        <v>18</v>
      </c>
      <c r="J36" s="529" t="s">
        <v>219</v>
      </c>
      <c r="K36" s="526"/>
      <c r="L36" s="526"/>
      <c r="M36" s="526"/>
      <c r="N36" s="526"/>
    </row>
  </sheetData>
  <mergeCells count="1">
    <mergeCell ref="B3:T3"/>
  </mergeCells>
  <pageMargins left="0.11811023622047245" right="0" top="0.74803149606299213" bottom="0.74803149606299213" header="0.31496062992125984" footer="0.31496062992125984"/>
  <pageSetup scale="85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V36"/>
  <sheetViews>
    <sheetView workbookViewId="0">
      <selection activeCell="V4" sqref="V4:V22"/>
    </sheetView>
  </sheetViews>
  <sheetFormatPr defaultRowHeight="15"/>
  <cols>
    <col min="20" max="20" width="13.7109375" customWidth="1"/>
  </cols>
  <sheetData>
    <row r="1" spans="1:22">
      <c r="A1" s="527" t="s">
        <v>418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4"/>
      <c r="T1" s="474"/>
      <c r="U1" s="474"/>
    </row>
    <row r="3" spans="1:22" ht="15" customHeight="1">
      <c r="A3" s="488" t="s">
        <v>3</v>
      </c>
      <c r="B3" s="740" t="s">
        <v>400</v>
      </c>
      <c r="C3" s="741"/>
      <c r="D3" s="741"/>
      <c r="E3" s="741"/>
      <c r="F3" s="741"/>
      <c r="G3" s="741"/>
      <c r="H3" s="741"/>
      <c r="I3" s="741"/>
      <c r="J3" s="741"/>
      <c r="K3" s="741"/>
      <c r="L3" s="741"/>
      <c r="M3" s="741"/>
      <c r="N3" s="741"/>
      <c r="O3" s="741"/>
      <c r="P3" s="741"/>
      <c r="Q3" s="741"/>
      <c r="R3" s="741"/>
      <c r="S3" s="741"/>
      <c r="T3" s="741"/>
      <c r="U3" s="435"/>
    </row>
    <row r="4" spans="1:22">
      <c r="A4" s="483"/>
      <c r="B4" s="484">
        <v>1</v>
      </c>
      <c r="C4" s="484">
        <v>2</v>
      </c>
      <c r="D4" s="484">
        <v>3</v>
      </c>
      <c r="E4" s="484">
        <v>4</v>
      </c>
      <c r="F4" s="484">
        <v>5</v>
      </c>
      <c r="G4" s="484">
        <v>6</v>
      </c>
      <c r="H4" s="484">
        <v>7</v>
      </c>
      <c r="I4" s="484">
        <v>8</v>
      </c>
      <c r="J4" s="484">
        <v>9</v>
      </c>
      <c r="K4" s="484">
        <v>10</v>
      </c>
      <c r="L4" s="484">
        <v>11</v>
      </c>
      <c r="M4" s="484">
        <v>12</v>
      </c>
      <c r="N4" s="484">
        <v>13</v>
      </c>
      <c r="O4" s="484">
        <v>14</v>
      </c>
      <c r="P4" s="484">
        <v>15</v>
      </c>
      <c r="Q4" s="484">
        <v>16</v>
      </c>
      <c r="R4" s="484">
        <v>17</v>
      </c>
      <c r="S4" s="485">
        <v>18</v>
      </c>
      <c r="T4" s="410" t="s">
        <v>402</v>
      </c>
      <c r="U4" s="414"/>
      <c r="V4" s="546" t="s">
        <v>426</v>
      </c>
    </row>
    <row r="5" spans="1:22">
      <c r="A5" s="489">
        <v>1997</v>
      </c>
      <c r="B5" s="524">
        <v>1444</v>
      </c>
      <c r="C5" s="524">
        <v>6036</v>
      </c>
      <c r="D5" s="524">
        <v>615</v>
      </c>
      <c r="E5" s="524">
        <v>23788</v>
      </c>
      <c r="F5" s="524">
        <v>3300</v>
      </c>
      <c r="G5" s="524">
        <v>1931</v>
      </c>
      <c r="H5" s="524">
        <v>3105</v>
      </c>
      <c r="I5" s="524">
        <v>1766</v>
      </c>
      <c r="J5" s="528">
        <v>23171</v>
      </c>
      <c r="K5" s="524">
        <v>3209</v>
      </c>
      <c r="L5" s="524">
        <v>2926</v>
      </c>
      <c r="M5" s="524">
        <v>-440</v>
      </c>
      <c r="N5" s="524">
        <v>2854</v>
      </c>
      <c r="O5" s="524">
        <v>1597</v>
      </c>
      <c r="P5" s="524">
        <v>-65</v>
      </c>
      <c r="Q5" s="524">
        <v>449</v>
      </c>
      <c r="R5" s="524">
        <v>455</v>
      </c>
      <c r="S5" s="479" t="s">
        <v>223</v>
      </c>
      <c r="T5" s="520">
        <f>SUM(B5:R5)</f>
        <v>76141</v>
      </c>
      <c r="U5" s="417"/>
      <c r="V5" s="536"/>
    </row>
    <row r="6" spans="1:22">
      <c r="A6" s="486">
        <v>1998</v>
      </c>
      <c r="B6" s="524">
        <v>1372</v>
      </c>
      <c r="C6" s="524">
        <v>-1141</v>
      </c>
      <c r="D6" s="524">
        <v>592</v>
      </c>
      <c r="E6" s="524">
        <v>20757</v>
      </c>
      <c r="F6" s="524">
        <v>3413</v>
      </c>
      <c r="G6" s="524">
        <v>2328</v>
      </c>
      <c r="H6" s="524">
        <v>2215</v>
      </c>
      <c r="I6" s="524">
        <v>4281</v>
      </c>
      <c r="J6" s="528">
        <v>19345</v>
      </c>
      <c r="K6" s="524">
        <v>3200</v>
      </c>
      <c r="L6" s="524">
        <v>3205</v>
      </c>
      <c r="M6" s="524">
        <v>783</v>
      </c>
      <c r="N6" s="524">
        <v>4393</v>
      </c>
      <c r="O6" s="524">
        <v>1526</v>
      </c>
      <c r="P6" s="524">
        <v>-5</v>
      </c>
      <c r="Q6" s="524">
        <v>605</v>
      </c>
      <c r="R6" s="524">
        <v>459</v>
      </c>
      <c r="S6" s="478" t="s">
        <v>223</v>
      </c>
      <c r="T6" s="520">
        <f t="shared" ref="T6:T25" si="0">SUM(B6:R6)</f>
        <v>67328</v>
      </c>
      <c r="U6" s="417"/>
      <c r="V6" s="536"/>
    </row>
    <row r="7" spans="1:22">
      <c r="A7" s="486">
        <v>1999</v>
      </c>
      <c r="B7" s="524">
        <v>333</v>
      </c>
      <c r="C7" s="524">
        <v>2110</v>
      </c>
      <c r="D7" s="524">
        <v>1217</v>
      </c>
      <c r="E7" s="524">
        <v>29186</v>
      </c>
      <c r="F7" s="524">
        <v>5393</v>
      </c>
      <c r="G7" s="524">
        <v>4850</v>
      </c>
      <c r="H7" s="524">
        <v>1729</v>
      </c>
      <c r="I7" s="524">
        <v>4132</v>
      </c>
      <c r="J7" s="528">
        <v>18495</v>
      </c>
      <c r="K7" s="524">
        <v>4501</v>
      </c>
      <c r="L7" s="524">
        <v>1888</v>
      </c>
      <c r="M7" s="524">
        <v>791</v>
      </c>
      <c r="N7" s="524">
        <v>2772</v>
      </c>
      <c r="O7" s="524">
        <v>1234</v>
      </c>
      <c r="P7" s="524">
        <v>-77</v>
      </c>
      <c r="Q7" s="524">
        <v>1205</v>
      </c>
      <c r="R7" s="524">
        <v>892</v>
      </c>
      <c r="S7" s="478" t="s">
        <v>223</v>
      </c>
      <c r="T7" s="520">
        <f t="shared" si="0"/>
        <v>80651</v>
      </c>
      <c r="U7" s="417"/>
      <c r="V7" s="536"/>
    </row>
    <row r="8" spans="1:22">
      <c r="A8" s="486">
        <v>2000</v>
      </c>
      <c r="B8" s="524">
        <v>1871</v>
      </c>
      <c r="C8" s="524">
        <v>13478</v>
      </c>
      <c r="D8" s="524">
        <v>1160</v>
      </c>
      <c r="E8" s="524">
        <v>31533</v>
      </c>
      <c r="F8" s="524">
        <v>5666</v>
      </c>
      <c r="G8" s="524">
        <v>3107</v>
      </c>
      <c r="H8" s="524">
        <v>4977</v>
      </c>
      <c r="I8" s="524">
        <v>4488</v>
      </c>
      <c r="J8" s="528">
        <v>19016</v>
      </c>
      <c r="K8" s="524">
        <v>4868</v>
      </c>
      <c r="L8" s="524">
        <v>2364</v>
      </c>
      <c r="M8" s="524">
        <v>383</v>
      </c>
      <c r="N8" s="524">
        <v>2278</v>
      </c>
      <c r="O8" s="524">
        <v>1230</v>
      </c>
      <c r="P8" s="524">
        <v>142</v>
      </c>
      <c r="Q8" s="524">
        <v>1228</v>
      </c>
      <c r="R8" s="524">
        <v>630</v>
      </c>
      <c r="S8" s="478" t="s">
        <v>223</v>
      </c>
      <c r="T8" s="520">
        <f t="shared" si="0"/>
        <v>98419</v>
      </c>
      <c r="U8" s="417"/>
      <c r="V8" s="536"/>
    </row>
    <row r="9" spans="1:22">
      <c r="A9" s="486">
        <v>2001</v>
      </c>
      <c r="B9" s="524">
        <v>1972</v>
      </c>
      <c r="C9" s="524">
        <v>11308</v>
      </c>
      <c r="D9" s="524">
        <v>1955</v>
      </c>
      <c r="E9" s="524">
        <v>18956</v>
      </c>
      <c r="F9" s="524">
        <v>5297</v>
      </c>
      <c r="G9" s="524">
        <v>3873</v>
      </c>
      <c r="H9" s="524">
        <v>459</v>
      </c>
      <c r="I9" s="524">
        <v>775</v>
      </c>
      <c r="J9" s="528">
        <v>18420</v>
      </c>
      <c r="K9" s="524">
        <v>4249</v>
      </c>
      <c r="L9" s="524">
        <v>1065</v>
      </c>
      <c r="M9" s="524">
        <v>351</v>
      </c>
      <c r="N9" s="524">
        <v>2757</v>
      </c>
      <c r="O9" s="524">
        <v>853</v>
      </c>
      <c r="P9" s="524">
        <v>-58</v>
      </c>
      <c r="Q9" s="524">
        <v>1509</v>
      </c>
      <c r="R9" s="524">
        <v>49</v>
      </c>
      <c r="S9" s="478" t="s">
        <v>223</v>
      </c>
      <c r="T9" s="520">
        <f t="shared" si="0"/>
        <v>73790</v>
      </c>
      <c r="U9" s="417"/>
      <c r="V9" s="536"/>
    </row>
    <row r="10" spans="1:22">
      <c r="A10" s="486">
        <v>2002</v>
      </c>
      <c r="B10" s="524">
        <v>1913</v>
      </c>
      <c r="C10" s="524">
        <v>7786</v>
      </c>
      <c r="D10" s="524">
        <v>1338</v>
      </c>
      <c r="E10" s="524">
        <v>15124</v>
      </c>
      <c r="F10" s="524">
        <v>5712</v>
      </c>
      <c r="G10" s="524">
        <v>4763</v>
      </c>
      <c r="H10" s="524">
        <v>2877</v>
      </c>
      <c r="I10" s="524">
        <v>-11634</v>
      </c>
      <c r="J10" s="528">
        <v>15898</v>
      </c>
      <c r="K10" s="524">
        <v>5301</v>
      </c>
      <c r="L10" s="524">
        <v>996</v>
      </c>
      <c r="M10" s="524">
        <v>544</v>
      </c>
      <c r="N10" s="524">
        <v>3023</v>
      </c>
      <c r="O10" s="524">
        <v>1221</v>
      </c>
      <c r="P10" s="524">
        <v>-7</v>
      </c>
      <c r="Q10" s="524">
        <v>1604</v>
      </c>
      <c r="R10" s="524">
        <v>809</v>
      </c>
      <c r="S10" s="478" t="s">
        <v>223</v>
      </c>
      <c r="T10" s="520">
        <f t="shared" si="0"/>
        <v>57268</v>
      </c>
      <c r="U10" s="417"/>
      <c r="V10" s="536"/>
    </row>
    <row r="11" spans="1:22">
      <c r="A11" s="486">
        <v>2003</v>
      </c>
      <c r="B11" s="524">
        <v>1266</v>
      </c>
      <c r="C11" s="524">
        <v>18139</v>
      </c>
      <c r="D11" s="524">
        <v>1677</v>
      </c>
      <c r="E11" s="524">
        <v>21819</v>
      </c>
      <c r="F11" s="524">
        <v>6661</v>
      </c>
      <c r="G11" s="524">
        <v>5108</v>
      </c>
      <c r="H11" s="524">
        <v>3020</v>
      </c>
      <c r="I11" s="524">
        <v>3935</v>
      </c>
      <c r="J11" s="528">
        <v>25575</v>
      </c>
      <c r="K11" s="524">
        <v>6461</v>
      </c>
      <c r="L11" s="524">
        <v>1450</v>
      </c>
      <c r="M11" s="524">
        <v>198</v>
      </c>
      <c r="N11" s="524">
        <v>3436</v>
      </c>
      <c r="O11" s="524">
        <v>1519</v>
      </c>
      <c r="P11" s="524">
        <v>-30</v>
      </c>
      <c r="Q11" s="524">
        <v>2056</v>
      </c>
      <c r="R11" s="524">
        <v>375</v>
      </c>
      <c r="S11" s="478" t="s">
        <v>223</v>
      </c>
      <c r="T11" s="520">
        <f t="shared" si="0"/>
        <v>102665</v>
      </c>
      <c r="U11" s="417"/>
      <c r="V11" s="536"/>
    </row>
    <row r="12" spans="1:22">
      <c r="A12" s="486">
        <v>2004</v>
      </c>
      <c r="B12" s="524">
        <v>2006</v>
      </c>
      <c r="C12" s="524">
        <v>16295</v>
      </c>
      <c r="D12" s="524">
        <v>4916</v>
      </c>
      <c r="E12" s="524">
        <v>30706</v>
      </c>
      <c r="F12" s="524">
        <v>9607</v>
      </c>
      <c r="G12" s="524">
        <v>6516</v>
      </c>
      <c r="H12" s="524">
        <v>4246</v>
      </c>
      <c r="I12" s="524">
        <v>1899</v>
      </c>
      <c r="J12" s="528">
        <v>35758</v>
      </c>
      <c r="K12" s="524">
        <v>8421</v>
      </c>
      <c r="L12" s="524">
        <v>3187</v>
      </c>
      <c r="M12" s="524">
        <v>746</v>
      </c>
      <c r="N12" s="524">
        <v>5307</v>
      </c>
      <c r="O12" s="524">
        <v>2120</v>
      </c>
      <c r="P12" s="524">
        <v>113</v>
      </c>
      <c r="Q12" s="524">
        <v>2720</v>
      </c>
      <c r="R12" s="524">
        <v>788</v>
      </c>
      <c r="S12" s="478" t="s">
        <v>223</v>
      </c>
      <c r="T12" s="520">
        <f t="shared" si="0"/>
        <v>135351</v>
      </c>
      <c r="U12" s="417"/>
      <c r="V12" s="536"/>
    </row>
    <row r="13" spans="1:22">
      <c r="A13" s="486">
        <v>2005</v>
      </c>
      <c r="B13" s="524">
        <v>2631</v>
      </c>
      <c r="C13" s="524">
        <v>23708</v>
      </c>
      <c r="D13" s="524">
        <v>1918</v>
      </c>
      <c r="E13" s="524">
        <v>27032</v>
      </c>
      <c r="F13" s="524">
        <v>10286</v>
      </c>
      <c r="G13" s="524">
        <v>8213</v>
      </c>
      <c r="H13" s="524">
        <v>6542</v>
      </c>
      <c r="I13" s="524">
        <v>7110</v>
      </c>
      <c r="J13" s="528">
        <v>41193</v>
      </c>
      <c r="K13" s="524">
        <v>9669</v>
      </c>
      <c r="L13" s="524">
        <v>4963</v>
      </c>
      <c r="M13" s="524">
        <v>1091</v>
      </c>
      <c r="N13" s="524">
        <v>7643</v>
      </c>
      <c r="O13" s="524">
        <v>3015</v>
      </c>
      <c r="P13" s="524">
        <v>100</v>
      </c>
      <c r="Q13" s="524">
        <v>3033</v>
      </c>
      <c r="R13" s="524">
        <v>994</v>
      </c>
      <c r="S13" s="478" t="s">
        <v>223</v>
      </c>
      <c r="T13" s="520">
        <f t="shared" si="0"/>
        <v>159141</v>
      </c>
      <c r="U13" s="417"/>
      <c r="V13" s="536"/>
    </row>
    <row r="14" spans="1:22">
      <c r="A14" s="486">
        <v>2006</v>
      </c>
      <c r="B14" s="524">
        <v>2931</v>
      </c>
      <c r="C14" s="524">
        <v>31691</v>
      </c>
      <c r="D14" s="524">
        <v>2032</v>
      </c>
      <c r="E14" s="524">
        <v>34758</v>
      </c>
      <c r="F14" s="524">
        <v>11944</v>
      </c>
      <c r="G14" s="524">
        <v>7412</v>
      </c>
      <c r="H14" s="524">
        <v>8297</v>
      </c>
      <c r="I14" s="524">
        <v>6808</v>
      </c>
      <c r="J14" s="528">
        <v>48908</v>
      </c>
      <c r="K14" s="524">
        <v>12392</v>
      </c>
      <c r="L14" s="524">
        <v>5924</v>
      </c>
      <c r="M14" s="524">
        <v>2028</v>
      </c>
      <c r="N14" s="524">
        <v>9922</v>
      </c>
      <c r="O14" s="524">
        <v>3746</v>
      </c>
      <c r="P14" s="524">
        <v>268</v>
      </c>
      <c r="Q14" s="524">
        <v>3556</v>
      </c>
      <c r="R14" s="524">
        <v>1340</v>
      </c>
      <c r="S14" s="478" t="s">
        <v>223</v>
      </c>
      <c r="T14" s="520">
        <f t="shared" si="0"/>
        <v>193957</v>
      </c>
      <c r="U14" s="417"/>
      <c r="V14" s="536"/>
    </row>
    <row r="15" spans="1:22">
      <c r="A15" s="421">
        <v>2007</v>
      </c>
      <c r="B15" s="538">
        <v>3857</v>
      </c>
      <c r="C15" s="538">
        <v>23367</v>
      </c>
      <c r="D15" s="538">
        <v>2613</v>
      </c>
      <c r="E15" s="538">
        <v>28373</v>
      </c>
      <c r="F15" s="538">
        <v>12110</v>
      </c>
      <c r="G15" s="538">
        <v>9115</v>
      </c>
      <c r="H15" s="538">
        <v>8914</v>
      </c>
      <c r="I15" s="538">
        <v>9789</v>
      </c>
      <c r="J15" s="534">
        <v>53641</v>
      </c>
      <c r="K15" s="538">
        <v>15697</v>
      </c>
      <c r="L15" s="538">
        <v>6594</v>
      </c>
      <c r="M15" s="538">
        <v>2535</v>
      </c>
      <c r="N15" s="538">
        <v>12745</v>
      </c>
      <c r="O15" s="538">
        <v>3641</v>
      </c>
      <c r="P15" s="538">
        <v>438</v>
      </c>
      <c r="Q15" s="538">
        <v>4653</v>
      </c>
      <c r="R15" s="538">
        <v>1401</v>
      </c>
      <c r="S15" s="535" t="s">
        <v>223</v>
      </c>
      <c r="T15" s="497">
        <f t="shared" si="0"/>
        <v>199483</v>
      </c>
      <c r="U15" s="417"/>
      <c r="V15" s="536">
        <f>T15-C15</f>
        <v>176116</v>
      </c>
    </row>
    <row r="16" spans="1:22">
      <c r="A16" s="421">
        <v>2008</v>
      </c>
      <c r="B16" s="534">
        <v>5069</v>
      </c>
      <c r="C16" s="534">
        <v>23520</v>
      </c>
      <c r="D16" s="534">
        <v>2729</v>
      </c>
      <c r="E16" s="534">
        <v>15198</v>
      </c>
      <c r="F16" s="534">
        <v>10881</v>
      </c>
      <c r="G16" s="534">
        <v>9334</v>
      </c>
      <c r="H16" s="534">
        <v>5660</v>
      </c>
      <c r="I16" s="534">
        <v>5486</v>
      </c>
      <c r="J16" s="534">
        <v>35790</v>
      </c>
      <c r="K16" s="534">
        <v>12187</v>
      </c>
      <c r="L16" s="534">
        <v>6302</v>
      </c>
      <c r="M16" s="534">
        <v>2294</v>
      </c>
      <c r="N16" s="534">
        <v>13484</v>
      </c>
      <c r="O16" s="534">
        <v>3397</v>
      </c>
      <c r="P16" s="534">
        <v>576</v>
      </c>
      <c r="Q16" s="534">
        <v>5622</v>
      </c>
      <c r="R16" s="534">
        <v>1600</v>
      </c>
      <c r="S16" s="535" t="s">
        <v>223</v>
      </c>
      <c r="T16" s="497">
        <f t="shared" si="0"/>
        <v>159129</v>
      </c>
      <c r="U16" s="417"/>
      <c r="V16" s="536">
        <f t="shared" ref="V16:V22" si="1">T16-C16</f>
        <v>135609</v>
      </c>
    </row>
    <row r="17" spans="1:22">
      <c r="A17" s="421">
        <v>2009</v>
      </c>
      <c r="B17" s="538">
        <v>3150</v>
      </c>
      <c r="C17" s="538">
        <v>9013</v>
      </c>
      <c r="D17" s="538">
        <v>1871</v>
      </c>
      <c r="E17" s="538">
        <v>18141</v>
      </c>
      <c r="F17" s="538">
        <v>10125</v>
      </c>
      <c r="G17" s="538">
        <v>9401</v>
      </c>
      <c r="H17" s="538">
        <v>7579</v>
      </c>
      <c r="I17" s="538">
        <v>5995</v>
      </c>
      <c r="J17" s="534">
        <v>37748</v>
      </c>
      <c r="K17" s="538">
        <v>11002</v>
      </c>
      <c r="L17" s="538">
        <v>5794</v>
      </c>
      <c r="M17" s="538">
        <v>1676</v>
      </c>
      <c r="N17" s="538">
        <v>10819</v>
      </c>
      <c r="O17" s="538">
        <v>3792</v>
      </c>
      <c r="P17" s="538">
        <v>299</v>
      </c>
      <c r="Q17" s="538">
        <v>5725</v>
      </c>
      <c r="R17" s="538">
        <v>1320</v>
      </c>
      <c r="S17" s="535" t="s">
        <v>223</v>
      </c>
      <c r="T17" s="497">
        <f t="shared" si="0"/>
        <v>143450</v>
      </c>
      <c r="U17" s="417"/>
      <c r="V17" s="536">
        <f t="shared" si="1"/>
        <v>134437</v>
      </c>
    </row>
    <row r="18" spans="1:22">
      <c r="A18" s="421">
        <v>2010</v>
      </c>
      <c r="B18" s="538">
        <v>4862</v>
      </c>
      <c r="C18" s="538">
        <v>25047</v>
      </c>
      <c r="D18" s="538">
        <v>2454</v>
      </c>
      <c r="E18" s="538">
        <v>34623</v>
      </c>
      <c r="F18" s="538">
        <v>14626</v>
      </c>
      <c r="G18" s="538">
        <v>11269</v>
      </c>
      <c r="H18" s="538">
        <v>9940</v>
      </c>
      <c r="I18" s="538">
        <v>10165</v>
      </c>
      <c r="J18" s="534">
        <v>46867</v>
      </c>
      <c r="K18" s="538">
        <v>15079</v>
      </c>
      <c r="L18" s="538">
        <v>-13102</v>
      </c>
      <c r="M18" s="538">
        <v>2241</v>
      </c>
      <c r="N18" s="538">
        <v>12438</v>
      </c>
      <c r="O18" s="538">
        <v>5681</v>
      </c>
      <c r="P18" s="538">
        <v>315</v>
      </c>
      <c r="Q18" s="538">
        <v>7163</v>
      </c>
      <c r="R18" s="538">
        <v>1578</v>
      </c>
      <c r="S18" s="535" t="s">
        <v>223</v>
      </c>
      <c r="T18" s="497">
        <f t="shared" si="0"/>
        <v>191246</v>
      </c>
      <c r="U18" s="417"/>
      <c r="V18" s="536">
        <f t="shared" si="1"/>
        <v>166199</v>
      </c>
    </row>
    <row r="19" spans="1:22">
      <c r="A19" s="421">
        <v>2011</v>
      </c>
      <c r="B19" s="534">
        <v>6824</v>
      </c>
      <c r="C19" s="534">
        <v>17556</v>
      </c>
      <c r="D19" s="534">
        <v>3177</v>
      </c>
      <c r="E19" s="534">
        <v>37317</v>
      </c>
      <c r="F19" s="534">
        <v>17245</v>
      </c>
      <c r="G19" s="534">
        <v>10984</v>
      </c>
      <c r="H19" s="534">
        <v>8507</v>
      </c>
      <c r="I19" s="534">
        <v>5783</v>
      </c>
      <c r="J19" s="534">
        <v>54122</v>
      </c>
      <c r="K19" s="534">
        <v>22080</v>
      </c>
      <c r="L19" s="534">
        <v>15487</v>
      </c>
      <c r="M19" s="534">
        <v>2222</v>
      </c>
      <c r="N19" s="534">
        <v>14039</v>
      </c>
      <c r="O19" s="534">
        <v>5885</v>
      </c>
      <c r="P19" s="534">
        <v>642</v>
      </c>
      <c r="Q19" s="534">
        <v>8528</v>
      </c>
      <c r="R19" s="534">
        <v>1814</v>
      </c>
      <c r="S19" s="535" t="s">
        <v>223</v>
      </c>
      <c r="T19" s="497">
        <f t="shared" si="0"/>
        <v>232212</v>
      </c>
      <c r="U19" s="417"/>
      <c r="V19" s="536">
        <f t="shared" si="1"/>
        <v>214656</v>
      </c>
    </row>
    <row r="20" spans="1:22">
      <c r="A20" s="421">
        <v>2012</v>
      </c>
      <c r="B20" s="534">
        <v>7026</v>
      </c>
      <c r="C20" s="534">
        <v>5189</v>
      </c>
      <c r="D20" s="534">
        <v>2565</v>
      </c>
      <c r="E20" s="534">
        <v>21794</v>
      </c>
      <c r="F20" s="534">
        <v>17642</v>
      </c>
      <c r="G20" s="534">
        <v>12048</v>
      </c>
      <c r="H20" s="534">
        <v>11030</v>
      </c>
      <c r="I20" s="534">
        <v>6813</v>
      </c>
      <c r="J20" s="534">
        <v>57691</v>
      </c>
      <c r="K20" s="534">
        <v>28107</v>
      </c>
      <c r="L20" s="534">
        <v>14201</v>
      </c>
      <c r="M20" s="534">
        <v>2673</v>
      </c>
      <c r="N20" s="534">
        <v>16384</v>
      </c>
      <c r="O20" s="534">
        <v>5816</v>
      </c>
      <c r="P20" s="534">
        <v>739</v>
      </c>
      <c r="Q20" s="534">
        <v>9608</v>
      </c>
      <c r="R20" s="534">
        <v>2256</v>
      </c>
      <c r="S20" s="535" t="s">
        <v>223</v>
      </c>
      <c r="T20" s="497">
        <f t="shared" si="0"/>
        <v>221582</v>
      </c>
      <c r="U20" s="417"/>
      <c r="V20" s="536">
        <f t="shared" si="1"/>
        <v>216393</v>
      </c>
    </row>
    <row r="21" spans="1:22">
      <c r="A21" s="421">
        <v>2013</v>
      </c>
      <c r="B21" s="534">
        <v>7435</v>
      </c>
      <c r="C21" s="534">
        <v>-6982</v>
      </c>
      <c r="D21" s="534">
        <v>3055</v>
      </c>
      <c r="E21" s="534">
        <v>30027</v>
      </c>
      <c r="F21" s="534">
        <v>17095</v>
      </c>
      <c r="G21" s="534">
        <v>10874</v>
      </c>
      <c r="H21" s="534">
        <v>10806</v>
      </c>
      <c r="I21" s="534">
        <v>6565</v>
      </c>
      <c r="J21" s="534">
        <v>67670</v>
      </c>
      <c r="K21" s="534">
        <v>25214</v>
      </c>
      <c r="L21" s="534">
        <v>16164</v>
      </c>
      <c r="M21" s="534">
        <v>2376</v>
      </c>
      <c r="N21" s="534">
        <v>17264</v>
      </c>
      <c r="O21" s="534">
        <v>5451</v>
      </c>
      <c r="P21" s="534">
        <v>577</v>
      </c>
      <c r="Q21" s="534">
        <v>13272</v>
      </c>
      <c r="R21" s="534">
        <v>2376</v>
      </c>
      <c r="S21" s="535" t="s">
        <v>223</v>
      </c>
      <c r="T21" s="497">
        <f t="shared" si="0"/>
        <v>229239</v>
      </c>
      <c r="U21" s="417"/>
      <c r="V21" s="536">
        <f t="shared" si="1"/>
        <v>236221</v>
      </c>
    </row>
    <row r="22" spans="1:22">
      <c r="A22" s="421">
        <v>2014</v>
      </c>
      <c r="B22" s="534">
        <v>8475</v>
      </c>
      <c r="C22" s="534">
        <v>4782</v>
      </c>
      <c r="D22" s="534">
        <v>3320</v>
      </c>
      <c r="E22" s="534">
        <v>34882</v>
      </c>
      <c r="F22" s="534">
        <v>19131</v>
      </c>
      <c r="G22" s="534">
        <v>11661</v>
      </c>
      <c r="H22" s="534">
        <v>13517</v>
      </c>
      <c r="I22" s="534">
        <v>7750</v>
      </c>
      <c r="J22" s="534">
        <v>79304</v>
      </c>
      <c r="K22" s="534">
        <v>28690</v>
      </c>
      <c r="L22" s="534">
        <v>18451</v>
      </c>
      <c r="M22" s="534">
        <v>2559</v>
      </c>
      <c r="N22" s="534">
        <v>17635</v>
      </c>
      <c r="O22" s="534">
        <v>6378</v>
      </c>
      <c r="P22" s="534">
        <v>638</v>
      </c>
      <c r="Q22" s="534">
        <v>15648</v>
      </c>
      <c r="R22" s="534">
        <v>2810</v>
      </c>
      <c r="S22" s="535" t="s">
        <v>223</v>
      </c>
      <c r="T22" s="497">
        <f t="shared" si="0"/>
        <v>275631</v>
      </c>
      <c r="U22" s="417"/>
      <c r="V22" s="536">
        <f t="shared" si="1"/>
        <v>270849</v>
      </c>
    </row>
    <row r="23" spans="1:22">
      <c r="A23" s="486">
        <v>2015</v>
      </c>
      <c r="B23" s="525">
        <v>8439</v>
      </c>
      <c r="C23" s="525">
        <v>-47697</v>
      </c>
      <c r="D23" s="525">
        <v>1922</v>
      </c>
      <c r="E23" s="525">
        <v>14922</v>
      </c>
      <c r="F23" s="525">
        <v>16372</v>
      </c>
      <c r="G23" s="525">
        <v>12569</v>
      </c>
      <c r="H23" s="525">
        <v>9865</v>
      </c>
      <c r="I23" s="525">
        <v>9014</v>
      </c>
      <c r="J23" s="528">
        <v>83314</v>
      </c>
      <c r="K23" s="525">
        <v>32098</v>
      </c>
      <c r="L23" s="525">
        <v>17834</v>
      </c>
      <c r="M23" s="525">
        <v>2984</v>
      </c>
      <c r="N23" s="525">
        <v>18249</v>
      </c>
      <c r="O23" s="525">
        <v>5321</v>
      </c>
      <c r="P23" s="525">
        <v>738</v>
      </c>
      <c r="Q23" s="525">
        <v>16587</v>
      </c>
      <c r="R23" s="525">
        <v>2644</v>
      </c>
      <c r="S23" s="478" t="s">
        <v>223</v>
      </c>
      <c r="T23" s="520">
        <f t="shared" si="0"/>
        <v>205175</v>
      </c>
      <c r="U23" s="417"/>
    </row>
    <row r="24" spans="1:22">
      <c r="A24" s="486">
        <v>2016</v>
      </c>
      <c r="B24" s="525">
        <v>8323</v>
      </c>
      <c r="C24" s="525">
        <v>-18503</v>
      </c>
      <c r="D24" s="525">
        <v>3442</v>
      </c>
      <c r="E24" s="525">
        <v>44898</v>
      </c>
      <c r="F24" s="525">
        <v>17556</v>
      </c>
      <c r="G24" s="525">
        <v>13209</v>
      </c>
      <c r="H24" s="525">
        <v>14743</v>
      </c>
      <c r="I24" s="525">
        <v>14037</v>
      </c>
      <c r="J24" s="528">
        <v>91628</v>
      </c>
      <c r="K24" s="525">
        <v>28789</v>
      </c>
      <c r="L24" s="525">
        <v>17341</v>
      </c>
      <c r="M24" s="525">
        <v>3773</v>
      </c>
      <c r="N24" s="525">
        <v>17672</v>
      </c>
      <c r="O24" s="525">
        <v>5572</v>
      </c>
      <c r="P24" s="525">
        <v>769</v>
      </c>
      <c r="Q24" s="525">
        <v>17901</v>
      </c>
      <c r="R24" s="525">
        <v>2325</v>
      </c>
      <c r="S24" s="478" t="s">
        <v>223</v>
      </c>
      <c r="T24" s="520">
        <f t="shared" si="0"/>
        <v>283475</v>
      </c>
      <c r="U24" s="482"/>
    </row>
    <row r="25" spans="1:22">
      <c r="A25" s="487">
        <v>2017</v>
      </c>
      <c r="B25" s="498">
        <v>6643</v>
      </c>
      <c r="C25" s="418">
        <v>7495</v>
      </c>
      <c r="D25" s="418">
        <v>2919</v>
      </c>
      <c r="E25" s="418">
        <v>57611</v>
      </c>
      <c r="F25" s="418">
        <v>21803</v>
      </c>
      <c r="G25" s="418">
        <v>17294</v>
      </c>
      <c r="H25" s="418">
        <v>15401</v>
      </c>
      <c r="I25" s="418">
        <v>11225</v>
      </c>
      <c r="J25" s="418">
        <v>97886</v>
      </c>
      <c r="K25" s="418">
        <v>23335</v>
      </c>
      <c r="L25" s="418">
        <v>17521</v>
      </c>
      <c r="M25" s="418">
        <v>2659</v>
      </c>
      <c r="N25" s="418">
        <v>17394</v>
      </c>
      <c r="O25" s="418">
        <v>6588</v>
      </c>
      <c r="P25" s="418">
        <v>936</v>
      </c>
      <c r="Q25" s="418">
        <v>17446</v>
      </c>
      <c r="R25" s="418">
        <v>2552</v>
      </c>
      <c r="S25" s="531" t="s">
        <v>223</v>
      </c>
      <c r="T25" s="520">
        <f t="shared" si="0"/>
        <v>326708</v>
      </c>
      <c r="U25" s="482"/>
    </row>
    <row r="26" spans="1:22">
      <c r="A26" s="474" t="s">
        <v>395</v>
      </c>
      <c r="B26" s="474"/>
      <c r="C26" s="474"/>
      <c r="D26" s="474"/>
      <c r="E26" s="474"/>
      <c r="F26" s="474"/>
      <c r="G26" s="474"/>
      <c r="H26" s="474"/>
      <c r="I26" s="474"/>
      <c r="J26" s="474"/>
      <c r="K26" s="474"/>
      <c r="L26" s="474"/>
      <c r="M26" s="474"/>
      <c r="N26" s="474"/>
      <c r="O26" s="474"/>
      <c r="P26" s="474"/>
      <c r="Q26" s="474"/>
      <c r="R26" s="474"/>
      <c r="S26" s="474"/>
      <c r="T26" s="474"/>
      <c r="U26" s="474"/>
    </row>
    <row r="28" spans="1:22">
      <c r="C28" s="526">
        <v>1</v>
      </c>
      <c r="D28" s="529" t="s">
        <v>202</v>
      </c>
      <c r="E28" s="526"/>
      <c r="F28" s="526"/>
      <c r="G28" s="526"/>
      <c r="H28" s="526"/>
      <c r="I28" s="526"/>
      <c r="J28" s="526">
        <v>10</v>
      </c>
      <c r="K28" s="529" t="s">
        <v>211</v>
      </c>
      <c r="L28" s="526"/>
      <c r="M28" s="526"/>
      <c r="N28" s="526"/>
      <c r="O28" s="526"/>
    </row>
    <row r="29" spans="1:22">
      <c r="C29" s="526">
        <v>2</v>
      </c>
      <c r="D29" s="529" t="s">
        <v>203</v>
      </c>
      <c r="E29" s="526"/>
      <c r="F29" s="526"/>
      <c r="G29" s="526"/>
      <c r="H29" s="526"/>
      <c r="I29" s="526"/>
      <c r="J29" s="526">
        <v>11</v>
      </c>
      <c r="K29" s="529" t="s">
        <v>212</v>
      </c>
      <c r="L29" s="526"/>
      <c r="M29" s="526"/>
      <c r="N29" s="526"/>
      <c r="O29" s="526"/>
    </row>
    <row r="30" spans="1:22">
      <c r="C30" s="526">
        <v>3</v>
      </c>
      <c r="D30" s="529" t="s">
        <v>204</v>
      </c>
      <c r="E30" s="526"/>
      <c r="F30" s="526"/>
      <c r="G30" s="526"/>
      <c r="H30" s="526"/>
      <c r="I30" s="526"/>
      <c r="J30" s="526">
        <v>12</v>
      </c>
      <c r="K30" s="529" t="s">
        <v>213</v>
      </c>
      <c r="L30" s="526"/>
      <c r="M30" s="526"/>
      <c r="N30" s="526"/>
      <c r="O30" s="526"/>
    </row>
    <row r="31" spans="1:22">
      <c r="C31" s="526">
        <v>4</v>
      </c>
      <c r="D31" s="529" t="s">
        <v>205</v>
      </c>
      <c r="E31" s="526"/>
      <c r="F31" s="526"/>
      <c r="G31" s="526"/>
      <c r="H31" s="526"/>
      <c r="I31" s="526"/>
      <c r="J31" s="526">
        <v>13</v>
      </c>
      <c r="K31" s="529" t="s">
        <v>214</v>
      </c>
      <c r="L31" s="526"/>
      <c r="M31" s="526"/>
      <c r="N31" s="526"/>
      <c r="O31" s="526"/>
    </row>
    <row r="32" spans="1:22">
      <c r="C32" s="526">
        <v>5</v>
      </c>
      <c r="D32" s="529" t="s">
        <v>206</v>
      </c>
      <c r="E32" s="526"/>
      <c r="F32" s="526"/>
      <c r="G32" s="526"/>
      <c r="H32" s="526"/>
      <c r="I32" s="526"/>
      <c r="J32" s="526">
        <v>14</v>
      </c>
      <c r="K32" s="529" t="s">
        <v>215</v>
      </c>
      <c r="L32" s="526"/>
      <c r="M32" s="526"/>
      <c r="N32" s="526"/>
      <c r="O32" s="526"/>
    </row>
    <row r="33" spans="3:15">
      <c r="C33" s="526">
        <v>6</v>
      </c>
      <c r="D33" s="529" t="s">
        <v>207</v>
      </c>
      <c r="E33" s="526"/>
      <c r="F33" s="526"/>
      <c r="G33" s="526"/>
      <c r="H33" s="526"/>
      <c r="I33" s="526"/>
      <c r="J33" s="526">
        <v>15</v>
      </c>
      <c r="K33" s="529" t="s">
        <v>216</v>
      </c>
      <c r="L33" s="526"/>
      <c r="M33" s="526"/>
      <c r="N33" s="526"/>
      <c r="O33" s="526"/>
    </row>
    <row r="34" spans="3:15">
      <c r="C34" s="526">
        <v>7</v>
      </c>
      <c r="D34" s="529" t="s">
        <v>208</v>
      </c>
      <c r="E34" s="526"/>
      <c r="F34" s="526"/>
      <c r="G34" s="526"/>
      <c r="H34" s="526"/>
      <c r="I34" s="526"/>
      <c r="J34" s="526">
        <v>16</v>
      </c>
      <c r="K34" s="529" t="s">
        <v>217</v>
      </c>
      <c r="L34" s="526"/>
      <c r="M34" s="526"/>
      <c r="N34" s="526"/>
      <c r="O34" s="526"/>
    </row>
    <row r="35" spans="3:15">
      <c r="C35" s="526">
        <v>8</v>
      </c>
      <c r="D35" s="529" t="s">
        <v>209</v>
      </c>
      <c r="E35" s="526"/>
      <c r="F35" s="526"/>
      <c r="G35" s="526"/>
      <c r="H35" s="526"/>
      <c r="I35" s="526"/>
      <c r="J35" s="526">
        <v>17</v>
      </c>
      <c r="K35" s="529" t="s">
        <v>218</v>
      </c>
      <c r="L35" s="526"/>
      <c r="M35" s="526"/>
      <c r="N35" s="526"/>
      <c r="O35" s="526"/>
    </row>
    <row r="36" spans="3:15">
      <c r="C36" s="526">
        <v>9</v>
      </c>
      <c r="D36" s="529" t="s">
        <v>210</v>
      </c>
      <c r="E36" s="526"/>
      <c r="F36" s="526"/>
      <c r="G36" s="526"/>
      <c r="H36" s="526"/>
      <c r="I36" s="526"/>
      <c r="J36" s="526">
        <v>18</v>
      </c>
      <c r="K36" s="529" t="s">
        <v>219</v>
      </c>
      <c r="L36" s="526"/>
      <c r="M36" s="526"/>
      <c r="N36" s="526"/>
      <c r="O36" s="526"/>
    </row>
  </sheetData>
  <mergeCells count="1">
    <mergeCell ref="B3:T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W45"/>
  <sheetViews>
    <sheetView workbookViewId="0">
      <selection activeCell="F25" sqref="F25"/>
    </sheetView>
  </sheetViews>
  <sheetFormatPr defaultColWidth="8.7109375" defaultRowHeight="15"/>
  <cols>
    <col min="1" max="1" width="5.28515625" customWidth="1"/>
    <col min="2" max="3" width="7" customWidth="1"/>
    <col min="4" max="4" width="6.85546875" customWidth="1"/>
    <col min="5" max="5" width="6.5703125" customWidth="1"/>
    <col min="6" max="7" width="7" customWidth="1"/>
    <col min="8" max="8" width="6.140625" customWidth="1"/>
    <col min="9" max="9" width="7.42578125" customWidth="1"/>
    <col min="11" max="11" width="7.7109375" customWidth="1"/>
    <col min="12" max="12" width="7.28515625" customWidth="1"/>
    <col min="13" max="14" width="7.85546875" customWidth="1"/>
    <col min="15" max="15" width="7.42578125" customWidth="1"/>
    <col min="16" max="17" width="7.7109375" customWidth="1"/>
    <col min="18" max="18" width="7" customWidth="1"/>
    <col min="19" max="19" width="6" customWidth="1"/>
    <col min="20" max="20" width="9.5703125" customWidth="1"/>
    <col min="21" max="22" width="8.28515625" customWidth="1"/>
  </cols>
  <sheetData>
    <row r="1" spans="1:23">
      <c r="A1" s="527" t="s">
        <v>224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</row>
    <row r="2" spans="1:23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V2" s="622" t="s">
        <v>428</v>
      </c>
      <c r="W2" s="632" t="s">
        <v>444</v>
      </c>
    </row>
    <row r="3" spans="1:23" ht="32.25" customHeight="1">
      <c r="A3" s="158" t="s">
        <v>3</v>
      </c>
      <c r="B3" s="725" t="s">
        <v>225</v>
      </c>
      <c r="C3" s="726"/>
      <c r="D3" s="726"/>
      <c r="E3" s="726"/>
      <c r="F3" s="726"/>
      <c r="G3" s="726"/>
      <c r="H3" s="726"/>
      <c r="I3" s="726"/>
      <c r="J3" s="726"/>
      <c r="K3" s="726"/>
      <c r="L3" s="726"/>
      <c r="M3" s="726"/>
      <c r="N3" s="726"/>
      <c r="O3" s="726"/>
      <c r="P3" s="726"/>
      <c r="Q3" s="726"/>
      <c r="R3" s="726"/>
      <c r="S3" s="726"/>
      <c r="T3" s="727"/>
      <c r="U3" s="157"/>
      <c r="V3" s="622"/>
      <c r="W3" s="628"/>
    </row>
    <row r="4" spans="1:23" ht="38.1" customHeight="1">
      <c r="A4" s="156"/>
      <c r="B4" s="539">
        <v>1</v>
      </c>
      <c r="C4" s="539">
        <v>2</v>
      </c>
      <c r="D4" s="539">
        <v>3</v>
      </c>
      <c r="E4" s="539">
        <v>4</v>
      </c>
      <c r="F4" s="539">
        <v>5</v>
      </c>
      <c r="G4" s="539">
        <v>6</v>
      </c>
      <c r="H4" s="539">
        <v>7</v>
      </c>
      <c r="I4" s="539">
        <v>8</v>
      </c>
      <c r="J4" s="539">
        <v>9</v>
      </c>
      <c r="K4" s="539">
        <v>10</v>
      </c>
      <c r="L4" s="539">
        <v>11</v>
      </c>
      <c r="M4" s="539">
        <v>12</v>
      </c>
      <c r="N4" s="539">
        <v>13</v>
      </c>
      <c r="O4" s="539">
        <v>14</v>
      </c>
      <c r="P4" s="539">
        <v>15</v>
      </c>
      <c r="Q4" s="539">
        <v>16</v>
      </c>
      <c r="R4" s="539">
        <v>17</v>
      </c>
      <c r="S4" s="419">
        <v>18</v>
      </c>
      <c r="T4" s="493" t="s">
        <v>402</v>
      </c>
      <c r="U4" s="627"/>
      <c r="V4" s="620"/>
      <c r="W4" s="641"/>
    </row>
    <row r="5" spans="1:23">
      <c r="A5" s="154">
        <v>1997</v>
      </c>
      <c r="B5" s="420">
        <f>'T13'!B5/'T12'!B5*100</f>
        <v>10.001729405660921</v>
      </c>
      <c r="C5" s="420">
        <f>'T13'!C5/'T12'!C5*100</f>
        <v>30.400850288490737</v>
      </c>
      <c r="D5" s="420">
        <f>'T13'!D5/'T12'!D5*100</f>
        <v>3.4101025740274822</v>
      </c>
      <c r="E5" s="420">
        <f>'T13'!E5/'T12'!E5*100</f>
        <v>25.435365266991962</v>
      </c>
      <c r="F5" s="420">
        <f>'T13'!F5/'T12'!F5*100</f>
        <v>9.500221141088014</v>
      </c>
      <c r="G5" s="420">
        <f>'T13'!G5/'T12'!G5*100</f>
        <v>7.2202784370335937</v>
      </c>
      <c r="H5" s="420">
        <f>'T13'!H5/'T12'!H5*100</f>
        <v>10.538972629908766</v>
      </c>
      <c r="I5" s="420">
        <f>'T13'!I5/'T12'!I5*100</f>
        <v>4.1758078310340982</v>
      </c>
      <c r="J5" s="420">
        <f>'T13'!J5/'T12'!J5*100</f>
        <v>52.845242285580198</v>
      </c>
      <c r="K5" s="420">
        <f>'T13'!K5/'T12'!K5*100</f>
        <v>3.6925007491759065</v>
      </c>
      <c r="L5" s="420">
        <f>'T13'!L5/'T12'!L5*100</f>
        <v>7.3088591388571906</v>
      </c>
      <c r="M5" s="420">
        <f>'T13'!M5/'T12'!M5*100</f>
        <v>-2.3294682962498694</v>
      </c>
      <c r="N5" s="420">
        <f>'T13'!N5/'T12'!N5*100</f>
        <v>7.3673612327088076</v>
      </c>
      <c r="O5" s="420">
        <f>'T13'!O5/'T12'!O5*100</f>
        <v>11.39667545850457</v>
      </c>
      <c r="P5" s="420">
        <f>'T13'!P5/'T12'!P5*100</f>
        <v>0.27588018917498686</v>
      </c>
      <c r="Q5" s="420">
        <f>'T13'!Q5/'T12'!Q5*100</f>
        <v>0.51567117669528162</v>
      </c>
      <c r="R5" s="420">
        <f>'T13'!R5/'T12'!R5*100</f>
        <v>3.5351201478743071</v>
      </c>
      <c r="S5" s="16" t="s">
        <v>223</v>
      </c>
      <c r="T5" s="423">
        <f>'T13'!T5/'T12'!T5*100</f>
        <v>12.237737432619458</v>
      </c>
      <c r="U5" s="167"/>
      <c r="V5" s="536"/>
      <c r="W5" s="634"/>
    </row>
    <row r="6" spans="1:23">
      <c r="A6" s="154">
        <v>1998</v>
      </c>
      <c r="B6" s="420">
        <f>'T13'!B6/'T12'!B6*100</f>
        <v>8.3305748648350448</v>
      </c>
      <c r="C6" s="420">
        <f>'T13'!C6/'T12'!C6*100</f>
        <v>-2.5597907324364724</v>
      </c>
      <c r="D6" s="420">
        <f>'T13'!D6/'T12'!D6*100</f>
        <v>3.848867288547464</v>
      </c>
      <c r="E6" s="420">
        <f>'T13'!E6/'T12'!E6*100</f>
        <v>20.977712652174766</v>
      </c>
      <c r="F6" s="420">
        <f>'T13'!F6/'T12'!F6*100</f>
        <v>9.2350528172756068</v>
      </c>
      <c r="G6" s="420">
        <f>'T13'!G6/'T12'!G6*100</f>
        <v>7.8888360399537945</v>
      </c>
      <c r="H6" s="420">
        <f>'T13'!H6/'T12'!H6*100</f>
        <v>7.0906397821205029</v>
      </c>
      <c r="I6" s="420">
        <f>'T13'!I6/'T12'!I6*100</f>
        <v>21.021978783886848</v>
      </c>
      <c r="J6" s="420">
        <f>'T13'!J6/'T12'!J6*100</f>
        <v>41.92621880711701</v>
      </c>
      <c r="K6" s="420">
        <f>'T13'!K6/'T12'!K6*100</f>
        <v>3.246396148679715</v>
      </c>
      <c r="L6" s="420">
        <f>'T13'!L6/'T12'!L6*100</f>
        <v>7.4190483151816391</v>
      </c>
      <c r="M6" s="420">
        <f>'T13'!M6/'T12'!M6*100</f>
        <v>4.4975508386522192</v>
      </c>
      <c r="N6" s="420">
        <f>'T13'!N6/'T12'!N6*100</f>
        <v>12.926818618461269</v>
      </c>
      <c r="O6" s="420">
        <f>'T13'!O6/'T12'!O6*100</f>
        <v>9.2115578452234299</v>
      </c>
      <c r="P6" s="420">
        <f>'T13'!P6/'T12'!P6*100</f>
        <v>1.5635179153094463</v>
      </c>
      <c r="Q6" s="420">
        <f>'T13'!Q6/'T12'!Q6*100</f>
        <v>0.99787829760024804</v>
      </c>
      <c r="R6" s="420">
        <f>'T13'!R6/'T12'!R6*100</f>
        <v>3.4537493158182815</v>
      </c>
      <c r="S6" s="16" t="s">
        <v>223</v>
      </c>
      <c r="T6" s="423">
        <f>'T13'!T6/'T12'!T6*100</f>
        <v>10.461083057635383</v>
      </c>
      <c r="U6" s="167"/>
      <c r="V6" s="536"/>
      <c r="W6" s="167"/>
    </row>
    <row r="7" spans="1:23">
      <c r="A7" s="154">
        <v>1999</v>
      </c>
      <c r="B7" s="420">
        <f>'T13'!B7/'T12'!B7*100</f>
        <v>2.1753460777851021</v>
      </c>
      <c r="C7" s="420">
        <f>'T13'!C7/'T12'!C7*100</f>
        <v>15.356107474819931</v>
      </c>
      <c r="D7" s="420">
        <f>'T13'!D7/'T12'!D7*100</f>
        <v>5.9841300561254114</v>
      </c>
      <c r="E7" s="420">
        <f>'T13'!E7/'T12'!E7*100</f>
        <v>24.663017964628505</v>
      </c>
      <c r="F7" s="420">
        <f>'T13'!F7/'T12'!F7*100</f>
        <v>15.206289207013029</v>
      </c>
      <c r="G7" s="420">
        <f>'T13'!G7/'T12'!G7*100</f>
        <v>13.753277427463217</v>
      </c>
      <c r="H7" s="420">
        <f>'T13'!H7/'T12'!H7*100</f>
        <v>5.4430466449005683</v>
      </c>
      <c r="I7" s="420">
        <f>'T13'!I7/'T12'!I7*100</f>
        <v>18.024985127900059</v>
      </c>
      <c r="J7" s="420">
        <f>'T13'!J7/'T12'!J7*100</f>
        <v>41.197965178763347</v>
      </c>
      <c r="K7" s="420">
        <f>'T13'!K7/'T12'!K7*100</f>
        <v>4.0661914198213971</v>
      </c>
      <c r="L7" s="420">
        <f>'T13'!L7/'T12'!L7*100</f>
        <v>4.2891481244624785</v>
      </c>
      <c r="M7" s="420">
        <f>'T13'!M7/'T12'!M7*100</f>
        <v>4.9050263686003639</v>
      </c>
      <c r="N7" s="420">
        <f>'T13'!N7/'T12'!N7*100</f>
        <v>8.4599691910570805</v>
      </c>
      <c r="O7" s="420">
        <f>'T13'!O7/'T12'!O7*100</f>
        <v>7.3103240088549004</v>
      </c>
      <c r="P7" s="420">
        <f>'T13'!P7/'T12'!P7*100</f>
        <v>-0.69284064665127021</v>
      </c>
      <c r="Q7" s="420">
        <f>'T13'!Q7/'T12'!Q7*100</f>
        <v>1.3754980171752373</v>
      </c>
      <c r="R7" s="420">
        <f>'T13'!R7/'T12'!R7*100</f>
        <v>5.4593469097557259</v>
      </c>
      <c r="S7" s="16" t="s">
        <v>223</v>
      </c>
      <c r="T7" s="423">
        <f>'T13'!T7/'T12'!T7*100</f>
        <v>11.912074734960152</v>
      </c>
      <c r="U7" s="167"/>
      <c r="V7" s="536"/>
      <c r="W7" s="167"/>
    </row>
    <row r="8" spans="1:23">
      <c r="A8" s="154">
        <v>2000</v>
      </c>
      <c r="B8" s="420">
        <f>'T13'!B8/'T12'!B8*100</f>
        <v>10.950111835067586</v>
      </c>
      <c r="C8" s="420">
        <f>'T13'!C8/'T12'!C8*100</f>
        <v>33.009178694509842</v>
      </c>
      <c r="D8" s="420">
        <f>'T13'!D8/'T12'!D8*100</f>
        <v>4.2732807889133761</v>
      </c>
      <c r="E8" s="420">
        <f>'T13'!E8/'T12'!E8*100</f>
        <v>26.018980249706587</v>
      </c>
      <c r="F8" s="420">
        <f>'T13'!F8/'T12'!F8*100</f>
        <v>15.874542642676627</v>
      </c>
      <c r="G8" s="420">
        <f>'T13'!G8/'T12'!G8*100</f>
        <v>10.336871250576834</v>
      </c>
      <c r="H8" s="420">
        <f>'T13'!H8/'T12'!H8*100</f>
        <v>8.0167222631373747</v>
      </c>
      <c r="I8" s="420">
        <f>'T13'!I8/'T12'!I8*100</f>
        <v>21.684315125919944</v>
      </c>
      <c r="J8" s="420">
        <f>'T13'!J8/'T12'!J8*100</f>
        <v>38.515196015834505</v>
      </c>
      <c r="K8" s="420">
        <f>'T13'!K8/'T12'!K8*100</f>
        <v>4.851347089191747</v>
      </c>
      <c r="L8" s="420">
        <f>'T13'!L8/'T12'!L8*100</f>
        <v>4.6321473708398759</v>
      </c>
      <c r="M8" s="420">
        <f>'T13'!M8/'T12'!M8*100</f>
        <v>2.9043828186510368</v>
      </c>
      <c r="N8" s="420">
        <f>'T13'!N8/'T12'!N8*100</f>
        <v>5.7233517452109526</v>
      </c>
      <c r="O8" s="420">
        <f>'T13'!O8/'T12'!O8*100</f>
        <v>7.4388462942679814</v>
      </c>
      <c r="P8" s="420">
        <f>'T13'!P8/'T12'!P8*100</f>
        <v>2.7367946840860458</v>
      </c>
      <c r="Q8" s="420">
        <f>'T13'!Q8/'T12'!Q8*100</f>
        <v>1.3825446129484134</v>
      </c>
      <c r="R8" s="420">
        <f>'T13'!R8/'T12'!R8*100</f>
        <v>4.1749786263892847</v>
      </c>
      <c r="S8" s="16" t="s">
        <v>223</v>
      </c>
      <c r="T8" s="423">
        <f>'T13'!T8/'T12'!T8*100</f>
        <v>13.406144888766496</v>
      </c>
      <c r="U8" s="167"/>
      <c r="V8" s="536"/>
      <c r="W8" s="167"/>
    </row>
    <row r="9" spans="1:23">
      <c r="A9" s="154">
        <v>2001</v>
      </c>
      <c r="B9" s="420">
        <f>'T13'!B9/'T12'!B9*100</f>
        <v>11.053467937932323</v>
      </c>
      <c r="C9" s="420">
        <f>'T13'!C9/'T12'!C9*100</f>
        <v>28.901452552839874</v>
      </c>
      <c r="D9" s="420">
        <f>'T13'!D9/'T12'!D9*100</f>
        <v>7.7404855763917038</v>
      </c>
      <c r="E9" s="420">
        <f>'T13'!E9/'T12'!E9*100</f>
        <v>14.67614533965245</v>
      </c>
      <c r="F9" s="420">
        <f>'T13'!F9/'T12'!F9*100</f>
        <v>15.277677344710391</v>
      </c>
      <c r="G9" s="420">
        <f>'T13'!G9/'T12'!G9*100</f>
        <v>11.049933548509589</v>
      </c>
      <c r="H9" s="420">
        <f>'T13'!H9/'T12'!H9*100</f>
        <v>2.166169051786266</v>
      </c>
      <c r="I9" s="420">
        <f>'T13'!I9/'T12'!I9*100</f>
        <v>2.5715362537326416</v>
      </c>
      <c r="J9" s="420">
        <f>'T13'!J9/'T12'!J9*100</f>
        <v>32.872194364851957</v>
      </c>
      <c r="K9" s="420">
        <f>'T13'!K9/'T12'!K9*100</f>
        <v>4.4625689519306535</v>
      </c>
      <c r="L9" s="420">
        <f>'T13'!L9/'T12'!L9*100</f>
        <v>1.9798885967976174</v>
      </c>
      <c r="M9" s="420">
        <f>'T13'!M9/'T12'!M9*100</f>
        <v>2.2690643820510648</v>
      </c>
      <c r="N9" s="420">
        <f>'T13'!N9/'T12'!N9*100</f>
        <v>7.2530280942353729</v>
      </c>
      <c r="O9" s="420">
        <f>'T13'!O9/'T12'!O9*100</f>
        <v>5.6159858190315042</v>
      </c>
      <c r="P9" s="420">
        <f>'T13'!P9/'T12'!P9*100</f>
        <v>0.32274856845393024</v>
      </c>
      <c r="Q9" s="420">
        <f>'T13'!Q9/'T12'!Q9*100</f>
        <v>1.5505460014385666</v>
      </c>
      <c r="R9" s="420">
        <f>'T13'!R9/'T12'!R9*100</f>
        <v>1.044583722274081</v>
      </c>
      <c r="S9" s="16" t="s">
        <v>223</v>
      </c>
      <c r="T9" s="423">
        <f>'T13'!T9/'T12'!T9*100</f>
        <v>9.5928994329829909</v>
      </c>
      <c r="U9" s="167"/>
      <c r="V9" s="536"/>
      <c r="W9" s="167"/>
    </row>
    <row r="10" spans="1:23">
      <c r="A10" s="154">
        <v>2002</v>
      </c>
      <c r="B10" s="420">
        <f>'T13'!B10/'T12'!B10*100</f>
        <v>10.914966478560748</v>
      </c>
      <c r="C10" s="420">
        <f>'T13'!C10/'T12'!C10*100</f>
        <v>21.375067918962976</v>
      </c>
      <c r="D10" s="420">
        <f>'T13'!D10/'T12'!D10*100</f>
        <v>5.4388133498145859</v>
      </c>
      <c r="E10" s="420">
        <f>'T13'!E10/'T12'!E10*100</f>
        <v>12.893093499858683</v>
      </c>
      <c r="F10" s="420">
        <f>'T13'!F10/'T12'!F10*100</f>
        <v>15.130681221790701</v>
      </c>
      <c r="G10" s="420">
        <f>'T13'!G10/'T12'!G10*100</f>
        <v>12.228719717033114</v>
      </c>
      <c r="H10" s="420">
        <f>'T13'!H10/'T12'!H10*100</f>
        <v>8.1602373887240365</v>
      </c>
      <c r="I10" s="420">
        <f>'T13'!I10/'T12'!I10*100</f>
        <v>-29.230810928013877</v>
      </c>
      <c r="J10" s="420">
        <f>'T13'!J10/'T12'!J10*100</f>
        <v>27.569062398870287</v>
      </c>
      <c r="K10" s="420">
        <f>'T13'!K10/'T12'!K10*100</f>
        <v>5.6430054212279153</v>
      </c>
      <c r="L10" s="420">
        <f>'T13'!L10/'T12'!L10*100</f>
        <v>3.1415385163670062</v>
      </c>
      <c r="M10" s="420">
        <f>'T13'!M10/'T12'!M10*100</f>
        <v>3.4166903092449235</v>
      </c>
      <c r="N10" s="420">
        <f>'T13'!N10/'T12'!N10*100</f>
        <v>7.7803165216222574</v>
      </c>
      <c r="O10" s="420">
        <f>'T13'!O10/'T12'!O10*100</f>
        <v>6.1268824330792739</v>
      </c>
      <c r="P10" s="420">
        <f>'T13'!P10/'T12'!P10*100</f>
        <v>0.93792303229549412</v>
      </c>
      <c r="Q10" s="420">
        <f>'T13'!Q10/'T12'!Q10*100</f>
        <v>1.5163681284743669</v>
      </c>
      <c r="R10" s="420">
        <f>'T13'!R10/'T12'!R10*100</f>
        <v>4.2717382137134186</v>
      </c>
      <c r="S10" s="16" t="s">
        <v>223</v>
      </c>
      <c r="T10" s="423">
        <f>'T13'!T10/'T12'!T10*100</f>
        <v>7.8787584798040626</v>
      </c>
      <c r="U10" s="167"/>
      <c r="V10" s="536"/>
      <c r="W10" s="167"/>
    </row>
    <row r="11" spans="1:23">
      <c r="A11" s="154">
        <v>2003</v>
      </c>
      <c r="B11" s="420">
        <f>'T13'!B11/'T12'!B11*100</f>
        <v>6.6855198621360081</v>
      </c>
      <c r="C11" s="420">
        <f>'T13'!C11/'T12'!C11*100</f>
        <v>30.911674838342929</v>
      </c>
      <c r="D11" s="420">
        <f>'T13'!D11/'T12'!D11*100</f>
        <v>7.2611132837961154</v>
      </c>
      <c r="E11" s="420">
        <f>'T13'!E11/'T12'!E11*100</f>
        <v>16.727721373133029</v>
      </c>
      <c r="F11" s="420">
        <f>'T13'!F11/'T12'!F11*100</f>
        <v>16.161533286293299</v>
      </c>
      <c r="G11" s="420">
        <f>'T13'!G11/'T12'!G11*100</f>
        <v>12.735755409966249</v>
      </c>
      <c r="H11" s="420">
        <f>'T13'!H11/'T12'!H11*100</f>
        <v>7.6311009319222869</v>
      </c>
      <c r="I11" s="420">
        <f>'T13'!I11/'T12'!I11*100</f>
        <v>14.781829814459375</v>
      </c>
      <c r="J11" s="420">
        <f>'T13'!J11/'T12'!J11*100</f>
        <v>43.447535682426405</v>
      </c>
      <c r="K11" s="420">
        <f>'T13'!K11/'T12'!K11*100</f>
        <v>5.6320112683343995</v>
      </c>
      <c r="L11" s="420">
        <f>'T13'!L11/'T12'!L11*100</f>
        <v>3.290710475061394</v>
      </c>
      <c r="M11" s="420">
        <f>'T13'!M11/'T12'!M11*100</f>
        <v>1.6963597256604845</v>
      </c>
      <c r="N11" s="420">
        <f>'T13'!N11/'T12'!N11*100</f>
        <v>7.8754491017964074</v>
      </c>
      <c r="O11" s="420">
        <f>'T13'!O11/'T12'!O11*100</f>
        <v>6.9939198241214671</v>
      </c>
      <c r="P11" s="420">
        <f>'T13'!P11/'T12'!P11*100</f>
        <v>-0.42052948485138103</v>
      </c>
      <c r="Q11" s="420">
        <f>'T13'!Q11/'T12'!Q11*100</f>
        <v>1.90206129348893</v>
      </c>
      <c r="R11" s="420">
        <f>'T13'!R11/'T12'!R11*100</f>
        <v>2.2988038082838314</v>
      </c>
      <c r="S11" s="16" t="s">
        <v>223</v>
      </c>
      <c r="T11" s="423">
        <f>'T13'!T11/'T12'!T11*100</f>
        <v>11.708288500919787</v>
      </c>
      <c r="U11" s="167"/>
      <c r="V11" s="536"/>
      <c r="W11" s="167"/>
    </row>
    <row r="12" spans="1:23">
      <c r="A12" s="154">
        <v>2004</v>
      </c>
      <c r="B12" s="420">
        <f>'T13'!B12/'T12'!B12*100</f>
        <v>9.3360270406775712</v>
      </c>
      <c r="C12" s="420">
        <f>'T13'!C12/'T12'!C12*100</f>
        <v>23.244608691584411</v>
      </c>
      <c r="D12" s="420">
        <f>'T13'!D12/'T12'!D12*100</f>
        <v>16.32065709481309</v>
      </c>
      <c r="E12" s="420">
        <f>'T13'!E12/'T12'!E12*100</f>
        <v>21.523733713184466</v>
      </c>
      <c r="F12" s="420">
        <f>'T13'!F12/'T12'!F12*100</f>
        <v>20.522056344072837</v>
      </c>
      <c r="G12" s="420">
        <f>'T13'!G12/'T12'!G12*100</f>
        <v>13.34845906598601</v>
      </c>
      <c r="H12" s="420">
        <f>'T13'!H12/'T12'!H12*100</f>
        <v>11.070756241799616</v>
      </c>
      <c r="I12" s="420">
        <f>'T13'!I12/'T12'!I12*100</f>
        <v>7.9669882599093338</v>
      </c>
      <c r="J12" s="420">
        <f>'T13'!J12/'T12'!J12*100</f>
        <v>52.815252252710884</v>
      </c>
      <c r="K12" s="420">
        <f>'T13'!K12/'T12'!K12*100</f>
        <v>6.3622162121243404</v>
      </c>
      <c r="L12" s="420">
        <f>'T13'!L12/'T12'!L12*100</f>
        <v>5.9841267265025238</v>
      </c>
      <c r="M12" s="420">
        <f>'T13'!M12/'T12'!M12*100</f>
        <v>4.1932263267030176</v>
      </c>
      <c r="N12" s="420">
        <f>'T13'!N12/'T12'!N12*100</f>
        <v>9.2846799884158706</v>
      </c>
      <c r="O12" s="420">
        <f>'T13'!O12/'T12'!O12*100</f>
        <v>7.5223880597014929</v>
      </c>
      <c r="P12" s="420">
        <f>'T13'!P12/'T12'!P12*100</f>
        <v>1.1592879963486993</v>
      </c>
      <c r="Q12" s="420">
        <f>'T13'!Q12/'T12'!Q12*100</f>
        <v>2.3590660788065332</v>
      </c>
      <c r="R12" s="420">
        <f>'T13'!R12/'T12'!R12*100</f>
        <v>4.1619490102682235</v>
      </c>
      <c r="S12" s="16" t="s">
        <v>223</v>
      </c>
      <c r="T12" s="423">
        <f>'T13'!T12/'T12'!T12*100</f>
        <v>13.716978812210275</v>
      </c>
      <c r="U12" s="167"/>
      <c r="V12" s="536"/>
      <c r="W12" s="167"/>
    </row>
    <row r="13" spans="1:23">
      <c r="A13" s="154">
        <v>2005</v>
      </c>
      <c r="B13" s="420">
        <f>'T13'!B13/'T12'!B13*100</f>
        <v>13.024799013143904</v>
      </c>
      <c r="C13" s="420">
        <f>'T13'!C13/'T12'!C13*100</f>
        <v>27.171103068337821</v>
      </c>
      <c r="D13" s="420">
        <f>'T13'!D13/'T12'!D13*100</f>
        <v>5.5383505216633093</v>
      </c>
      <c r="E13" s="420">
        <f>'T13'!E13/'T12'!E13*100</f>
        <v>19.374128908407183</v>
      </c>
      <c r="F13" s="420">
        <f>'T13'!F13/'T12'!F13*100</f>
        <v>20.044786484686139</v>
      </c>
      <c r="G13" s="420">
        <f>'T13'!G13/'T12'!G13*100</f>
        <v>15.817702358427319</v>
      </c>
      <c r="H13" s="420">
        <f>'T13'!H13/'T12'!H13*100</f>
        <v>15.335918885545835</v>
      </c>
      <c r="I13" s="420">
        <f>'T13'!I13/'T12'!I13*100</f>
        <v>19.061041134501895</v>
      </c>
      <c r="J13" s="420">
        <f>'T13'!J13/'T12'!J13*100</f>
        <v>56.069991082403412</v>
      </c>
      <c r="K13" s="420">
        <f>'T13'!K13/'T12'!K13*100</f>
        <v>7.0543856196286825</v>
      </c>
      <c r="L13" s="420">
        <f>'T13'!L13/'T12'!L13*100</f>
        <v>8.637761895287797</v>
      </c>
      <c r="M13" s="420">
        <f>'T13'!M13/'T12'!M13*100</f>
        <v>5.488630954560433</v>
      </c>
      <c r="N13" s="420">
        <f>'T13'!N13/'T12'!N13*100</f>
        <v>11.889599373613468</v>
      </c>
      <c r="O13" s="420">
        <f>'T13'!O13/'T12'!O13*100</f>
        <v>9.5955409461197654</v>
      </c>
      <c r="P13" s="420">
        <f>'T13'!P13/'T12'!P13*100</f>
        <v>1.5962441314553992</v>
      </c>
      <c r="Q13" s="420">
        <f>'T13'!Q13/'T12'!Q13*100</f>
        <v>2.5315195092317806</v>
      </c>
      <c r="R13" s="420">
        <f>'T13'!R13/'T12'!R13*100</f>
        <v>4.8749438370525686</v>
      </c>
      <c r="S13" s="16" t="s">
        <v>223</v>
      </c>
      <c r="T13" s="423">
        <f>'T13'!T13/'T12'!T13*100</f>
        <v>15.00870149299301</v>
      </c>
      <c r="U13" s="167"/>
      <c r="V13" s="536"/>
      <c r="W13" s="167"/>
    </row>
    <row r="14" spans="1:23">
      <c r="A14" s="154">
        <v>2006</v>
      </c>
      <c r="B14" s="420">
        <f>'T13'!B14/'T12'!B14*100</f>
        <v>15.067084078711988</v>
      </c>
      <c r="C14" s="420">
        <f>'T13'!C14/'T12'!C14*100</f>
        <v>30.08964804530293</v>
      </c>
      <c r="D14" s="420">
        <f>'T13'!D14/'T12'!D14*100</f>
        <v>6.1983346860251896</v>
      </c>
      <c r="E14" s="420">
        <f>'T13'!E14/'T12'!E14*100</f>
        <v>25.046993978398703</v>
      </c>
      <c r="F14" s="420">
        <f>'T13'!F14/'T12'!F14*100</f>
        <v>21.996553583878139</v>
      </c>
      <c r="G14" s="420">
        <f>'T13'!G14/'T12'!G14*100</f>
        <v>15.043265718941395</v>
      </c>
      <c r="H14" s="420">
        <f>'T13'!H14/'T12'!H14*100</f>
        <v>15.431382483207218</v>
      </c>
      <c r="I14" s="420">
        <f>'T13'!I14/'T12'!I14*100</f>
        <v>16.804304304304303</v>
      </c>
      <c r="J14" s="420">
        <f>'T13'!J14/'T12'!J14*100</f>
        <v>59.710380592423306</v>
      </c>
      <c r="K14" s="420">
        <f>'T13'!K14/'T12'!K14*100</f>
        <v>8.2520014182544266</v>
      </c>
      <c r="L14" s="420">
        <f>'T13'!L14/'T12'!L14*100</f>
        <v>9.3220822167740476</v>
      </c>
      <c r="M14" s="420">
        <f>'T13'!M14/'T12'!M14*100</f>
        <v>9.0905896408742706</v>
      </c>
      <c r="N14" s="420">
        <f>'T13'!N14/'T12'!N14*100</f>
        <v>13.747547118149045</v>
      </c>
      <c r="O14" s="420">
        <f>'T13'!O14/'T12'!O14*100</f>
        <v>11.075432822241845</v>
      </c>
      <c r="P14" s="420">
        <f>'T13'!P14/'T12'!P14*100</f>
        <v>3.1370786516853935</v>
      </c>
      <c r="Q14" s="420">
        <f>'T13'!Q14/'T12'!Q14*100</f>
        <v>2.6174664828968801</v>
      </c>
      <c r="R14" s="420">
        <f>'T13'!R14/'T12'!R14*100</f>
        <v>6.0410764872521252</v>
      </c>
      <c r="S14" s="16" t="s">
        <v>223</v>
      </c>
      <c r="T14" s="423">
        <f>'T13'!T14/'T12'!T14*100</f>
        <v>16.827507642781043</v>
      </c>
      <c r="U14" s="167"/>
      <c r="V14" s="536"/>
      <c r="W14" s="167"/>
    </row>
    <row r="15" spans="1:23">
      <c r="A15" s="437">
        <v>2007</v>
      </c>
      <c r="B15" s="420">
        <f>'T13'!B15/'T12'!B15*100</f>
        <v>19.864498644986451</v>
      </c>
      <c r="C15" s="420">
        <f>'T13'!C15/'T12'!C15*100</f>
        <v>21.623641414715774</v>
      </c>
      <c r="D15" s="420">
        <f>'T13'!D15/'T12'!D15*100</f>
        <v>8.301169099960843</v>
      </c>
      <c r="E15" s="420">
        <f>'T13'!E15/'T12'!E15*100</f>
        <v>21.570068374976039</v>
      </c>
      <c r="F15" s="420">
        <f>'T13'!F15/'T12'!F15*100</f>
        <v>21.720683855095022</v>
      </c>
      <c r="G15" s="420">
        <f>'T13'!G15/'T12'!G15*100</f>
        <v>16.3467884921508</v>
      </c>
      <c r="H15" s="420">
        <f>'T13'!H15/'T12'!H15*100</f>
        <v>18.245670045494453</v>
      </c>
      <c r="I15" s="420">
        <f>'T13'!I15/'T12'!I15*100</f>
        <v>25.180816963918794</v>
      </c>
      <c r="J15" s="420">
        <f>'T13'!J15/'T12'!J15*100</f>
        <v>60.935497431585851</v>
      </c>
      <c r="K15" s="420">
        <f>'T13'!K15/'T12'!K15*100</f>
        <v>10.434488568275928</v>
      </c>
      <c r="L15" s="420">
        <f>'T13'!L15/'T12'!L15*100</f>
        <v>11.273792093704246</v>
      </c>
      <c r="M15" s="420">
        <f>'T13'!M15/'T12'!M15*100</f>
        <v>10.626135800429539</v>
      </c>
      <c r="N15" s="420">
        <f>'T13'!N15/'T12'!N15*100</f>
        <v>15.269792452275777</v>
      </c>
      <c r="O15" s="420">
        <f>'T13'!O15/'T12'!O15*100</f>
        <v>11.049068537826754</v>
      </c>
      <c r="P15" s="420">
        <f>'T13'!P15/'T12'!P15*100</f>
        <v>4.9176062445793578</v>
      </c>
      <c r="Q15" s="420">
        <f>'T13'!Q15/'T12'!Q15*100</f>
        <v>3.1885034895140247</v>
      </c>
      <c r="R15" s="420">
        <f>'T13'!R15/'T12'!R15*100</f>
        <v>5.991240676110313</v>
      </c>
      <c r="S15" s="450" t="s">
        <v>223</v>
      </c>
      <c r="T15" s="423">
        <f>'T13'!T15/'T12'!T15*100</f>
        <v>16.795142139063472</v>
      </c>
      <c r="U15" s="422"/>
      <c r="V15" s="273"/>
      <c r="W15" s="530"/>
    </row>
    <row r="16" spans="1:23">
      <c r="A16" s="437">
        <v>2008</v>
      </c>
      <c r="B16" s="420">
        <f>'T13'!B16/'T12'!B16*100</f>
        <v>21.66767646167828</v>
      </c>
      <c r="C16" s="420">
        <f>'T13'!C16/'T12'!C16*100</f>
        <v>18.407341508988758</v>
      </c>
      <c r="D16" s="420">
        <f>'T13'!D16/'T12'!D16*100</f>
        <v>8.9719725575706004</v>
      </c>
      <c r="E16" s="420">
        <f>'T13'!E16/'T12'!E16*100</f>
        <v>14.682347856253234</v>
      </c>
      <c r="F16" s="420">
        <f>'T13'!F16/'T12'!F16*100</f>
        <v>20.266945045112223</v>
      </c>
      <c r="G16" s="420">
        <f>'T13'!G16/'T12'!G16*100</f>
        <v>16.073914694342488</v>
      </c>
      <c r="H16" s="420">
        <f>'T13'!H16/'T12'!H16*100</f>
        <v>11.351599184202621</v>
      </c>
      <c r="I16" s="420">
        <f>'T13'!I16/'T12'!I16*100</f>
        <v>14.981393945489287</v>
      </c>
      <c r="J16" s="420">
        <f>'T13'!J16/'T12'!J16*100</f>
        <v>43.636928255163987</v>
      </c>
      <c r="K16" s="420">
        <f>'T13'!K16/'T12'!K16*100</f>
        <v>7.361987628537447</v>
      </c>
      <c r="L16" s="420">
        <f>'T13'!L16/'T12'!L16*100</f>
        <v>10.020156180222804</v>
      </c>
      <c r="M16" s="420">
        <f>'T13'!M16/'T12'!M16*100</f>
        <v>8.7175610985134799</v>
      </c>
      <c r="N16" s="420">
        <f>'T13'!N16/'T12'!N16*100</f>
        <v>14.456228685700001</v>
      </c>
      <c r="O16" s="420">
        <f>'T13'!O16/'T12'!O16*100</f>
        <v>9.8812623933870078</v>
      </c>
      <c r="P16" s="420">
        <f>'T13'!P16/'T12'!P16*100</f>
        <v>5.4261665440876028</v>
      </c>
      <c r="Q16" s="420">
        <f>'T13'!Q16/'T12'!Q16*100</f>
        <v>3.5564865027882724</v>
      </c>
      <c r="R16" s="420">
        <f>'T13'!R16/'T12'!R16*100</f>
        <v>6.4057980434853263</v>
      </c>
      <c r="S16" s="450" t="s">
        <v>223</v>
      </c>
      <c r="T16" s="423">
        <f>'T13'!T16/'T12'!T16*100</f>
        <v>13.280466382907955</v>
      </c>
      <c r="U16" s="422"/>
      <c r="V16" s="273"/>
      <c r="W16" s="530"/>
    </row>
    <row r="17" spans="1:23">
      <c r="A17" s="437">
        <v>2009</v>
      </c>
      <c r="B17" s="420">
        <f>'T13'!B17/'T12'!B17*100</f>
        <v>16.386905313920057</v>
      </c>
      <c r="C17" s="420">
        <f>'T13'!C17/'T12'!C17*100</f>
        <v>9.4304697054837536</v>
      </c>
      <c r="D17" s="420">
        <f>'T13'!D17/'T12'!D17*100</f>
        <v>5.470066269796698</v>
      </c>
      <c r="E17" s="420">
        <f>'T13'!E17/'T12'!E17*100</f>
        <v>13.614512701143608</v>
      </c>
      <c r="F17" s="420">
        <f>'T13'!F17/'T12'!F17*100</f>
        <v>19.345667042268282</v>
      </c>
      <c r="G17" s="420">
        <f>'T13'!G17/'T12'!G17*100</f>
        <v>15.628469696389601</v>
      </c>
      <c r="H17" s="420">
        <f>'T13'!H17/'T12'!H17*100</f>
        <v>15.009643757933432</v>
      </c>
      <c r="I17" s="420">
        <f>'T13'!I17/'T12'!I17*100</f>
        <v>18.404448938321536</v>
      </c>
      <c r="J17" s="420">
        <f>'T13'!J17/'T12'!J17*100</f>
        <v>43.529775286884806</v>
      </c>
      <c r="K17" s="420">
        <f>'T13'!K17/'T12'!K17*100</f>
        <v>6.351347675905024</v>
      </c>
      <c r="L17" s="420">
        <f>'T13'!L17/'T12'!L17*100</f>
        <v>7.5121369559662723</v>
      </c>
      <c r="M17" s="420">
        <f>'T13'!M17/'T12'!M17*100</f>
        <v>6.6803602464844358</v>
      </c>
      <c r="N17" s="420">
        <f>'T13'!N17/'T12'!N17*100</f>
        <v>12.542581377744133</v>
      </c>
      <c r="O17" s="420">
        <f>'T13'!O17/'T12'!O17*100</f>
        <v>11.099666470472828</v>
      </c>
      <c r="P17" s="420">
        <f>'T13'!P17/'T12'!P17*100</f>
        <v>3.7930474333983102</v>
      </c>
      <c r="Q17" s="420">
        <f>'T13'!Q17/'T12'!Q17*100</f>
        <v>3.5203925494447357</v>
      </c>
      <c r="R17" s="420">
        <f>'T13'!R17/'T12'!R17*100</f>
        <v>5.0934921797853026</v>
      </c>
      <c r="S17" s="450" t="s">
        <v>223</v>
      </c>
      <c r="T17" s="423">
        <f>'T13'!T17/'T12'!T17*100</f>
        <v>11.569948970468893</v>
      </c>
      <c r="U17" s="422"/>
      <c r="V17" s="273"/>
      <c r="W17" s="530"/>
    </row>
    <row r="18" spans="1:23">
      <c r="A18" s="437">
        <v>2010</v>
      </c>
      <c r="B18" s="420">
        <f>'T13'!B18/'T12'!B18*100</f>
        <v>24.288425047438331</v>
      </c>
      <c r="C18" s="420">
        <f>'T13'!C18/'T12'!C18*100</f>
        <v>23.589947249825176</v>
      </c>
      <c r="D18" s="420">
        <f>'T13'!D18/'T12'!D18*100</f>
        <v>7.5154803002904265</v>
      </c>
      <c r="E18" s="420">
        <f>'T13'!E18/'T12'!E18*100</f>
        <v>25.704400294510254</v>
      </c>
      <c r="F18" s="420">
        <f>'T13'!F18/'T12'!F18*100</f>
        <v>23.5232638205784</v>
      </c>
      <c r="G18" s="420">
        <f>'T13'!G18/'T12'!G18*100</f>
        <v>18.306763314851633</v>
      </c>
      <c r="H18" s="420">
        <f>'T13'!H18/'T12'!H18*100</f>
        <v>17.912101632487438</v>
      </c>
      <c r="I18" s="420">
        <f>'T13'!I18/'T12'!I18*100</f>
        <v>26.04227604227604</v>
      </c>
      <c r="J18" s="420">
        <f>'T13'!J18/'T12'!J18*100</f>
        <v>53.336465225996044</v>
      </c>
      <c r="K18" s="420">
        <f>'T13'!K18/'T12'!K18*100</f>
        <v>7.6755381012730846</v>
      </c>
      <c r="L18" s="420">
        <f>'T13'!L18/'T12'!L18*100</f>
        <v>-14.402913864128283</v>
      </c>
      <c r="M18" s="420">
        <f>'T13'!M18/'T12'!M18*100</f>
        <v>8.4658688897775871</v>
      </c>
      <c r="N18" s="420">
        <f>'T13'!N18/'T12'!N18*100</f>
        <v>12.699677743511556</v>
      </c>
      <c r="O18" s="420">
        <f>'T13'!O18/'T12'!O18*100</f>
        <v>14.612635194726826</v>
      </c>
      <c r="P18" s="420">
        <f>'T13'!P18/'T12'!P18*100</f>
        <v>3.4855378615534609</v>
      </c>
      <c r="Q18" s="420">
        <f>'T13'!Q18/'T12'!Q18*100</f>
        <v>4.176314295903043</v>
      </c>
      <c r="R18" s="420">
        <f>'T13'!R18/'T12'!R18*100</f>
        <v>6.0409823244173317</v>
      </c>
      <c r="S18" s="450" t="s">
        <v>223</v>
      </c>
      <c r="T18" s="423">
        <f>'T13'!T18/'T12'!T18*100</f>
        <v>14.716365331813709</v>
      </c>
      <c r="U18" s="422"/>
      <c r="V18" s="273"/>
      <c r="W18" s="530"/>
    </row>
    <row r="19" spans="1:23">
      <c r="A19" s="437">
        <v>2011</v>
      </c>
      <c r="B19" s="420">
        <f>'T13'!B19/'T12'!B19*100</f>
        <v>26.302825574439638</v>
      </c>
      <c r="C19" s="420">
        <f>'T13'!C19/'T12'!C19*100</f>
        <v>15.260628307397859</v>
      </c>
      <c r="D19" s="420">
        <f>'T13'!D19/'T12'!D19*100</f>
        <v>9.5344603381014306</v>
      </c>
      <c r="E19" s="420">
        <f>'T13'!E19/'T12'!E19*100</f>
        <v>27.791932780722018</v>
      </c>
      <c r="F19" s="420">
        <f>'T13'!F19/'T12'!F19*100</f>
        <v>25.601473466098767</v>
      </c>
      <c r="G19" s="420">
        <f>'T13'!G19/'T12'!G19*100</f>
        <v>17.004205601813137</v>
      </c>
      <c r="H19" s="420">
        <f>'T13'!H19/'T12'!H19*100</f>
        <v>14.646605504587157</v>
      </c>
      <c r="I19" s="420">
        <f>'T13'!I19/'T12'!I19*100</f>
        <v>16.028307391165235</v>
      </c>
      <c r="J19" s="420">
        <f>'T13'!J19/'T12'!J19*100</f>
        <v>58.572910771552536</v>
      </c>
      <c r="K19" s="420">
        <f>'T13'!K19/'T12'!K19*100</f>
        <v>10.650630560464908</v>
      </c>
      <c r="L19" s="420">
        <f>'T13'!L19/'T12'!L19*100</f>
        <v>17.838055096897541</v>
      </c>
      <c r="M19" s="420">
        <f>'T13'!M19/'T12'!M19*100</f>
        <v>8.0113686828315132</v>
      </c>
      <c r="N19" s="420">
        <f>'T13'!N19/'T12'!N19*100</f>
        <v>13.375953194846174</v>
      </c>
      <c r="O19" s="420">
        <f>'T13'!O19/'T12'!O19*100</f>
        <v>14.911168923576367</v>
      </c>
      <c r="P19" s="420">
        <f>'T13'!P19/'T12'!P19*100</f>
        <v>6.1711747441897353</v>
      </c>
      <c r="Q19" s="420">
        <f>'T13'!Q19/'T12'!Q19*100</f>
        <v>4.7058372692348218</v>
      </c>
      <c r="R19" s="420">
        <f>'T13'!R19/'T12'!R19*100</f>
        <v>6.5482929154501575</v>
      </c>
      <c r="S19" s="450" t="s">
        <v>223</v>
      </c>
      <c r="T19" s="423">
        <f>'T13'!T19/'T12'!T19*100</f>
        <v>16.677989646000562</v>
      </c>
      <c r="U19" s="422"/>
      <c r="V19" s="273"/>
      <c r="W19" s="530"/>
    </row>
    <row r="20" spans="1:23">
      <c r="A20" s="437">
        <v>2012</v>
      </c>
      <c r="B20" s="420">
        <f>'T13'!B20/'T12'!B20*100</f>
        <v>25.890032304259496</v>
      </c>
      <c r="C20" s="420">
        <f>'T13'!C20/'T12'!C20*100</f>
        <v>5.1868686057530153</v>
      </c>
      <c r="D20" s="420">
        <f>'T13'!D20/'T12'!D20*100</f>
        <v>7.5475573126588449</v>
      </c>
      <c r="E20" s="420">
        <f>'T13'!E20/'T12'!E20*100</f>
        <v>16.366814135124802</v>
      </c>
      <c r="F20" s="420">
        <f>'T13'!F20/'T12'!F20*100</f>
        <v>24.632284490783839</v>
      </c>
      <c r="G20" s="420">
        <f>'T13'!G20/'T12'!G20*100</f>
        <v>17.673043354351467</v>
      </c>
      <c r="H20" s="420">
        <f>'T13'!H20/'T12'!H20*100</f>
        <v>18.36814694517556</v>
      </c>
      <c r="I20" s="420">
        <f>'T13'!I20/'T12'!I20*100</f>
        <v>16.926678493699363</v>
      </c>
      <c r="J20" s="420">
        <f>'T13'!J20/'T12'!J20*100</f>
        <v>60.029168136194222</v>
      </c>
      <c r="K20" s="420">
        <f>'T13'!K20/'T12'!K20*100</f>
        <v>13.060923369823893</v>
      </c>
      <c r="L20" s="420">
        <f>'T13'!L20/'T12'!L20*100</f>
        <v>15.384615384615385</v>
      </c>
      <c r="M20" s="420">
        <f>'T13'!M20/'T12'!M20*100</f>
        <v>8.8985792657195102</v>
      </c>
      <c r="N20" s="420">
        <f>'T13'!N20/'T12'!N20*100</f>
        <v>13.916078216347186</v>
      </c>
      <c r="O20" s="420">
        <f>'T13'!O20/'T12'!O20*100</f>
        <v>13.882554758268656</v>
      </c>
      <c r="P20" s="420">
        <f>'T13'!P20/'T12'!P20*100</f>
        <v>5.6298816796844795</v>
      </c>
      <c r="Q20" s="420">
        <f>'T13'!Q20/'T12'!Q20*100</f>
        <v>5.1011710643344204</v>
      </c>
      <c r="R20" s="420">
        <f>'T13'!R20/'T12'!R20*100</f>
        <v>7.5998858447488589</v>
      </c>
      <c r="S20" s="450" t="s">
        <v>223</v>
      </c>
      <c r="T20" s="423">
        <f>'T13'!T20/'T12'!T20*100</f>
        <v>15.05839170536826</v>
      </c>
      <c r="U20" s="422"/>
      <c r="V20" s="273"/>
      <c r="W20" s="530"/>
    </row>
    <row r="21" spans="1:23">
      <c r="A21" s="437">
        <v>2013</v>
      </c>
      <c r="B21" s="420">
        <f>'T13'!B21/'T12'!B21*100</f>
        <v>25.319200928584518</v>
      </c>
      <c r="C21" s="420">
        <f>'T13'!C21/'T12'!C21*100</f>
        <v>-3.6367933586421852</v>
      </c>
      <c r="D21" s="420">
        <f>'T13'!D21/'T12'!D21*100</f>
        <v>8.6636647720282465</v>
      </c>
      <c r="E21" s="420">
        <f>'T13'!E21/'T12'!E21*100</f>
        <v>19.582999813594448</v>
      </c>
      <c r="F21" s="420">
        <f>'T13'!F21/'T12'!F21*100</f>
        <v>23.669785313620931</v>
      </c>
      <c r="G21" s="420">
        <f>'T13'!G21/'T12'!G21*100</f>
        <v>15.468404647208841</v>
      </c>
      <c r="H21" s="420">
        <f>'T13'!H21/'T12'!H21*100</f>
        <v>17.38157105736558</v>
      </c>
      <c r="I21" s="420">
        <f>'T13'!I21/'T12'!I21*100</f>
        <v>16.795072137224263</v>
      </c>
      <c r="J21" s="420">
        <f>'T13'!J21/'T12'!J21*100</f>
        <v>65.831303563373936</v>
      </c>
      <c r="K21" s="420">
        <f>'T13'!K21/'T12'!K21*100</f>
        <v>11.872540156516816</v>
      </c>
      <c r="L21" s="420">
        <f>'T13'!L21/'T12'!L21*100</f>
        <v>16.718638277587988</v>
      </c>
      <c r="M21" s="420">
        <f>'T13'!M21/'T12'!M21*100</f>
        <v>7.9964920672885267</v>
      </c>
      <c r="N21" s="420">
        <f>'T13'!N21/'T12'!N21*100</f>
        <v>13.785301206512498</v>
      </c>
      <c r="O21" s="420">
        <f>'T13'!O21/'T12'!O21*100</f>
        <v>12.21467119728163</v>
      </c>
      <c r="P21" s="420">
        <f>'T13'!P21/'T12'!P21*100</f>
        <v>5.2713540450050616</v>
      </c>
      <c r="Q21" s="420">
        <f>'T13'!Q21/'T12'!Q21*100</f>
        <v>6.8636566830576662</v>
      </c>
      <c r="R21" s="420">
        <f>'T13'!R21/'T12'!R21*100</f>
        <v>7.9193405620712545</v>
      </c>
      <c r="S21" s="450" t="s">
        <v>223</v>
      </c>
      <c r="T21" s="423">
        <f>'T13'!T21/'T12'!T21*100</f>
        <v>14.971936932470145</v>
      </c>
      <c r="U21" s="422"/>
      <c r="V21" s="273"/>
      <c r="W21" s="530"/>
    </row>
    <row r="22" spans="1:23">
      <c r="A22" s="437">
        <v>2014</v>
      </c>
      <c r="B22" s="420">
        <f>'T13'!B22/'T12'!B22*100</f>
        <v>33.192269713640854</v>
      </c>
      <c r="C22" s="420">
        <f>'T13'!C22/'T12'!C22*100</f>
        <v>6.8741810333752982</v>
      </c>
      <c r="D22" s="420">
        <f>'T13'!D22/'T12'!D22*100</f>
        <v>8.9120425309726112</v>
      </c>
      <c r="E22" s="420">
        <f>'T13'!E22/'T12'!E22*100</f>
        <v>23.802458894348373</v>
      </c>
      <c r="F22" s="420">
        <f>'T13'!F22/'T12'!F22*100</f>
        <v>25.34426563454879</v>
      </c>
      <c r="G22" s="420">
        <f>'T13'!G22/'T12'!G22*100</f>
        <v>15.673728298467218</v>
      </c>
      <c r="H22" s="420">
        <f>'T13'!H22/'T12'!H22*100</f>
        <v>20.064692955381613</v>
      </c>
      <c r="I22" s="420">
        <f>'T13'!I22/'T12'!I22*100</f>
        <v>17.891317396984569</v>
      </c>
      <c r="J22" s="420">
        <f>'T13'!J22/'T12'!J22*100</f>
        <v>72.956893151742491</v>
      </c>
      <c r="K22" s="420">
        <f>'T13'!K22/'T12'!K22*100</f>
        <v>12.297506629442601</v>
      </c>
      <c r="L22" s="420">
        <f>'T13'!L22/'T12'!L22*100</f>
        <v>18.080860014021969</v>
      </c>
      <c r="M22" s="420">
        <f>'T13'!M22/'T12'!M22*100</f>
        <v>7.8496142014221597</v>
      </c>
      <c r="N22" s="420">
        <f>'T13'!N22/'T12'!N22*100</f>
        <v>13.719027051602636</v>
      </c>
      <c r="O22" s="420">
        <f>'T13'!O22/'T12'!O22*100</f>
        <v>14.907996365288506</v>
      </c>
      <c r="P22" s="420">
        <f>'T13'!P22/'T12'!P22*100</f>
        <v>5.4172549602437394</v>
      </c>
      <c r="Q22" s="420">
        <f>'T13'!Q22/'T12'!Q22*100</f>
        <v>7.8336561231576169</v>
      </c>
      <c r="R22" s="420">
        <f>'T13'!R22/'T12'!R22*100</f>
        <v>8.7837123215230033</v>
      </c>
      <c r="S22" s="450" t="s">
        <v>223</v>
      </c>
      <c r="T22" s="423">
        <f>'T13'!T22/'T12'!T22*100</f>
        <v>17.408368971749518</v>
      </c>
      <c r="U22" s="422"/>
      <c r="V22" s="273"/>
      <c r="W22" s="530"/>
    </row>
    <row r="23" spans="1:23">
      <c r="A23" s="154">
        <v>2015</v>
      </c>
      <c r="B23" s="420">
        <f>'T13'!B23/'T12'!B23*100</f>
        <v>27.530602636534841</v>
      </c>
      <c r="C23" s="420">
        <f>'T13'!C23/'T12'!C23*100</f>
        <v>-59.441856257632644</v>
      </c>
      <c r="D23" s="420">
        <f>'T13'!D23/'T12'!D23*100</f>
        <v>4.3394671793463333</v>
      </c>
      <c r="E23" s="420">
        <f>'T13'!E23/'T12'!E23*100</f>
        <v>12.596248268916026</v>
      </c>
      <c r="F23" s="420">
        <f>'T13'!F23/'T12'!F23*100</f>
        <v>22.280786805433785</v>
      </c>
      <c r="G23" s="420">
        <f>'T13'!G23/'T12'!G23*100</f>
        <v>17.489250630882371</v>
      </c>
      <c r="H23" s="420">
        <f>'T13'!H23/'T12'!H23*100</f>
        <v>15.129343515065411</v>
      </c>
      <c r="I23" s="420">
        <f>'T13'!I23/'T12'!I23*100</f>
        <v>22.075637642919965</v>
      </c>
      <c r="J23" s="420">
        <f>'T13'!J23/'T12'!J23*100</f>
        <v>72.549113905787863</v>
      </c>
      <c r="K23" s="420">
        <f>'T13'!K23/'T12'!K23*100</f>
        <v>13.374609104455685</v>
      </c>
      <c r="L23" s="420">
        <f>'T13'!L23/'T12'!L23*100</f>
        <v>17.027061666910797</v>
      </c>
      <c r="M23" s="420">
        <f>'T13'!M23/'T12'!M23*100</f>
        <v>8.5718440249133607</v>
      </c>
      <c r="N23" s="420">
        <f>'T13'!N23/'T12'!N23*100</f>
        <v>13.606558475047386</v>
      </c>
      <c r="O23" s="420">
        <f>'T13'!O23/'T12'!O23*100</f>
        <v>11.011542574768596</v>
      </c>
      <c r="P23" s="420">
        <f>'T13'!P23/'T12'!P23*100</f>
        <v>5.9213811799957199</v>
      </c>
      <c r="Q23" s="420">
        <f>'T13'!Q23/'T12'!Q23*100</f>
        <v>7.9932641265086408</v>
      </c>
      <c r="R23" s="420">
        <f>'T13'!R23/'T12'!R23*100</f>
        <v>8.2529808190772425</v>
      </c>
      <c r="S23" s="450" t="s">
        <v>223</v>
      </c>
      <c r="T23" s="423">
        <f>'T13'!T23/'T12'!T23*100</f>
        <v>13.098388385019447</v>
      </c>
      <c r="U23" s="422"/>
      <c r="V23" s="273"/>
      <c r="W23" s="616"/>
    </row>
    <row r="24" spans="1:23">
      <c r="A24" s="154">
        <v>2016</v>
      </c>
      <c r="B24" s="599">
        <f>'T13'!B24/'T12'!B24*100</f>
        <v>26.227073705743702</v>
      </c>
      <c r="C24" s="599">
        <f>'T13'!C24/'T12'!C24*100</f>
        <v>-28.07346955476449</v>
      </c>
      <c r="D24" s="599">
        <f>'T13'!D24/'T12'!D24*100</f>
        <v>7.8304308618557927</v>
      </c>
      <c r="E24" s="599">
        <f>'T13'!E24/'T12'!E24*100</f>
        <v>26.378578205279364</v>
      </c>
      <c r="F24" s="599">
        <f>'T13'!F24/'T12'!F24*100</f>
        <v>26.066863585290033</v>
      </c>
      <c r="G24" s="599">
        <f>'T13'!G24/'T12'!G24*100</f>
        <v>17.477148920052869</v>
      </c>
      <c r="H24" s="599">
        <f>'T13'!H24/'T12'!H24*100</f>
        <v>20.341704566429101</v>
      </c>
      <c r="I24" s="599">
        <f>'T13'!I24/'T12'!I24*100</f>
        <v>29.543373952539291</v>
      </c>
      <c r="J24" s="599">
        <f>'T13'!J24/'T12'!J24*100</f>
        <v>76.564455849635308</v>
      </c>
      <c r="K24" s="599">
        <f>'T13'!K24/'T12'!K24*100</f>
        <v>12.68084094708006</v>
      </c>
      <c r="L24" s="599">
        <f>'T13'!L24/'T12'!L24*100</f>
        <v>16.252671613600668</v>
      </c>
      <c r="M24" s="599">
        <f>'T13'!M24/'T12'!M24*100</f>
        <v>10.390756798817703</v>
      </c>
      <c r="N24" s="599">
        <f>'T13'!N24/'T12'!N24*100</f>
        <v>13.607122462669425</v>
      </c>
      <c r="O24" s="599">
        <f>'T13'!O24/'T12'!O24*100</f>
        <v>11.161457355100209</v>
      </c>
      <c r="P24" s="599">
        <f>'T13'!P24/'T12'!P24*100</f>
        <v>6.8609454514460904</v>
      </c>
      <c r="Q24" s="599">
        <f>'T13'!Q24/'T12'!Q24*100</f>
        <v>8.4611116411927192</v>
      </c>
      <c r="R24" s="599">
        <f>'T13'!R24/'T12'!R24*100</f>
        <v>7.441688757810649</v>
      </c>
      <c r="S24" s="631" t="s">
        <v>223</v>
      </c>
      <c r="T24" s="630">
        <f>'T13'!T24/'T12'!T24*100</f>
        <v>17.212414009943995</v>
      </c>
      <c r="U24" s="422"/>
      <c r="V24" s="273"/>
      <c r="W24" s="616"/>
    </row>
    <row r="25" spans="1:23">
      <c r="A25" s="155">
        <v>2017</v>
      </c>
      <c r="B25" s="599">
        <f>'T13'!B25/'T12'!B25*100</f>
        <v>20.178031613634932</v>
      </c>
      <c r="C25" s="599">
        <f>'T13'!C25/'T12'!C25*100</f>
        <v>4.4599479561491888</v>
      </c>
      <c r="D25" s="599">
        <f>'T13'!D25/'T12'!D25*100</f>
        <v>5.2824322170612277</v>
      </c>
      <c r="E25" s="599">
        <f>'T13'!E25/'T12'!E25*100</f>
        <v>33.205502605880547</v>
      </c>
      <c r="F25" s="599">
        <f>'T13'!F25/'T12'!F25*100</f>
        <v>28.669012773532337</v>
      </c>
      <c r="G25" s="599">
        <f>'T13'!G25/'T12'!G25*100</f>
        <v>21.165364662698238</v>
      </c>
      <c r="H25" s="599">
        <f>'T13'!H25/'T12'!H25*100</f>
        <v>20.178392737841925</v>
      </c>
      <c r="I25" s="599">
        <f>'T13'!I25/'T12'!I25*100</f>
        <v>26.495577158166139</v>
      </c>
      <c r="J25" s="599">
        <f>'T13'!J25/'T12'!J25*100</f>
        <v>81.600489293648849</v>
      </c>
      <c r="K25" s="599">
        <f>'T13'!K25/'T12'!K25*100</f>
        <v>10.323901372864476</v>
      </c>
      <c r="L25" s="599">
        <f>'T13'!L25/'T12'!L25*100</f>
        <v>15.898448398259401</v>
      </c>
      <c r="M25" s="599">
        <f>'T13'!M25/'T12'!M25*100</f>
        <v>7.3990660646765818</v>
      </c>
      <c r="N25" s="599">
        <f>'T13'!N25/'T12'!N25*100</f>
        <v>13.331931888411036</v>
      </c>
      <c r="O25" s="599">
        <f>'T13'!O25/'T12'!O25*100</f>
        <v>13.828866681728517</v>
      </c>
      <c r="P25" s="599">
        <f>'T13'!P25/'T12'!P25*100</f>
        <v>7.4593423838399522</v>
      </c>
      <c r="Q25" s="599">
        <f>'T13'!Q25/'T12'!Q25*100</f>
        <v>8.1514892302403918</v>
      </c>
      <c r="R25" s="599">
        <f>'T13'!R25/'T12'!R25*100</f>
        <v>8.1555673041168681</v>
      </c>
      <c r="S25" s="629" t="s">
        <v>223</v>
      </c>
      <c r="T25" s="630">
        <f>'T13'!T25/'T12'!T25*100</f>
        <v>19.523216287673645</v>
      </c>
      <c r="U25" s="422"/>
      <c r="V25" s="273"/>
      <c r="W25" s="616"/>
    </row>
    <row r="26" spans="1:23">
      <c r="A26" s="445" t="s">
        <v>396</v>
      </c>
      <c r="W26" s="632"/>
    </row>
    <row r="27" spans="1:23">
      <c r="B27" s="644"/>
      <c r="C27" s="644"/>
      <c r="D27" s="644"/>
      <c r="E27" s="644"/>
      <c r="F27" s="644"/>
      <c r="G27" s="644"/>
      <c r="H27" s="644"/>
      <c r="I27" s="644"/>
      <c r="J27" s="644"/>
      <c r="K27" s="644"/>
      <c r="L27" s="644"/>
      <c r="M27" s="644"/>
      <c r="N27" s="644"/>
      <c r="O27" s="644"/>
      <c r="P27" s="644"/>
      <c r="Q27" s="644"/>
      <c r="R27" s="644"/>
      <c r="S27" s="644"/>
      <c r="T27" s="644"/>
      <c r="V27" s="622"/>
      <c r="W27" s="632"/>
    </row>
    <row r="28" spans="1:23">
      <c r="A28" s="452">
        <v>1</v>
      </c>
      <c r="B28" s="454" t="s">
        <v>202</v>
      </c>
      <c r="C28" s="452"/>
      <c r="D28" s="452"/>
      <c r="E28" s="452"/>
      <c r="F28" s="452"/>
      <c r="G28" s="452"/>
      <c r="H28" s="452">
        <v>10</v>
      </c>
      <c r="I28" s="454" t="s">
        <v>211</v>
      </c>
      <c r="J28" s="452"/>
    </row>
    <row r="29" spans="1:23">
      <c r="A29" s="452">
        <v>2</v>
      </c>
      <c r="B29" s="454" t="s">
        <v>203</v>
      </c>
      <c r="C29" s="452"/>
      <c r="D29" s="452"/>
      <c r="E29" s="452"/>
      <c r="F29" s="452"/>
      <c r="G29" s="452"/>
      <c r="H29" s="452">
        <v>11</v>
      </c>
      <c r="I29" s="454" t="s">
        <v>212</v>
      </c>
      <c r="J29" s="452"/>
    </row>
    <row r="30" spans="1:23">
      <c r="A30" s="452">
        <v>3</v>
      </c>
      <c r="B30" s="454" t="s">
        <v>204</v>
      </c>
      <c r="C30" s="452"/>
      <c r="D30" s="452"/>
      <c r="E30" s="452"/>
      <c r="F30" s="452"/>
      <c r="G30" s="452"/>
      <c r="H30" s="452">
        <v>12</v>
      </c>
      <c r="I30" s="454" t="s">
        <v>213</v>
      </c>
      <c r="J30" s="452"/>
    </row>
    <row r="31" spans="1:23">
      <c r="A31" s="452">
        <v>4</v>
      </c>
      <c r="B31" s="454" t="s">
        <v>205</v>
      </c>
      <c r="C31" s="452"/>
      <c r="D31" s="452"/>
      <c r="E31" s="452"/>
      <c r="F31" s="452"/>
      <c r="G31" s="452"/>
      <c r="H31" s="452">
        <v>13</v>
      </c>
      <c r="I31" s="454" t="s">
        <v>214</v>
      </c>
      <c r="J31" s="452"/>
    </row>
    <row r="32" spans="1:23">
      <c r="A32" s="452">
        <v>5</v>
      </c>
      <c r="B32" s="454" t="s">
        <v>206</v>
      </c>
      <c r="C32" s="452"/>
      <c r="D32" s="452"/>
      <c r="E32" s="452"/>
      <c r="F32" s="452"/>
      <c r="G32" s="452"/>
      <c r="H32" s="452">
        <v>14</v>
      </c>
      <c r="I32" s="454" t="s">
        <v>215</v>
      </c>
      <c r="J32" s="452"/>
    </row>
    <row r="33" spans="1:10">
      <c r="A33" s="452">
        <v>6</v>
      </c>
      <c r="B33" s="454" t="s">
        <v>207</v>
      </c>
      <c r="C33" s="452"/>
      <c r="D33" s="452"/>
      <c r="E33" s="452"/>
      <c r="F33" s="452"/>
      <c r="G33" s="452"/>
      <c r="H33" s="452">
        <v>15</v>
      </c>
      <c r="I33" s="454" t="s">
        <v>216</v>
      </c>
      <c r="J33" s="452"/>
    </row>
    <row r="34" spans="1:10">
      <c r="A34" s="452">
        <v>7</v>
      </c>
      <c r="B34" s="454" t="s">
        <v>208</v>
      </c>
      <c r="C34" s="452"/>
      <c r="D34" s="452"/>
      <c r="E34" s="452"/>
      <c r="F34" s="452"/>
      <c r="G34" s="452"/>
      <c r="H34" s="452">
        <v>16</v>
      </c>
      <c r="I34" s="454" t="s">
        <v>217</v>
      </c>
      <c r="J34" s="452"/>
    </row>
    <row r="35" spans="1:10">
      <c r="A35" s="452">
        <v>8</v>
      </c>
      <c r="B35" s="454" t="s">
        <v>209</v>
      </c>
      <c r="C35" s="452"/>
      <c r="D35" s="452"/>
      <c r="E35" s="452"/>
      <c r="F35" s="452"/>
      <c r="G35" s="452"/>
      <c r="H35" s="452">
        <v>17</v>
      </c>
      <c r="I35" s="454" t="s">
        <v>218</v>
      </c>
      <c r="J35" s="452"/>
    </row>
    <row r="36" spans="1:10">
      <c r="A36" s="452">
        <v>9</v>
      </c>
      <c r="B36" s="454" t="s">
        <v>210</v>
      </c>
      <c r="C36" s="452"/>
      <c r="D36" s="452"/>
      <c r="E36" s="452"/>
      <c r="F36" s="452"/>
      <c r="G36" s="452"/>
      <c r="H36" s="452">
        <v>18</v>
      </c>
      <c r="I36" s="454" t="s">
        <v>219</v>
      </c>
      <c r="J36" s="452"/>
    </row>
    <row r="37" spans="1:10">
      <c r="D37" s="164"/>
      <c r="E37" s="165"/>
      <c r="F37" s="164"/>
    </row>
    <row r="38" spans="1:10">
      <c r="D38" s="164"/>
      <c r="E38" s="165"/>
      <c r="F38" s="164"/>
    </row>
    <row r="39" spans="1:10">
      <c r="D39" s="164"/>
      <c r="E39" s="165"/>
      <c r="F39" s="164"/>
    </row>
    <row r="40" spans="1:10">
      <c r="D40" s="164"/>
      <c r="E40" s="165"/>
      <c r="F40" s="164"/>
    </row>
    <row r="41" spans="1:10">
      <c r="D41" s="164"/>
      <c r="E41" s="165"/>
      <c r="F41" s="164"/>
    </row>
    <row r="42" spans="1:10">
      <c r="D42" s="164"/>
      <c r="E42" s="165"/>
      <c r="F42" s="164"/>
    </row>
    <row r="43" spans="1:10">
      <c r="D43" s="164"/>
      <c r="E43" s="165"/>
      <c r="F43" s="164"/>
    </row>
    <row r="44" spans="1:10">
      <c r="D44" s="164"/>
      <c r="E44" s="165"/>
      <c r="F44" s="164"/>
    </row>
    <row r="45" spans="1:10">
      <c r="D45" s="164"/>
      <c r="E45" s="165"/>
      <c r="F45" s="164"/>
    </row>
  </sheetData>
  <mergeCells count="1">
    <mergeCell ref="B3:T3"/>
  </mergeCells>
  <pageMargins left="0" right="0" top="0.55118110236220474" bottom="0.74803149606299213" header="0.31496062992125984" footer="0.31496062992125984"/>
  <pageSetup scale="80"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W36"/>
  <sheetViews>
    <sheetView workbookViewId="0">
      <selection activeCell="V4" sqref="V4"/>
    </sheetView>
  </sheetViews>
  <sheetFormatPr defaultRowHeight="15"/>
  <cols>
    <col min="1" max="1" width="6" customWidth="1"/>
    <col min="2" max="2" width="6.5703125" customWidth="1"/>
    <col min="3" max="3" width="5.7109375" customWidth="1"/>
    <col min="4" max="4" width="6.7109375" customWidth="1"/>
    <col min="5" max="5" width="7.42578125" customWidth="1"/>
    <col min="6" max="6" width="6.85546875" customWidth="1"/>
    <col min="7" max="7" width="6" customWidth="1"/>
    <col min="8" max="8" width="6.5703125" customWidth="1"/>
    <col min="9" max="9" width="7.28515625" customWidth="1"/>
    <col min="10" max="10" width="7.85546875" customWidth="1"/>
    <col min="11" max="11" width="7" customWidth="1"/>
    <col min="12" max="12" width="6" customWidth="1"/>
    <col min="13" max="13" width="6.7109375" customWidth="1"/>
    <col min="14" max="14" width="7.28515625" customWidth="1"/>
    <col min="15" max="15" width="6" customWidth="1"/>
    <col min="16" max="16" width="6.28515625" customWidth="1"/>
    <col min="17" max="17" width="6.7109375" customWidth="1"/>
    <col min="18" max="18" width="6.42578125" customWidth="1"/>
    <col min="19" max="19" width="6.7109375" customWidth="1"/>
    <col min="20" max="20" width="9.7109375" customWidth="1"/>
  </cols>
  <sheetData>
    <row r="1" spans="1:23">
      <c r="A1" s="527" t="s">
        <v>419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4"/>
      <c r="T1" s="474"/>
      <c r="U1" s="474"/>
      <c r="V1" s="474"/>
      <c r="W1" s="474"/>
    </row>
    <row r="2" spans="1:23">
      <c r="A2" s="474"/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</row>
    <row r="3" spans="1:23" ht="38.25" customHeight="1">
      <c r="A3" s="488" t="s">
        <v>3</v>
      </c>
      <c r="B3" s="725" t="s">
        <v>401</v>
      </c>
      <c r="C3" s="726"/>
      <c r="D3" s="726"/>
      <c r="E3" s="726"/>
      <c r="F3" s="726"/>
      <c r="G3" s="726"/>
      <c r="H3" s="726"/>
      <c r="I3" s="726"/>
      <c r="J3" s="726"/>
      <c r="K3" s="726"/>
      <c r="L3" s="726"/>
      <c r="M3" s="726"/>
      <c r="N3" s="726"/>
      <c r="O3" s="726"/>
      <c r="P3" s="726"/>
      <c r="Q3" s="726"/>
      <c r="R3" s="726"/>
      <c r="S3" s="726"/>
      <c r="T3" s="727"/>
      <c r="U3" s="481"/>
      <c r="V3" s="481"/>
      <c r="W3" s="481"/>
    </row>
    <row r="4" spans="1:23" ht="30" customHeight="1">
      <c r="A4" s="483"/>
      <c r="B4" s="511">
        <v>1</v>
      </c>
      <c r="C4" s="511">
        <v>2</v>
      </c>
      <c r="D4" s="511">
        <v>3</v>
      </c>
      <c r="E4" s="511">
        <v>4</v>
      </c>
      <c r="F4" s="511">
        <v>5</v>
      </c>
      <c r="G4" s="511">
        <v>6</v>
      </c>
      <c r="H4" s="511">
        <v>7</v>
      </c>
      <c r="I4" s="511">
        <v>8</v>
      </c>
      <c r="J4" s="511">
        <v>9</v>
      </c>
      <c r="K4" s="511">
        <v>10</v>
      </c>
      <c r="L4" s="511">
        <v>11</v>
      </c>
      <c r="M4" s="511">
        <v>12</v>
      </c>
      <c r="N4" s="511">
        <v>13</v>
      </c>
      <c r="O4" s="511">
        <v>14</v>
      </c>
      <c r="P4" s="511">
        <v>15</v>
      </c>
      <c r="Q4" s="511">
        <v>16</v>
      </c>
      <c r="R4" s="511">
        <v>17</v>
      </c>
      <c r="S4" s="434">
        <v>18</v>
      </c>
      <c r="T4" s="493" t="s">
        <v>402</v>
      </c>
      <c r="U4" s="546" t="s">
        <v>223</v>
      </c>
      <c r="V4" s="546" t="s">
        <v>426</v>
      </c>
      <c r="W4" s="546"/>
    </row>
    <row r="5" spans="1:23">
      <c r="A5" s="486">
        <v>1997</v>
      </c>
      <c r="B5" s="500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16"/>
      <c r="S5" s="478" t="s">
        <v>223</v>
      </c>
      <c r="T5" s="427"/>
      <c r="U5" s="477"/>
      <c r="V5" s="477"/>
      <c r="W5" s="477"/>
    </row>
    <row r="6" spans="1:23">
      <c r="A6" s="486">
        <v>1998</v>
      </c>
      <c r="B6" s="494"/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415"/>
      <c r="R6" s="495"/>
      <c r="S6" s="478" t="s">
        <v>223</v>
      </c>
      <c r="T6" s="427"/>
      <c r="U6" s="477"/>
      <c r="V6" s="477"/>
      <c r="W6" s="477"/>
    </row>
    <row r="7" spans="1:23">
      <c r="A7" s="486">
        <v>1999</v>
      </c>
      <c r="B7" s="494"/>
      <c r="C7" s="415"/>
      <c r="D7" s="415"/>
      <c r="E7" s="415"/>
      <c r="F7" s="415"/>
      <c r="G7" s="415"/>
      <c r="H7" s="415"/>
      <c r="I7" s="415"/>
      <c r="J7" s="415"/>
      <c r="K7" s="415"/>
      <c r="L7" s="415"/>
      <c r="M7" s="415"/>
      <c r="N7" s="415"/>
      <c r="O7" s="415"/>
      <c r="P7" s="415"/>
      <c r="Q7" s="415"/>
      <c r="R7" s="495"/>
      <c r="S7" s="478" t="s">
        <v>223</v>
      </c>
      <c r="T7" s="427"/>
      <c r="U7" s="477"/>
      <c r="V7" s="477"/>
      <c r="W7" s="477"/>
    </row>
    <row r="8" spans="1:23">
      <c r="A8" s="486">
        <v>2000</v>
      </c>
      <c r="B8" s="494"/>
      <c r="C8" s="415"/>
      <c r="D8" s="415"/>
      <c r="E8" s="415"/>
      <c r="F8" s="415"/>
      <c r="G8" s="415"/>
      <c r="H8" s="415"/>
      <c r="I8" s="415"/>
      <c r="J8" s="415"/>
      <c r="K8" s="415"/>
      <c r="L8" s="415"/>
      <c r="M8" s="415"/>
      <c r="N8" s="415"/>
      <c r="O8" s="415"/>
      <c r="P8" s="415"/>
      <c r="Q8" s="415"/>
      <c r="R8" s="495"/>
      <c r="S8" s="478" t="s">
        <v>223</v>
      </c>
      <c r="T8" s="427"/>
      <c r="U8" s="477"/>
      <c r="V8" s="477"/>
      <c r="W8" s="477"/>
    </row>
    <row r="9" spans="1:23">
      <c r="A9" s="486">
        <v>2001</v>
      </c>
      <c r="B9" s="494"/>
      <c r="C9" s="415"/>
      <c r="D9" s="415"/>
      <c r="E9" s="415"/>
      <c r="F9" s="415"/>
      <c r="G9" s="415"/>
      <c r="H9" s="415"/>
      <c r="I9" s="415"/>
      <c r="J9" s="415"/>
      <c r="K9" s="415"/>
      <c r="L9" s="415"/>
      <c r="M9" s="415"/>
      <c r="N9" s="415"/>
      <c r="O9" s="415"/>
      <c r="P9" s="415"/>
      <c r="Q9" s="415"/>
      <c r="R9" s="495"/>
      <c r="S9" s="478" t="s">
        <v>223</v>
      </c>
      <c r="T9" s="427"/>
      <c r="U9" s="477"/>
      <c r="V9" s="477"/>
      <c r="W9" s="477"/>
    </row>
    <row r="10" spans="1:23">
      <c r="A10" s="486">
        <v>2002</v>
      </c>
      <c r="B10" s="494"/>
      <c r="C10" s="415"/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95"/>
      <c r="S10" s="478" t="s">
        <v>223</v>
      </c>
      <c r="T10" s="427"/>
      <c r="U10" s="477"/>
      <c r="V10" s="477"/>
      <c r="W10" s="477"/>
    </row>
    <row r="11" spans="1:23">
      <c r="A11" s="486">
        <v>2003</v>
      </c>
      <c r="B11" s="494"/>
      <c r="C11" s="415"/>
      <c r="D11" s="415"/>
      <c r="E11" s="415"/>
      <c r="F11" s="415"/>
      <c r="G11" s="415"/>
      <c r="H11" s="415"/>
      <c r="I11" s="415"/>
      <c r="J11" s="415"/>
      <c r="K11" s="415"/>
      <c r="L11" s="415"/>
      <c r="M11" s="415"/>
      <c r="N11" s="415"/>
      <c r="O11" s="415"/>
      <c r="P11" s="415"/>
      <c r="Q11" s="415"/>
      <c r="R11" s="495"/>
      <c r="S11" s="478" t="s">
        <v>223</v>
      </c>
      <c r="T11" s="427"/>
      <c r="U11" s="477"/>
      <c r="V11" s="477"/>
      <c r="W11" s="477"/>
    </row>
    <row r="12" spans="1:23">
      <c r="A12" s="486">
        <v>2004</v>
      </c>
      <c r="B12" s="494"/>
      <c r="C12" s="415"/>
      <c r="D12" s="415"/>
      <c r="E12" s="415"/>
      <c r="F12" s="415"/>
      <c r="G12" s="415"/>
      <c r="H12" s="415"/>
      <c r="I12" s="415"/>
      <c r="J12" s="415"/>
      <c r="K12" s="415"/>
      <c r="L12" s="415"/>
      <c r="M12" s="415"/>
      <c r="N12" s="415"/>
      <c r="O12" s="415"/>
      <c r="P12" s="415"/>
      <c r="Q12" s="415"/>
      <c r="R12" s="495"/>
      <c r="S12" s="478" t="s">
        <v>223</v>
      </c>
      <c r="T12" s="427"/>
      <c r="U12" s="477"/>
      <c r="V12" s="477"/>
      <c r="W12" s="477"/>
    </row>
    <row r="13" spans="1:23">
      <c r="A13" s="486">
        <v>2005</v>
      </c>
      <c r="B13" s="494"/>
      <c r="C13" s="415"/>
      <c r="D13" s="415"/>
      <c r="E13" s="415"/>
      <c r="F13" s="415"/>
      <c r="G13" s="415"/>
      <c r="H13" s="415"/>
      <c r="I13" s="415"/>
      <c r="J13" s="415"/>
      <c r="K13" s="415"/>
      <c r="L13" s="415"/>
      <c r="M13" s="415"/>
      <c r="N13" s="415"/>
      <c r="O13" s="415"/>
      <c r="P13" s="415"/>
      <c r="Q13" s="415"/>
      <c r="R13" s="495"/>
      <c r="S13" s="478" t="s">
        <v>223</v>
      </c>
      <c r="T13" s="427"/>
      <c r="U13" s="477"/>
      <c r="V13" s="477"/>
      <c r="W13" s="477"/>
    </row>
    <row r="14" spans="1:23">
      <c r="A14" s="486">
        <v>2006</v>
      </c>
      <c r="B14" s="494"/>
      <c r="C14" s="415"/>
      <c r="D14" s="415"/>
      <c r="E14" s="415"/>
      <c r="F14" s="415"/>
      <c r="G14" s="415"/>
      <c r="H14" s="415"/>
      <c r="I14" s="415"/>
      <c r="J14" s="415"/>
      <c r="K14" s="415"/>
      <c r="L14" s="415"/>
      <c r="M14" s="415"/>
      <c r="N14" s="415"/>
      <c r="O14" s="415"/>
      <c r="P14" s="415"/>
      <c r="Q14" s="415"/>
      <c r="R14" s="495"/>
      <c r="S14" s="478" t="s">
        <v>223</v>
      </c>
      <c r="T14" s="427"/>
      <c r="U14" s="477"/>
      <c r="V14" s="477"/>
      <c r="W14" s="477"/>
    </row>
    <row r="15" spans="1:23">
      <c r="A15" s="432">
        <v>2007</v>
      </c>
      <c r="B15" s="430">
        <f>T13.1!B15/'T12'!B15*100</f>
        <v>17.280939476061427</v>
      </c>
      <c r="C15" s="407">
        <f>T13.1!C15/'T12'!C15*100</f>
        <v>25.545464883921177</v>
      </c>
      <c r="D15" s="407">
        <f>T13.1!D15/'T12'!D15*100</f>
        <v>13.092241427532583</v>
      </c>
      <c r="E15" s="407">
        <f>T13.1!E15/'T12'!E15*100</f>
        <v>24.634694442669396</v>
      </c>
      <c r="F15" s="407">
        <f>T13.1!F15/'T12'!F15*100</f>
        <v>22.442447217131527</v>
      </c>
      <c r="G15" s="407">
        <f>T13.1!G15/'T12'!G15*100</f>
        <v>18.027928405958406</v>
      </c>
      <c r="H15" s="407">
        <f>T13.1!H15/'T12'!H15*100</f>
        <v>18.218533003432039</v>
      </c>
      <c r="I15" s="407">
        <f>T13.1!I15/'T12'!I15*100</f>
        <v>27.545820662447607</v>
      </c>
      <c r="J15" s="407">
        <f>T13.1!J15/'T12'!J15*100</f>
        <v>84.327034481344398</v>
      </c>
      <c r="K15" s="407">
        <f>T13.1!K15/'T12'!K15*100</f>
        <v>7.2066727572582838</v>
      </c>
      <c r="L15" s="407">
        <f>T13.1!L15/'T12'!L15*100</f>
        <v>8.5204524546832694</v>
      </c>
      <c r="M15" s="407">
        <f>T13.1!M15/'T12'!M15*100</f>
        <v>10.219725755823559</v>
      </c>
      <c r="N15" s="407">
        <f>T13.1!N15/'T12'!N15*100</f>
        <v>13.281487213140444</v>
      </c>
      <c r="O15" s="407">
        <f>T13.1!O15/'T12'!O15*100</f>
        <v>9.7124079656075502</v>
      </c>
      <c r="P15" s="407">
        <f>T13.1!P15/'T12'!P15*100</f>
        <v>5.2732003469210751</v>
      </c>
      <c r="Q15" s="407">
        <f>T13.1!Q15/'T12'!Q15*100</f>
        <v>2.9868612969021484</v>
      </c>
      <c r="R15" s="492">
        <f>T13.1!R15/'T12'!R15*100</f>
        <v>5.8475330185451311</v>
      </c>
      <c r="S15" s="450" t="s">
        <v>223</v>
      </c>
      <c r="T15" s="424">
        <f>T13.1!T15/'T12'!T15*100</f>
        <v>18.642418507051236</v>
      </c>
      <c r="U15" s="422">
        <v>9.8692407037310517</v>
      </c>
      <c r="V15" s="477">
        <f>T13.1!V15/'T12'!V15*100</f>
        <v>18.005930424244784</v>
      </c>
      <c r="W15" s="477"/>
    </row>
    <row r="16" spans="1:23">
      <c r="A16" s="432">
        <v>2008</v>
      </c>
      <c r="B16" s="430">
        <f>T13.1!B16/'T12'!B16*100</f>
        <v>18.483035443804908</v>
      </c>
      <c r="C16" s="407">
        <f>T13.1!C16/'T12'!C16*100</f>
        <v>29.667680652011708</v>
      </c>
      <c r="D16" s="407">
        <f>T13.1!D16/'T12'!D16*100</f>
        <v>14.271658777854599</v>
      </c>
      <c r="E16" s="407">
        <f>T13.1!E16/'T12'!E16*100</f>
        <v>23.301125474160727</v>
      </c>
      <c r="F16" s="407">
        <f>T13.1!F16/'T12'!F16*100</f>
        <v>21.46869485248428</v>
      </c>
      <c r="G16" s="407">
        <f>T13.1!G16/'T12'!G16*100</f>
        <v>18.771041640298698</v>
      </c>
      <c r="H16" s="407">
        <f>T13.1!H16/'T12'!H16*100</f>
        <v>18.165720700067983</v>
      </c>
      <c r="I16" s="407">
        <f>T13.1!I16/'T12'!I16*100</f>
        <v>27.655637131650408</v>
      </c>
      <c r="J16" s="407">
        <f>T13.1!J16/'T12'!J16*100</f>
        <v>72.303808627010994</v>
      </c>
      <c r="K16" s="407">
        <f>T13.1!K16/'T12'!K16*100</f>
        <v>7.271506370677244</v>
      </c>
      <c r="L16" s="407">
        <f>T13.1!L16/'T12'!L16*100</f>
        <v>8.7975088409592885</v>
      </c>
      <c r="M16" s="407">
        <f>T13.1!M16/'T12'!M16*100</f>
        <v>9.7001763668430332</v>
      </c>
      <c r="N16" s="407">
        <f>T13.1!N16/'T12'!N16*100</f>
        <v>14.141982252218474</v>
      </c>
      <c r="O16" s="407">
        <f>T13.1!O16/'T12'!O16*100</f>
        <v>8.684329980648398</v>
      </c>
      <c r="P16" s="407">
        <f>T13.1!P16/'T12'!P16*100</f>
        <v>8.1147340034322148</v>
      </c>
      <c r="Q16" s="407">
        <f>T13.1!Q16/'T12'!Q16*100</f>
        <v>3.5904831360249161</v>
      </c>
      <c r="R16" s="492">
        <f>T13.1!R16/'T12'!R16*100</f>
        <v>6.1457960934707012</v>
      </c>
      <c r="S16" s="450" t="s">
        <v>223</v>
      </c>
      <c r="T16" s="424">
        <f>T13.1!T16/'T12'!T16*100</f>
        <v>18.145421142622535</v>
      </c>
      <c r="U16" s="422">
        <v>10.988456124644731</v>
      </c>
      <c r="V16" s="530">
        <f>T13.1!V16/'T12'!V16*100</f>
        <v>16.83856179508712</v>
      </c>
      <c r="W16" s="477"/>
    </row>
    <row r="17" spans="1:23">
      <c r="A17" s="432">
        <v>2009</v>
      </c>
      <c r="B17" s="430">
        <f>T13.1!B17/'T12'!B17*100</f>
        <v>13.785588426226466</v>
      </c>
      <c r="C17" s="407">
        <f>T13.1!C17/'T12'!C17*100</f>
        <v>14.972619795282011</v>
      </c>
      <c r="D17" s="407">
        <f>T13.1!D17/'T12'!D17*100</f>
        <v>12.669886555093788</v>
      </c>
      <c r="E17" s="407">
        <f>T13.1!E17/'T12'!E17*100</f>
        <v>16.192060520190264</v>
      </c>
      <c r="F17" s="407">
        <f>T13.1!F17/'T12'!F17*100</f>
        <v>20.378134744896624</v>
      </c>
      <c r="G17" s="407">
        <f>T13.1!G17/'T12'!G17*100</f>
        <v>17.901400002552421</v>
      </c>
      <c r="H17" s="407">
        <f>T13.1!H17/'T12'!H17*100</f>
        <v>14.989861690377673</v>
      </c>
      <c r="I17" s="407">
        <f>T13.1!I17/'T12'!I17*100</f>
        <v>28.129423660262891</v>
      </c>
      <c r="J17" s="407">
        <f>T13.1!J17/'T12'!J17*100</f>
        <v>56.677996441243216</v>
      </c>
      <c r="K17" s="407">
        <f>T13.1!K17/'T12'!K17*100</f>
        <v>6.4498055321347945</v>
      </c>
      <c r="L17" s="407">
        <f>T13.1!L17/'T12'!L17*100</f>
        <v>8.8614987771788716</v>
      </c>
      <c r="M17" s="407">
        <f>T13.1!M17/'T12'!M17*100</f>
        <v>8.5542739769315848</v>
      </c>
      <c r="N17" s="407">
        <f>T13.1!N17/'T12'!N17*100</f>
        <v>11.993754731264193</v>
      </c>
      <c r="O17" s="407">
        <f>T13.1!O17/'T12'!O17*100</f>
        <v>10.435059839121051</v>
      </c>
      <c r="P17" s="407">
        <f>T13.1!P17/'T12'!P17*100</f>
        <v>7.4561403508771926</v>
      </c>
      <c r="Q17" s="407">
        <f>T13.1!Q17/'T12'!Q17*100</f>
        <v>3.9011157159825927</v>
      </c>
      <c r="R17" s="492">
        <f>T13.1!R17/'T12'!R17*100</f>
        <v>5.1763131908387221</v>
      </c>
      <c r="S17" s="450" t="s">
        <v>223</v>
      </c>
      <c r="T17" s="424">
        <f>T13.1!T17/'T12'!T17*100</f>
        <v>13.843376476899167</v>
      </c>
      <c r="U17" s="422">
        <v>6.4531847793295158</v>
      </c>
      <c r="V17" s="530">
        <f>T13.1!V17/'T12'!V17*100</f>
        <v>13.768199392503929</v>
      </c>
      <c r="W17" s="477"/>
    </row>
    <row r="18" spans="1:23">
      <c r="A18" s="432">
        <v>2010</v>
      </c>
      <c r="B18" s="430">
        <f>T13.1!B18/'T12'!B18*100</f>
        <v>20.421071654468239</v>
      </c>
      <c r="C18" s="407">
        <f>T13.1!C18/'T12'!C18*100</f>
        <v>16.920633002097922</v>
      </c>
      <c r="D18" s="407">
        <f>T13.1!D18/'T12'!D18*100</f>
        <v>13.156885308784044</v>
      </c>
      <c r="E18" s="407">
        <f>T13.1!E18/'T12'!E18*100</f>
        <v>26.75493993068234</v>
      </c>
      <c r="F18" s="407">
        <f>T13.1!F18/'T12'!F18*100</f>
        <v>23.203570725949245</v>
      </c>
      <c r="G18" s="407">
        <f>T13.1!G18/'T12'!G18*100</f>
        <v>20.223262246699843</v>
      </c>
      <c r="H18" s="407">
        <f>T13.1!H18/'T12'!H18*100</f>
        <v>18.455223647657395</v>
      </c>
      <c r="I18" s="407">
        <f>T13.1!I18/'T12'!I18*100</f>
        <v>30.429780429780429</v>
      </c>
      <c r="J18" s="407">
        <f>T13.1!J18/'T12'!J18*100</f>
        <v>62.734142294544512</v>
      </c>
      <c r="K18" s="407">
        <f>T13.1!K18/'T12'!K18*100</f>
        <v>6.9688482781280801</v>
      </c>
      <c r="L18" s="407">
        <f>T13.1!L18/'T12'!L18*100</f>
        <v>12.767938185118814</v>
      </c>
      <c r="M18" s="407">
        <f>T13.1!M18/'T12'!M18*100</f>
        <v>9.6994493493709051</v>
      </c>
      <c r="N18" s="407">
        <f>T13.1!N18/'T12'!N18*100</f>
        <v>12.221490696143318</v>
      </c>
      <c r="O18" s="407">
        <f>T13.1!O18/'T12'!O18*100</f>
        <v>12.688576335700692</v>
      </c>
      <c r="P18" s="407">
        <f>T13.1!P18/'T12'!P18*100</f>
        <v>9.6035099122521927</v>
      </c>
      <c r="Q18" s="407">
        <f>T13.1!Q18/'T12'!Q18*100</f>
        <v>4.3460790862837078</v>
      </c>
      <c r="R18" s="492">
        <f>T13.1!R18/'T12'!R18*100</f>
        <v>5.9815423119036444</v>
      </c>
      <c r="S18" s="450" t="s">
        <v>223</v>
      </c>
      <c r="T18" s="424">
        <f>T13.1!T18/'T12'!T18*100</f>
        <v>16.698634927213387</v>
      </c>
      <c r="U18" s="422">
        <v>9.3224161540810986</v>
      </c>
      <c r="V18" s="530">
        <f>T13.1!V18/'T12'!V18*100</f>
        <v>16.680633235112303</v>
      </c>
      <c r="W18" s="477"/>
    </row>
    <row r="19" spans="1:23">
      <c r="A19" s="432">
        <v>2011</v>
      </c>
      <c r="B19" s="430">
        <f>T13.1!B19/'T12'!B19*100</f>
        <v>21.77064639853619</v>
      </c>
      <c r="C19" s="407">
        <f>T13.1!C19/'T12'!C19*100</f>
        <v>21.415155648553494</v>
      </c>
      <c r="D19" s="407">
        <f>T13.1!D19/'T12'!D19*100</f>
        <v>14.046814044213264</v>
      </c>
      <c r="E19" s="407">
        <f>T13.1!E19/'T12'!E19*100</f>
        <v>32.986818861258321</v>
      </c>
      <c r="F19" s="407">
        <f>T13.1!F19/'T12'!F19*100</f>
        <v>25.573845976746863</v>
      </c>
      <c r="G19" s="407">
        <f>T13.1!G19/'T12'!G19*100</f>
        <v>18.846428874425818</v>
      </c>
      <c r="H19" s="407">
        <f>T13.1!H19/'T12'!H19*100</f>
        <v>18.944587155963301</v>
      </c>
      <c r="I19" s="407">
        <f>T13.1!I19/'T12'!I19*100</f>
        <v>31.023319719184656</v>
      </c>
      <c r="J19" s="407">
        <f>T13.1!J19/'T12'!J19*100</f>
        <v>69.725523486134691</v>
      </c>
      <c r="K19" s="407">
        <f>T13.1!K19/'T12'!K19*100</f>
        <v>8.1808105922175951</v>
      </c>
      <c r="L19" s="407">
        <f>T13.1!L19/'T12'!L19*100</f>
        <v>13.641696358738159</v>
      </c>
      <c r="M19" s="407">
        <f>T13.1!M19/'T12'!M19*100</f>
        <v>10.285105249134025</v>
      </c>
      <c r="N19" s="407">
        <f>T13.1!N19/'T12'!N19*100</f>
        <v>12.68899552984486</v>
      </c>
      <c r="O19" s="407">
        <f>T13.1!O19/'T12'!O19*100</f>
        <v>12.342961332354967</v>
      </c>
      <c r="P19" s="407">
        <f>T13.1!P19/'T12'!P19*100</f>
        <v>9.7723486951693506</v>
      </c>
      <c r="Q19" s="407">
        <f>T13.1!Q19/'T12'!Q19*100</f>
        <v>4.494591927649668</v>
      </c>
      <c r="R19" s="492">
        <f>T13.1!R19/'T12'!R19*100</f>
        <v>6.5989394029672885</v>
      </c>
      <c r="S19" s="450" t="s">
        <v>223</v>
      </c>
      <c r="T19" s="424">
        <f>T13.1!T19/'T12'!T19*100</f>
        <v>18.648248763123878</v>
      </c>
      <c r="U19" s="422">
        <v>10.746153341177301</v>
      </c>
      <c r="V19" s="530">
        <f>T13.1!V19/'T12'!V19*100</f>
        <v>18.391165350422607</v>
      </c>
      <c r="W19" s="477"/>
    </row>
    <row r="20" spans="1:23">
      <c r="A20" s="432">
        <v>2012</v>
      </c>
      <c r="B20" s="430">
        <f>T13.1!B20/'T12'!B20*100</f>
        <v>22.053485196656343</v>
      </c>
      <c r="C20" s="407">
        <f>T13.1!C20/'T12'!C20*100</f>
        <v>12.808570097810899</v>
      </c>
      <c r="D20" s="407">
        <f>T13.1!D20/'T12'!D20*100</f>
        <v>12.604934151413241</v>
      </c>
      <c r="E20" s="407">
        <f>T13.1!E20/'T12'!E20*100</f>
        <v>27.20847670544541</v>
      </c>
      <c r="F20" s="407">
        <f>T13.1!F20/'T12'!F20*100</f>
        <v>24.615856396552292</v>
      </c>
      <c r="G20" s="407">
        <f>T13.1!G20/'T12'!G20*100</f>
        <v>18.720387588614585</v>
      </c>
      <c r="H20" s="407">
        <f>T13.1!H20/'T12'!H20*100</f>
        <v>21.310970487763903</v>
      </c>
      <c r="I20" s="407">
        <f>T13.1!I20/'T12'!I20*100</f>
        <v>31.484902244088008</v>
      </c>
      <c r="J20" s="407">
        <f>T13.1!J20/'T12'!J20*100</f>
        <v>79.350675347205666</v>
      </c>
      <c r="K20" s="407">
        <f>T13.1!K20/'T12'!K20*100</f>
        <v>9.0956687291765821</v>
      </c>
      <c r="L20" s="407">
        <f>T13.1!L20/'T12'!L20*100</f>
        <v>13.733533088805084</v>
      </c>
      <c r="M20" s="407">
        <f>T13.1!M20/'T12'!M20*100</f>
        <v>10.625967083978056</v>
      </c>
      <c r="N20" s="407">
        <f>T13.1!N20/'T12'!N20*100</f>
        <v>13.275883786927881</v>
      </c>
      <c r="O20" s="407">
        <f>T13.1!O20/'T12'!O20*100</f>
        <v>12.026945042990732</v>
      </c>
      <c r="P20" s="407">
        <f>T13.1!P20/'T12'!P20*100</f>
        <v>8.6690897842394232</v>
      </c>
      <c r="Q20" s="407">
        <f>T13.1!Q20/'T12'!Q20*100</f>
        <v>4.9626630595908692</v>
      </c>
      <c r="R20" s="492">
        <f>T13.1!R20/'T12'!R20*100</f>
        <v>7.4857305936073066</v>
      </c>
      <c r="S20" s="450" t="s">
        <v>223</v>
      </c>
      <c r="T20" s="424">
        <f>T13.1!T20/'T12'!T20*100</f>
        <v>18.029375837223164</v>
      </c>
      <c r="U20" s="422">
        <v>9.4522509055719901</v>
      </c>
      <c r="V20" s="530">
        <f>T13.1!V20/'T12'!V20*100</f>
        <v>18.443451986670606</v>
      </c>
      <c r="W20" s="477"/>
    </row>
    <row r="21" spans="1:23">
      <c r="A21" s="432">
        <v>2013</v>
      </c>
      <c r="B21" s="430">
        <f>T13.1!B21/'T12'!B21*100</f>
        <v>20.379986559960901</v>
      </c>
      <c r="C21" s="407">
        <f>T13.1!C21/'T12'!C21*100</f>
        <v>11.497555283099695</v>
      </c>
      <c r="D21" s="407">
        <f>T13.1!D21/'T12'!D21*100</f>
        <v>12.571048940724882</v>
      </c>
      <c r="E21" s="407">
        <f>T13.1!E21/'T12'!E21*100</f>
        <v>25.579776094036117</v>
      </c>
      <c r="F21" s="407">
        <f>T13.1!F21/'T12'!F21*100</f>
        <v>23.8294430075252</v>
      </c>
      <c r="G21" s="407">
        <f>T13.1!G21/'T12'!G21*100</f>
        <v>18.711249645792009</v>
      </c>
      <c r="H21" s="407">
        <f>T13.1!H21/'T12'!H21*100</f>
        <v>21.651009394363381</v>
      </c>
      <c r="I21" s="407">
        <f>T13.1!I21/'T12'!I21*100</f>
        <v>28.998437329650763</v>
      </c>
      <c r="J21" s="407">
        <f>T13.1!J21/'T12'!J21*100</f>
        <v>85.725755525484885</v>
      </c>
      <c r="K21" s="407">
        <f>T13.1!K21/'T12'!K21*100</f>
        <v>9.2809723401729531</v>
      </c>
      <c r="L21" s="407">
        <f>T13.1!L21/'T12'!L21*100</f>
        <v>14.149519345356321</v>
      </c>
      <c r="M21" s="407">
        <f>T13.1!M21/'T12'!M21*100</f>
        <v>9.8381567408116091</v>
      </c>
      <c r="N21" s="407">
        <f>T13.1!N21/'T12'!N21*100</f>
        <v>13.01023814041079</v>
      </c>
      <c r="O21" s="407">
        <f>T13.1!O21/'T12'!O21*100</f>
        <v>11.241255246851889</v>
      </c>
      <c r="P21" s="407">
        <f>T13.1!P21/'T12'!P21*100</f>
        <v>7.7474110410340264</v>
      </c>
      <c r="Q21" s="407">
        <f>T13.1!Q21/'T12'!Q21*100</f>
        <v>6.6481895395619137</v>
      </c>
      <c r="R21" s="492">
        <f>T13.1!R21/'T12'!R21*100</f>
        <v>7.7423102456295636</v>
      </c>
      <c r="S21" s="450" t="s">
        <v>223</v>
      </c>
      <c r="T21" s="424">
        <f>T13.1!T21/'T12'!T21*100</f>
        <v>18.201583771302289</v>
      </c>
      <c r="U21" s="422">
        <v>9.9686834981316821</v>
      </c>
      <c r="V21" s="530">
        <f>T13.1!V21/'T12'!V21*100</f>
        <v>18.758657428802717</v>
      </c>
      <c r="W21" s="477"/>
    </row>
    <row r="22" spans="1:23">
      <c r="A22" s="432">
        <v>2014</v>
      </c>
      <c r="B22" s="430">
        <f>T13.1!B22/'T12'!B22*100</f>
        <v>27.613203554803217</v>
      </c>
      <c r="C22" s="407">
        <f>T13.1!C22/'T12'!C22*100</f>
        <v>12.818915238560161</v>
      </c>
      <c r="D22" s="407">
        <f>T13.1!D22/'T12'!D22*100</f>
        <v>15.187259695257987</v>
      </c>
      <c r="E22" s="407">
        <f>T13.1!E22/'T12'!E22*100</f>
        <v>28.675579095143895</v>
      </c>
      <c r="F22" s="407">
        <f>T13.1!F22/'T12'!F22*100</f>
        <v>25.253615807700143</v>
      </c>
      <c r="G22" s="407">
        <f>T13.1!G22/'T12'!G22*100</f>
        <v>16.673849860204001</v>
      </c>
      <c r="H22" s="407">
        <f>T13.1!H22/'T12'!H22*100</f>
        <v>24.130225437665128</v>
      </c>
      <c r="I22" s="407">
        <f>T13.1!I22/'T12'!I22*100</f>
        <v>29.822393277073552</v>
      </c>
      <c r="J22" s="407">
        <f>T13.1!J22/'T12'!J22*100</f>
        <v>79.114534820297223</v>
      </c>
      <c r="K22" s="407">
        <f>T13.1!K22/'T12'!K22*100</f>
        <v>9.7328093958674291</v>
      </c>
      <c r="L22" s="407">
        <f>T13.1!L22/'T12'!L22*100</f>
        <v>14.078990418322038</v>
      </c>
      <c r="M22" s="407">
        <f>T13.1!M22/'T12'!M22*100</f>
        <v>10.267789601089314</v>
      </c>
      <c r="N22" s="407">
        <f>T13.1!N22/'T12'!N22*100</f>
        <v>12.619846756615807</v>
      </c>
      <c r="O22" s="407">
        <f>T13.1!O22/'T12'!O22*100</f>
        <v>12.831288808117522</v>
      </c>
      <c r="P22" s="407">
        <f>T13.1!P22/'T12'!P22*100</f>
        <v>7.668871219439696</v>
      </c>
      <c r="Q22" s="407">
        <f>T13.1!Q22/'T12'!Q22*100</f>
        <v>7.2233029810251344</v>
      </c>
      <c r="R22" s="492">
        <f>T13.1!R22/'T12'!R22*100</f>
        <v>8.6382866208355367</v>
      </c>
      <c r="S22" s="450" t="s">
        <v>223</v>
      </c>
      <c r="T22" s="424">
        <f>T13.1!T22/'T12'!T22*100</f>
        <v>18.737278908991687</v>
      </c>
      <c r="U22" s="422">
        <v>10.322624533092261</v>
      </c>
      <c r="V22" s="530">
        <f>T13.1!V22/'T12'!V22*100</f>
        <v>19.280848525822663</v>
      </c>
      <c r="W22" s="477"/>
    </row>
    <row r="23" spans="1:23">
      <c r="A23" s="486">
        <v>2015</v>
      </c>
      <c r="B23" s="494"/>
      <c r="C23" s="415"/>
      <c r="D23" s="415"/>
      <c r="E23" s="415"/>
      <c r="F23" s="415"/>
      <c r="G23" s="415"/>
      <c r="H23" s="415"/>
      <c r="I23" s="415"/>
      <c r="J23" s="415"/>
      <c r="K23" s="415"/>
      <c r="L23" s="415"/>
      <c r="M23" s="415"/>
      <c r="N23" s="415"/>
      <c r="O23" s="415"/>
      <c r="P23" s="415"/>
      <c r="Q23" s="415"/>
      <c r="R23" s="495"/>
      <c r="S23" s="478" t="s">
        <v>223</v>
      </c>
      <c r="T23" s="427"/>
      <c r="U23" s="477"/>
      <c r="V23" s="477"/>
      <c r="W23" s="477"/>
    </row>
    <row r="24" spans="1:23">
      <c r="A24" s="486">
        <v>2016</v>
      </c>
      <c r="B24" s="494"/>
      <c r="C24" s="415"/>
      <c r="D24" s="415"/>
      <c r="E24" s="415"/>
      <c r="F24" s="415"/>
      <c r="G24" s="415"/>
      <c r="H24" s="415"/>
      <c r="I24" s="415"/>
      <c r="J24" s="415"/>
      <c r="K24" s="415"/>
      <c r="L24" s="415"/>
      <c r="M24" s="415"/>
      <c r="N24" s="415"/>
      <c r="O24" s="415"/>
      <c r="P24" s="415"/>
      <c r="Q24" s="415"/>
      <c r="R24" s="495"/>
      <c r="S24" s="478" t="s">
        <v>223</v>
      </c>
      <c r="T24" s="427"/>
      <c r="U24" s="477"/>
      <c r="V24" s="477"/>
      <c r="W24" s="477"/>
    </row>
    <row r="25" spans="1:23">
      <c r="A25" s="487">
        <v>2017</v>
      </c>
      <c r="B25" s="496"/>
      <c r="C25" s="403"/>
      <c r="D25" s="403"/>
      <c r="E25" s="403"/>
      <c r="F25" s="403"/>
      <c r="G25" s="403"/>
      <c r="H25" s="403"/>
      <c r="I25" s="403"/>
      <c r="J25" s="403"/>
      <c r="K25" s="403"/>
      <c r="L25" s="403"/>
      <c r="M25" s="403"/>
      <c r="N25" s="403"/>
      <c r="O25" s="403"/>
      <c r="P25" s="403"/>
      <c r="Q25" s="403"/>
      <c r="R25" s="501"/>
      <c r="S25" s="20" t="s">
        <v>223</v>
      </c>
      <c r="T25" s="425"/>
      <c r="U25" s="477"/>
      <c r="V25" s="477"/>
      <c r="W25" s="477"/>
    </row>
    <row r="26" spans="1:23">
      <c r="A26" s="474" t="s">
        <v>396</v>
      </c>
      <c r="B26" s="474"/>
      <c r="C26" s="474"/>
      <c r="D26" s="474"/>
      <c r="E26" s="474"/>
      <c r="F26" s="474"/>
      <c r="G26" s="474"/>
      <c r="H26" s="474"/>
      <c r="I26" s="474"/>
      <c r="J26" s="474"/>
      <c r="K26" s="474"/>
      <c r="L26" s="474"/>
      <c r="M26" s="474"/>
      <c r="N26" s="474"/>
      <c r="O26" s="474"/>
      <c r="P26" s="474"/>
      <c r="Q26" s="474"/>
      <c r="R26" s="474"/>
      <c r="S26" s="474"/>
      <c r="T26" s="474"/>
      <c r="U26" s="474"/>
      <c r="V26" s="474"/>
      <c r="W26" s="474"/>
    </row>
    <row r="27" spans="1:23">
      <c r="A27" s="474"/>
      <c r="B27" s="474"/>
      <c r="C27" s="474"/>
      <c r="D27" s="474"/>
      <c r="E27" s="474"/>
      <c r="F27" s="474"/>
      <c r="G27" s="474"/>
      <c r="H27" s="474"/>
      <c r="I27" s="474"/>
      <c r="J27" s="474"/>
      <c r="K27" s="474"/>
      <c r="L27" s="474"/>
      <c r="M27" s="474"/>
      <c r="N27" s="474"/>
      <c r="O27" s="474"/>
      <c r="P27" s="474"/>
      <c r="Q27" s="474"/>
      <c r="R27" s="474"/>
      <c r="S27" s="474"/>
      <c r="T27" s="474"/>
      <c r="U27" s="474"/>
      <c r="V27" s="474"/>
      <c r="W27" s="474"/>
    </row>
    <row r="28" spans="1:23">
      <c r="A28" s="474">
        <v>1</v>
      </c>
      <c r="B28" s="476" t="s">
        <v>202</v>
      </c>
      <c r="C28" s="474"/>
      <c r="D28" s="474"/>
      <c r="E28" s="474"/>
      <c r="F28" s="474"/>
      <c r="G28" s="474"/>
      <c r="H28" s="474">
        <v>10</v>
      </c>
      <c r="I28" s="476" t="s">
        <v>211</v>
      </c>
      <c r="J28" s="474"/>
      <c r="K28" s="474"/>
      <c r="L28" s="474"/>
      <c r="M28" s="474"/>
      <c r="N28" s="474"/>
      <c r="O28" s="474"/>
      <c r="P28" s="474"/>
      <c r="Q28" s="474"/>
      <c r="R28" s="474"/>
      <c r="S28" s="474"/>
      <c r="T28" s="474"/>
      <c r="U28" s="474"/>
      <c r="V28" s="474"/>
      <c r="W28" s="474"/>
    </row>
    <row r="29" spans="1:23">
      <c r="A29" s="474">
        <v>2</v>
      </c>
      <c r="B29" s="476" t="s">
        <v>203</v>
      </c>
      <c r="C29" s="474"/>
      <c r="D29" s="474"/>
      <c r="E29" s="474"/>
      <c r="F29" s="474"/>
      <c r="G29" s="474"/>
      <c r="H29" s="474">
        <v>11</v>
      </c>
      <c r="I29" s="476" t="s">
        <v>212</v>
      </c>
      <c r="J29" s="474"/>
      <c r="K29" s="474"/>
      <c r="L29" s="474"/>
      <c r="M29" s="474"/>
      <c r="N29" s="474"/>
      <c r="O29" s="474"/>
      <c r="P29" s="474"/>
      <c r="Q29" s="474"/>
      <c r="R29" s="474"/>
      <c r="S29" s="474"/>
      <c r="T29" s="474"/>
      <c r="U29" s="474"/>
      <c r="V29" s="474"/>
      <c r="W29" s="474"/>
    </row>
    <row r="30" spans="1:23">
      <c r="A30" s="474">
        <v>3</v>
      </c>
      <c r="B30" s="476" t="s">
        <v>204</v>
      </c>
      <c r="C30" s="474"/>
      <c r="D30" s="474"/>
      <c r="E30" s="474"/>
      <c r="F30" s="474"/>
      <c r="G30" s="474"/>
      <c r="H30" s="474">
        <v>12</v>
      </c>
      <c r="I30" s="476" t="s">
        <v>213</v>
      </c>
      <c r="J30" s="474"/>
      <c r="K30" s="474"/>
      <c r="L30" s="474"/>
      <c r="M30" s="474"/>
      <c r="N30" s="474"/>
      <c r="O30" s="474"/>
      <c r="P30" s="474"/>
      <c r="Q30" s="474"/>
      <c r="R30" s="474"/>
      <c r="S30" s="474"/>
      <c r="T30" s="474"/>
      <c r="U30" s="474"/>
      <c r="V30" s="474"/>
      <c r="W30" s="474"/>
    </row>
    <row r="31" spans="1:23">
      <c r="A31" s="474">
        <v>4</v>
      </c>
      <c r="B31" s="476" t="s">
        <v>205</v>
      </c>
      <c r="C31" s="474"/>
      <c r="D31" s="474"/>
      <c r="E31" s="474"/>
      <c r="F31" s="474"/>
      <c r="G31" s="474"/>
      <c r="H31" s="474">
        <v>13</v>
      </c>
      <c r="I31" s="476" t="s">
        <v>214</v>
      </c>
      <c r="J31" s="474"/>
      <c r="K31" s="474"/>
      <c r="L31" s="474"/>
      <c r="M31" s="474"/>
      <c r="N31" s="474"/>
      <c r="O31" s="474"/>
      <c r="P31" s="474"/>
      <c r="Q31" s="474"/>
      <c r="R31" s="474"/>
      <c r="S31" s="474"/>
      <c r="T31" s="474"/>
      <c r="U31" s="474"/>
      <c r="V31" s="474"/>
      <c r="W31" s="474"/>
    </row>
    <row r="32" spans="1:23">
      <c r="A32" s="474">
        <v>5</v>
      </c>
      <c r="B32" s="476" t="s">
        <v>206</v>
      </c>
      <c r="C32" s="474"/>
      <c r="D32" s="474"/>
      <c r="E32" s="474"/>
      <c r="F32" s="474"/>
      <c r="G32" s="474"/>
      <c r="H32" s="474">
        <v>14</v>
      </c>
      <c r="I32" s="476" t="s">
        <v>215</v>
      </c>
      <c r="J32" s="474"/>
      <c r="K32" s="474"/>
      <c r="L32" s="474"/>
      <c r="M32" s="474"/>
      <c r="N32" s="474"/>
      <c r="O32" s="474"/>
      <c r="P32" s="474"/>
      <c r="Q32" s="474"/>
      <c r="R32" s="474"/>
      <c r="S32" s="474"/>
      <c r="T32" s="474"/>
      <c r="U32" s="474"/>
      <c r="V32" s="474"/>
      <c r="W32" s="474"/>
    </row>
    <row r="33" spans="1:23">
      <c r="A33" s="474">
        <v>6</v>
      </c>
      <c r="B33" s="476" t="s">
        <v>207</v>
      </c>
      <c r="C33" s="474"/>
      <c r="D33" s="474"/>
      <c r="E33" s="474"/>
      <c r="F33" s="474"/>
      <c r="G33" s="474"/>
      <c r="H33" s="474">
        <v>15</v>
      </c>
      <c r="I33" s="476" t="s">
        <v>216</v>
      </c>
      <c r="J33" s="474"/>
      <c r="K33" s="474"/>
      <c r="L33" s="474"/>
      <c r="M33" s="474"/>
      <c r="N33" s="474"/>
      <c r="O33" s="474"/>
      <c r="P33" s="474"/>
      <c r="Q33" s="474"/>
      <c r="R33" s="474"/>
      <c r="S33" s="474"/>
      <c r="T33" s="474"/>
      <c r="U33" s="474"/>
      <c r="V33" s="474"/>
      <c r="W33" s="474"/>
    </row>
    <row r="34" spans="1:23">
      <c r="A34" s="474">
        <v>7</v>
      </c>
      <c r="B34" s="476" t="s">
        <v>208</v>
      </c>
      <c r="C34" s="474"/>
      <c r="D34" s="474"/>
      <c r="E34" s="474"/>
      <c r="F34" s="474"/>
      <c r="G34" s="474"/>
      <c r="H34" s="474">
        <v>16</v>
      </c>
      <c r="I34" s="476" t="s">
        <v>217</v>
      </c>
      <c r="J34" s="474"/>
      <c r="K34" s="474"/>
      <c r="L34" s="474"/>
      <c r="M34" s="474"/>
      <c r="N34" s="474"/>
      <c r="O34" s="474"/>
      <c r="P34" s="474"/>
      <c r="Q34" s="474"/>
      <c r="R34" s="474"/>
      <c r="S34" s="474"/>
      <c r="T34" s="474"/>
      <c r="U34" s="474"/>
      <c r="V34" s="474"/>
      <c r="W34" s="474"/>
    </row>
    <row r="35" spans="1:23">
      <c r="A35" s="474">
        <v>8</v>
      </c>
      <c r="B35" s="476" t="s">
        <v>209</v>
      </c>
      <c r="C35" s="474"/>
      <c r="D35" s="474"/>
      <c r="E35" s="474"/>
      <c r="F35" s="474"/>
      <c r="G35" s="474"/>
      <c r="H35" s="474">
        <v>17</v>
      </c>
      <c r="I35" s="476" t="s">
        <v>218</v>
      </c>
      <c r="J35" s="474"/>
      <c r="K35" s="474"/>
      <c r="L35" s="474"/>
      <c r="M35" s="474"/>
      <c r="N35" s="474"/>
      <c r="O35" s="474"/>
      <c r="P35" s="474"/>
      <c r="Q35" s="474"/>
      <c r="R35" s="474"/>
      <c r="S35" s="474"/>
      <c r="T35" s="474"/>
      <c r="U35" s="474"/>
      <c r="V35" s="474"/>
      <c r="W35" s="474"/>
    </row>
    <row r="36" spans="1:23">
      <c r="A36" s="474">
        <v>9</v>
      </c>
      <c r="B36" s="476" t="s">
        <v>210</v>
      </c>
      <c r="C36" s="474"/>
      <c r="D36" s="474"/>
      <c r="E36" s="474"/>
      <c r="F36" s="474"/>
      <c r="G36" s="474"/>
      <c r="H36" s="474">
        <v>18</v>
      </c>
      <c r="I36" s="476" t="s">
        <v>219</v>
      </c>
      <c r="J36" s="474"/>
      <c r="K36" s="474"/>
      <c r="L36" s="474"/>
      <c r="M36" s="474"/>
      <c r="N36" s="474"/>
      <c r="O36" s="474"/>
      <c r="P36" s="474"/>
      <c r="Q36" s="474"/>
      <c r="R36" s="474"/>
      <c r="S36" s="474"/>
      <c r="T36" s="474"/>
      <c r="U36" s="474"/>
      <c r="V36" s="474"/>
      <c r="W36" s="474"/>
    </row>
  </sheetData>
  <mergeCells count="1">
    <mergeCell ref="B3:T3"/>
  </mergeCells>
  <pageMargins left="0.70866141732283472" right="0.11811023622047245" top="0.74803149606299213" bottom="0.74803149606299213" header="0.31496062992125984" footer="0.31496062992125984"/>
  <pageSetup scale="85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V36"/>
  <sheetViews>
    <sheetView workbookViewId="0">
      <selection activeCell="X18" sqref="X18"/>
    </sheetView>
  </sheetViews>
  <sheetFormatPr defaultRowHeight="15"/>
  <cols>
    <col min="1" max="1" width="6.85546875" customWidth="1"/>
    <col min="2" max="2" width="5.85546875" customWidth="1"/>
    <col min="3" max="3" width="6.28515625" customWidth="1"/>
    <col min="4" max="4" width="6.5703125" customWidth="1"/>
    <col min="5" max="5" width="6" customWidth="1"/>
    <col min="6" max="6" width="6.5703125" customWidth="1"/>
    <col min="7" max="7" width="6.85546875" customWidth="1"/>
    <col min="8" max="8" width="7" customWidth="1"/>
    <col min="9" max="9" width="7.7109375" customWidth="1"/>
    <col min="10" max="10" width="6.85546875" customWidth="1"/>
    <col min="11" max="11" width="7.7109375" customWidth="1"/>
    <col min="12" max="12" width="7.42578125" customWidth="1"/>
    <col min="13" max="13" width="6.7109375" customWidth="1"/>
    <col min="14" max="14" width="6.5703125" customWidth="1"/>
    <col min="15" max="15" width="6.7109375" customWidth="1"/>
    <col min="16" max="16" width="6.42578125" customWidth="1"/>
    <col min="17" max="17" width="6.5703125" customWidth="1"/>
    <col min="18" max="18" width="6.7109375" customWidth="1"/>
    <col min="19" max="19" width="7.140625" customWidth="1"/>
    <col min="20" max="20" width="10" customWidth="1"/>
    <col min="21" max="21" width="6.85546875" customWidth="1"/>
  </cols>
  <sheetData>
    <row r="1" spans="1:22">
      <c r="A1" s="527" t="s">
        <v>427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4"/>
      <c r="T1" s="474"/>
    </row>
    <row r="2" spans="1:22">
      <c r="A2" s="474"/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</row>
    <row r="3" spans="1:22">
      <c r="A3" s="488" t="s">
        <v>3</v>
      </c>
      <c r="B3" s="725" t="s">
        <v>403</v>
      </c>
      <c r="C3" s="726"/>
      <c r="D3" s="726"/>
      <c r="E3" s="726"/>
      <c r="F3" s="726"/>
      <c r="G3" s="726"/>
      <c r="H3" s="726"/>
      <c r="I3" s="726"/>
      <c r="J3" s="726"/>
      <c r="K3" s="726"/>
      <c r="L3" s="726"/>
      <c r="M3" s="726"/>
      <c r="N3" s="726"/>
      <c r="O3" s="726"/>
      <c r="P3" s="726"/>
      <c r="Q3" s="726"/>
      <c r="R3" s="726"/>
      <c r="S3" s="726"/>
      <c r="T3" s="727"/>
    </row>
    <row r="4" spans="1:22">
      <c r="A4" s="483"/>
      <c r="B4" s="212">
        <v>1</v>
      </c>
      <c r="C4" s="212">
        <v>2</v>
      </c>
      <c r="D4" s="212">
        <v>3</v>
      </c>
      <c r="E4" s="212">
        <v>4</v>
      </c>
      <c r="F4" s="212">
        <v>5</v>
      </c>
      <c r="G4" s="212">
        <v>6</v>
      </c>
      <c r="H4" s="212">
        <v>7</v>
      </c>
      <c r="I4" s="212">
        <v>8</v>
      </c>
      <c r="J4" s="212">
        <v>9</v>
      </c>
      <c r="K4" s="212">
        <v>10</v>
      </c>
      <c r="L4" s="212">
        <v>11</v>
      </c>
      <c r="M4" s="212">
        <v>12</v>
      </c>
      <c r="N4" s="212">
        <v>13</v>
      </c>
      <c r="O4" s="212">
        <v>14</v>
      </c>
      <c r="P4" s="212">
        <v>15</v>
      </c>
      <c r="Q4" s="212">
        <v>16</v>
      </c>
      <c r="R4" s="212">
        <v>17</v>
      </c>
      <c r="S4" s="213">
        <v>18</v>
      </c>
      <c r="T4" s="410" t="s">
        <v>402</v>
      </c>
      <c r="U4" s="547" t="s">
        <v>425</v>
      </c>
      <c r="V4" s="546" t="s">
        <v>426</v>
      </c>
    </row>
    <row r="5" spans="1:22">
      <c r="A5" s="486">
        <v>1997</v>
      </c>
      <c r="B5" s="163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0"/>
      <c r="S5" s="478" t="s">
        <v>223</v>
      </c>
      <c r="T5" s="427"/>
    </row>
    <row r="6" spans="1:22">
      <c r="A6" s="486">
        <v>1998</v>
      </c>
      <c r="B6" s="161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70"/>
      <c r="S6" s="478" t="s">
        <v>223</v>
      </c>
      <c r="T6" s="427"/>
    </row>
    <row r="7" spans="1:22">
      <c r="A7" s="486">
        <v>1999</v>
      </c>
      <c r="B7" s="161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70"/>
      <c r="S7" s="478" t="s">
        <v>223</v>
      </c>
      <c r="T7" s="427"/>
    </row>
    <row r="8" spans="1:22">
      <c r="A8" s="486">
        <v>2000</v>
      </c>
      <c r="B8" s="161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70"/>
      <c r="S8" s="478" t="s">
        <v>223</v>
      </c>
      <c r="T8" s="427"/>
    </row>
    <row r="9" spans="1:22">
      <c r="A9" s="486">
        <v>2001</v>
      </c>
      <c r="B9" s="161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70"/>
      <c r="S9" s="478" t="s">
        <v>223</v>
      </c>
      <c r="T9" s="427"/>
    </row>
    <row r="10" spans="1:22">
      <c r="A10" s="486">
        <v>2002</v>
      </c>
      <c r="B10" s="161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70"/>
      <c r="S10" s="478" t="s">
        <v>223</v>
      </c>
      <c r="T10" s="427"/>
    </row>
    <row r="11" spans="1:22">
      <c r="A11" s="486">
        <v>2003</v>
      </c>
      <c r="B11" s="161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70"/>
      <c r="S11" s="478" t="s">
        <v>223</v>
      </c>
      <c r="T11" s="427"/>
    </row>
    <row r="12" spans="1:22">
      <c r="A12" s="486">
        <v>2004</v>
      </c>
      <c r="B12" s="161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70"/>
      <c r="S12" s="478" t="s">
        <v>223</v>
      </c>
      <c r="T12" s="427"/>
    </row>
    <row r="13" spans="1:22">
      <c r="A13" s="486">
        <v>2005</v>
      </c>
      <c r="B13" s="161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70"/>
      <c r="S13" s="478" t="s">
        <v>223</v>
      </c>
      <c r="T13" s="427"/>
    </row>
    <row r="14" spans="1:22">
      <c r="A14" s="486">
        <v>2006</v>
      </c>
      <c r="B14" s="161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70"/>
      <c r="S14" s="478" t="s">
        <v>223</v>
      </c>
      <c r="T14" s="427"/>
    </row>
    <row r="15" spans="1:22">
      <c r="A15" s="432">
        <v>2007</v>
      </c>
      <c r="B15" s="406">
        <f>T13.2!B15/'T12'!B15*100</f>
        <v>17.420957542908763</v>
      </c>
      <c r="C15" s="431">
        <f>T13.2!C15/'T12'!C15*100</f>
        <v>18.981203190746186</v>
      </c>
      <c r="D15" s="431">
        <f>T13.2!D15/'T12'!D15*100</f>
        <v>7.3082732002013762</v>
      </c>
      <c r="E15" s="431">
        <f>T13.2!E15/'T12'!E15*100</f>
        <v>15.109059151809486</v>
      </c>
      <c r="F15" s="431">
        <f>T13.2!F15/'T12'!F15*100</f>
        <v>15.200964024803554</v>
      </c>
      <c r="G15" s="431">
        <f>T13.2!G15/'T12'!G15*100</f>
        <v>11.796451358241985</v>
      </c>
      <c r="H15" s="431">
        <f>T13.2!H15/'T12'!H15*100</f>
        <v>14.229387820257003</v>
      </c>
      <c r="I15" s="431">
        <f>T13.2!I15/'T12'!I15*100</f>
        <v>20.113832497739789</v>
      </c>
      <c r="J15" s="431">
        <f>T13.2!J15/'T12'!J15*100</f>
        <v>54.99892341922056</v>
      </c>
      <c r="K15" s="431">
        <f>T13.2!K15/'T12'!K15*100</f>
        <v>9.3120795415445592</v>
      </c>
      <c r="L15" s="431">
        <f>T13.2!L15/'T12'!L15*100</f>
        <v>8.5437748610373294</v>
      </c>
      <c r="M15" s="431">
        <f>T13.2!M15/'T12'!M15*100</f>
        <v>8.3760118949281335</v>
      </c>
      <c r="N15" s="431">
        <f>T13.2!N15/'T12'!N15*100</f>
        <v>12.48322673535951</v>
      </c>
      <c r="O15" s="431">
        <f>T13.2!O15/'T12'!O15*100</f>
        <v>8.9958986015713798</v>
      </c>
      <c r="P15" s="431">
        <f>T13.2!P15/'T12'!P15*100</f>
        <v>3.7987857762359063</v>
      </c>
      <c r="Q15" s="431">
        <f>T13.2!Q15/'T12'!Q15*100</f>
        <v>2.7038649055419643</v>
      </c>
      <c r="R15" s="411">
        <f>T13.2!R15/'T12'!R15*100</f>
        <v>4.793676863067132</v>
      </c>
      <c r="S15" s="450" t="s">
        <v>223</v>
      </c>
      <c r="T15" s="449">
        <f>T13.2!T15/'T12'!T15*100</f>
        <v>13.679569073995976</v>
      </c>
      <c r="U15" s="422">
        <v>9.8692407037310517</v>
      </c>
      <c r="V15" s="537">
        <f>T13.2!V15/'T12'!V15*100</f>
        <v>13.190737513191412</v>
      </c>
    </row>
    <row r="16" spans="1:22">
      <c r="A16" s="432">
        <v>2008</v>
      </c>
      <c r="B16" s="406">
        <f>T13.2!B16/'T12'!B16*100</f>
        <v>19.194940926991823</v>
      </c>
      <c r="C16" s="431">
        <f>T13.2!C16/'T12'!C16*100</f>
        <v>14.999330387036295</v>
      </c>
      <c r="D16" s="431">
        <f>T13.2!D16/'T12'!D16*100</f>
        <v>7.2568207200978563</v>
      </c>
      <c r="E16" s="431">
        <f>T13.2!E16/'T12'!E16*100</f>
        <v>8.6432320842598536</v>
      </c>
      <c r="F16" s="431">
        <f>T13.2!F16/'T12'!F16*100</f>
        <v>13.522481545000373</v>
      </c>
      <c r="G16" s="431">
        <f>T13.2!G16/'T12'!G16*100</f>
        <v>11.81369446905455</v>
      </c>
      <c r="H16" s="431">
        <f>T13.2!H16/'T12'!H16*100</f>
        <v>8.9484751229229573</v>
      </c>
      <c r="I16" s="431">
        <f>T13.2!I16/'T12'!I16*100</f>
        <v>11.034898923866036</v>
      </c>
      <c r="J16" s="431">
        <f>T13.2!J16/'T12'!J16*100</f>
        <v>35.852383146675216</v>
      </c>
      <c r="K16" s="431">
        <f>T13.2!K16/'T12'!K16*100</f>
        <v>6.9351892424044115</v>
      </c>
      <c r="L16" s="431">
        <f>T13.2!L16/'T12'!L16*100</f>
        <v>7.6062423810845718</v>
      </c>
      <c r="M16" s="431">
        <f>T13.2!M16/'T12'!M16*100</f>
        <v>7.2247417485512724</v>
      </c>
      <c r="N16" s="431">
        <f>T13.2!N16/'T12'!N16*100</f>
        <v>12.037780991661757</v>
      </c>
      <c r="O16" s="431">
        <f>T13.2!O16/'T12'!O16*100</f>
        <v>8.1157273574312541</v>
      </c>
      <c r="P16" s="431">
        <f>T13.2!P16/'T12'!P16*100</f>
        <v>4.7070360382446674</v>
      </c>
      <c r="Q16" s="431">
        <f>T13.2!Q16/'T12'!Q16*100</f>
        <v>3.0827269686518144</v>
      </c>
      <c r="R16" s="411">
        <f>T13.2!R16/'T12'!R16*100</f>
        <v>5.2000390002925023</v>
      </c>
      <c r="S16" s="450" t="s">
        <v>223</v>
      </c>
      <c r="T16" s="449">
        <f>T13.2!T16/'T12'!T16*100</f>
        <v>10.337509159793573</v>
      </c>
      <c r="U16" s="422">
        <v>10.988456124644731</v>
      </c>
      <c r="V16" s="537">
        <f>T13.2!V16/'T12'!V16*100</f>
        <v>9.8087635051416644</v>
      </c>
    </row>
    <row r="17" spans="1:22">
      <c r="A17" s="432">
        <v>2009</v>
      </c>
      <c r="B17" s="406">
        <f>T13.2!B17/'T12'!B17*100</f>
        <v>14.606324770472041</v>
      </c>
      <c r="C17" s="431">
        <f>T13.2!C17/'T12'!C17*100</f>
        <v>9.9306955783999378</v>
      </c>
      <c r="D17" s="431">
        <f>T13.2!D17/'T12'!D17*100</f>
        <v>5.2538470178591483</v>
      </c>
      <c r="E17" s="431">
        <f>T13.2!E17/'T12'!E17*100</f>
        <v>11.474673616030765</v>
      </c>
      <c r="F17" s="431">
        <f>T13.2!F17/'T12'!F17*100</f>
        <v>13.266161788213097</v>
      </c>
      <c r="G17" s="431">
        <f>T13.2!G17/'T12'!G17*100</f>
        <v>11.997651773294026</v>
      </c>
      <c r="H17" s="431">
        <f>T13.2!H17/'T12'!H17*100</f>
        <v>12.494024167092531</v>
      </c>
      <c r="I17" s="431">
        <f>T13.2!I17/'T12'!I17*100</f>
        <v>12.123356926188068</v>
      </c>
      <c r="J17" s="431">
        <f>T13.2!J17/'T12'!J17*100</f>
        <v>40.22034458141988</v>
      </c>
      <c r="K17" s="431">
        <f>T13.2!K17/'T12'!K17*100</f>
        <v>5.984714553811842</v>
      </c>
      <c r="L17" s="431">
        <f>T13.2!L17/'T12'!L17*100</f>
        <v>7.0497767286797188</v>
      </c>
      <c r="M17" s="431">
        <f>T13.2!M17/'T12'!M17*100</f>
        <v>5.2962553325959867</v>
      </c>
      <c r="N17" s="431">
        <f>T13.2!N17/'T12'!N17*100</f>
        <v>10.237509462528388</v>
      </c>
      <c r="O17" s="431">
        <f>T13.2!O17/'T12'!O17*100</f>
        <v>9.2995879929370222</v>
      </c>
      <c r="P17" s="431">
        <f>T13.2!P17/'T12'!P17*100</f>
        <v>2.4285250162443144</v>
      </c>
      <c r="Q17" s="431">
        <f>T13.2!Q17/'T12'!Q17*100</f>
        <v>2.9695369597128494</v>
      </c>
      <c r="R17" s="411">
        <f>T13.2!R17/'T12'!R17*100</f>
        <v>4.2047590227120697</v>
      </c>
      <c r="S17" s="450" t="s">
        <v>223</v>
      </c>
      <c r="T17" s="449">
        <f>T13.2!T17/'T12'!T17*100</f>
        <v>9.8654801039847051</v>
      </c>
      <c r="U17" s="422">
        <v>6.4531847793295158</v>
      </c>
      <c r="V17" s="537">
        <f>T13.2!V17/'T12'!V17*100</f>
        <v>9.8611385159990341</v>
      </c>
    </row>
    <row r="18" spans="1:22">
      <c r="A18" s="432">
        <v>2010</v>
      </c>
      <c r="B18" s="406">
        <f>T13.2!B18/'T12'!B18*100</f>
        <v>21.966205837173579</v>
      </c>
      <c r="C18" s="431">
        <f>T13.2!C18/'T12'!C18*100</f>
        <v>21.624118312339743</v>
      </c>
      <c r="D18" s="431">
        <f>T13.2!D18/'T12'!D18*100</f>
        <v>6.7236560907446981</v>
      </c>
      <c r="E18" s="431">
        <f>T13.2!E18/'T12'!E18*100</f>
        <v>20.725261437712877</v>
      </c>
      <c r="F18" s="431">
        <f>T13.2!F18/'T12'!F18*100</f>
        <v>17.983966161715522</v>
      </c>
      <c r="G18" s="431">
        <f>T13.2!G18/'T12'!G18*100</f>
        <v>13.915609834405601</v>
      </c>
      <c r="H18" s="431">
        <f>T13.2!H18/'T12'!H18*100</f>
        <v>15.513312732153448</v>
      </c>
      <c r="I18" s="431">
        <f>T13.2!I18/'T12'!I18*100</f>
        <v>19.821769821769823</v>
      </c>
      <c r="J18" s="431">
        <f>T13.2!J18/'T12'!J18*100</f>
        <v>46.845451092497456</v>
      </c>
      <c r="K18" s="431">
        <f>T13.2!K18/'T12'!K18*100</f>
        <v>7.8643364156483555</v>
      </c>
      <c r="L18" s="431">
        <f>T13.2!L18/'T12'!L18*100</f>
        <v>-15.246584588172318</v>
      </c>
      <c r="M18" s="431">
        <f>T13.2!M18/'T12'!M18*100</f>
        <v>6.8938997754329838</v>
      </c>
      <c r="N18" s="431">
        <f>T13.2!N18/'T12'!N18*100</f>
        <v>10.774801621677813</v>
      </c>
      <c r="O18" s="431">
        <f>T13.2!O18/'T12'!O18*100</f>
        <v>13.185257392192359</v>
      </c>
      <c r="P18" s="431">
        <f>T13.2!P18/'T12'!P18*100</f>
        <v>2.5593110172245694</v>
      </c>
      <c r="Q18" s="431">
        <f>T13.2!Q18/'T12'!Q18*100</f>
        <v>3.5977076730671671</v>
      </c>
      <c r="R18" s="411">
        <f>T13.2!R18/'T12'!R18*100</f>
        <v>4.9366494603472546</v>
      </c>
      <c r="S18" s="450" t="s">
        <v>223</v>
      </c>
      <c r="T18" s="449">
        <f>T13.2!T18/'T12'!T18*100</f>
        <v>12.384473915971611</v>
      </c>
      <c r="U18" s="422">
        <v>9.3224161540810986</v>
      </c>
      <c r="V18" s="537">
        <f>T13.2!V18/'T12'!V18*100</f>
        <v>11.635236637074344</v>
      </c>
    </row>
    <row r="19" spans="1:22">
      <c r="A19" s="432">
        <v>2011</v>
      </c>
      <c r="B19" s="406">
        <f>T13.2!B19/'T12'!B19*100</f>
        <v>24.012104577923221</v>
      </c>
      <c r="C19" s="431">
        <f>T13.2!C19/'T12'!C19*100</f>
        <v>12.537582037749861</v>
      </c>
      <c r="D19" s="431">
        <f>T13.2!D19/'T12'!D19*100</f>
        <v>8.2626788036410925</v>
      </c>
      <c r="E19" s="431">
        <f>T13.2!E19/'T12'!E19*100</f>
        <v>21.128889794809076</v>
      </c>
      <c r="F19" s="431">
        <f>T13.2!F19/'T12'!F19*100</f>
        <v>19.85150224473351</v>
      </c>
      <c r="G19" s="431">
        <f>T13.2!G19/'T12'!G19*100</f>
        <v>13.312487122616925</v>
      </c>
      <c r="H19" s="431">
        <f>T13.2!H19/'T12'!H19*100</f>
        <v>12.487339449541285</v>
      </c>
      <c r="I19" s="431">
        <f>T13.2!I19/'T12'!I19*100</f>
        <v>10.884417759876532</v>
      </c>
      <c r="J19" s="431">
        <f>T13.2!J19/'T12'!J19*100</f>
        <v>51.048858705904543</v>
      </c>
      <c r="K19" s="431">
        <f>T13.2!K19/'T12'!K19*100</f>
        <v>11.023574873438577</v>
      </c>
      <c r="L19" s="431">
        <f>T13.2!L19/'T12'!L19*100</f>
        <v>16.823455288085512</v>
      </c>
      <c r="M19" s="431">
        <f>T13.2!M19/'T12'!M19*100</f>
        <v>6.5784409509429489</v>
      </c>
      <c r="N19" s="431">
        <f>T13.2!N19/'T12'!N19*100</f>
        <v>11.536122797791219</v>
      </c>
      <c r="O19" s="431">
        <f>T13.2!O19/'T12'!O19*100</f>
        <v>13.08562915527094</v>
      </c>
      <c r="P19" s="431">
        <f>T13.2!P19/'T12'!P19*100</f>
        <v>5.0924089791385736</v>
      </c>
      <c r="Q19" s="431">
        <f>T13.2!Q19/'T12'!Q19*100</f>
        <v>4.0850346327396752</v>
      </c>
      <c r="R19" s="411">
        <f>T13.2!R19/'T12'!R19*100</f>
        <v>5.4042781385926233</v>
      </c>
      <c r="S19" s="450" t="s">
        <v>223</v>
      </c>
      <c r="T19" s="449">
        <f>T13.2!T19/'T12'!T19*100</f>
        <v>14.09829317470234</v>
      </c>
      <c r="U19" s="422">
        <v>10.746153341177301</v>
      </c>
      <c r="V19" s="537">
        <f>T13.2!V19/'T12'!V19*100</f>
        <v>14.243304540079862</v>
      </c>
    </row>
    <row r="20" spans="1:22">
      <c r="A20" s="432">
        <v>2012</v>
      </c>
      <c r="B20" s="406">
        <f>T13.2!B20/'T12'!B20*100</f>
        <v>23.398940953142173</v>
      </c>
      <c r="C20" s="431">
        <f>T13.2!C20/'T12'!C20*100</f>
        <v>4.1670012688113323</v>
      </c>
      <c r="D20" s="431">
        <f>T13.2!D20/'T12'!D20*100</f>
        <v>6.5848586758401151</v>
      </c>
      <c r="E20" s="431">
        <f>T13.2!E20/'T12'!E20*100</f>
        <v>11.903435468895079</v>
      </c>
      <c r="F20" s="431">
        <f>T13.2!F20/'T12'!F20*100</f>
        <v>19.321629228865255</v>
      </c>
      <c r="G20" s="431">
        <f>T13.2!G20/'T12'!G20*100</f>
        <v>14.306579744220013</v>
      </c>
      <c r="H20" s="431">
        <f>T13.2!H20/'T12'!H20*100</f>
        <v>15.442123536988294</v>
      </c>
      <c r="I20" s="431">
        <f>T13.2!I20/'T12'!I20*100</f>
        <v>12.460449549170583</v>
      </c>
      <c r="J20" s="431">
        <f>T13.2!J20/'T12'!J20*100</f>
        <v>54.991468796766718</v>
      </c>
      <c r="K20" s="431">
        <f>T13.2!K20/'T12'!K20*100</f>
        <v>13.37791527843884</v>
      </c>
      <c r="L20" s="431">
        <f>T13.2!L20/'T12'!L20*100</f>
        <v>14.672728212016326</v>
      </c>
      <c r="M20" s="431">
        <f>T13.2!M20/'T12'!M20*100</f>
        <v>7.520045013363343</v>
      </c>
      <c r="N20" s="431">
        <f>T13.2!N20/'T12'!N20*100</f>
        <v>12.139983254173488</v>
      </c>
      <c r="O20" s="431">
        <f>T13.2!O20/'T12'!O20*100</f>
        <v>12.167109474697183</v>
      </c>
      <c r="P20" s="431">
        <f>T13.2!P20/'T12'!P20*100</f>
        <v>5.7149485731961951</v>
      </c>
      <c r="Q20" s="431">
        <f>T13.2!Q20/'T12'!Q20*100</f>
        <v>4.4507856507560035</v>
      </c>
      <c r="R20" s="411">
        <f>T13.2!R20/'T12'!R20*100</f>
        <v>6.4383561643835616</v>
      </c>
      <c r="S20" s="450" t="s">
        <v>223</v>
      </c>
      <c r="T20" s="449">
        <f>T13.2!T20/'T12'!T20*100</f>
        <v>13.075847255088252</v>
      </c>
      <c r="U20" s="422">
        <v>9.4522509055719901</v>
      </c>
      <c r="V20" s="537">
        <f>T13.2!V20/'T12'!V20*100</f>
        <v>13.782431798958514</v>
      </c>
    </row>
    <row r="21" spans="1:22">
      <c r="A21" s="432">
        <v>2013</v>
      </c>
      <c r="B21" s="406">
        <f>T13.2!B21/'T12'!B21*100</f>
        <v>22.710611521778972</v>
      </c>
      <c r="C21" s="431">
        <f>T13.2!C21/'T12'!C21*100</f>
        <v>-5.1568016307960471</v>
      </c>
      <c r="D21" s="431">
        <f>T13.2!D21/'T12'!D21*100</f>
        <v>7.5170394429270937</v>
      </c>
      <c r="E21" s="431">
        <f>T13.2!E21/'T12'!E21*100</f>
        <v>16.462351560872378</v>
      </c>
      <c r="F21" s="431">
        <f>T13.2!F21/'T12'!F21*100</f>
        <v>18.195655181956553</v>
      </c>
      <c r="G21" s="431">
        <f>T13.2!G21/'T12'!G21*100</f>
        <v>12.325304618872202</v>
      </c>
      <c r="H21" s="431">
        <f>T13.2!H21/'T12'!H21*100</f>
        <v>14.399360383769737</v>
      </c>
      <c r="I21" s="431">
        <f>T13.2!I21/'T12'!I21*100</f>
        <v>11.928989352036922</v>
      </c>
      <c r="J21" s="431">
        <f>T13.2!J21/'T12'!J21*100</f>
        <v>61.046459179070808</v>
      </c>
      <c r="K21" s="431">
        <f>T13.2!K21/'T12'!K21*100</f>
        <v>11.512295793039842</v>
      </c>
      <c r="L21" s="431">
        <f>T13.2!L21/'T12'!L21*100</f>
        <v>16.052276157940732</v>
      </c>
      <c r="M21" s="431">
        <f>T13.2!M21/'T12'!M21*100</f>
        <v>6.3142788806505621</v>
      </c>
      <c r="N21" s="431">
        <f>T13.2!N21/'T12'!N21*100</f>
        <v>12.131177491550197</v>
      </c>
      <c r="O21" s="431">
        <f>T13.2!O21/'T12'!O21*100</f>
        <v>10.895462722366581</v>
      </c>
      <c r="P21" s="431">
        <f>T13.2!P21/'T12'!P21*100</f>
        <v>4.4927197695242542</v>
      </c>
      <c r="Q21" s="431">
        <f>T13.2!Q21/'T12'!Q21*100</f>
        <v>5.932945909700492</v>
      </c>
      <c r="R21" s="411">
        <f>T13.2!R21/'T12'!R21*100</f>
        <v>6.5722504978977652</v>
      </c>
      <c r="S21" s="450" t="s">
        <v>223</v>
      </c>
      <c r="T21" s="449">
        <f>T13.2!T21/'T12'!T21*100</f>
        <v>12.989701236701562</v>
      </c>
      <c r="U21" s="422">
        <v>9.9686834981316821</v>
      </c>
      <c r="V21" s="537">
        <f>T13.2!V21/'T12'!V21*100</f>
        <v>14.497591416617722</v>
      </c>
    </row>
    <row r="22" spans="1:22">
      <c r="A22" s="432">
        <v>2014</v>
      </c>
      <c r="B22" s="406">
        <f>T13.2!B22/'T12'!B22*100</f>
        <v>29.887854422344478</v>
      </c>
      <c r="C22" s="431">
        <f>T13.2!C22/'T12'!C22*100</f>
        <v>3.0716065877032963</v>
      </c>
      <c r="D22" s="431">
        <f>T13.2!D22/'T12'!D22*100</f>
        <v>7.8796221578772485</v>
      </c>
      <c r="E22" s="431">
        <f>T13.2!E22/'T12'!E22*100</f>
        <v>18.549124710186543</v>
      </c>
      <c r="F22" s="431">
        <f>T13.2!F22/'T12'!F22*100</f>
        <v>19.485638622937461</v>
      </c>
      <c r="G22" s="431">
        <f>T13.2!G22/'T12'!G22*100</f>
        <v>12.886649205980838</v>
      </c>
      <c r="H22" s="431">
        <f>T13.2!H22/'T12'!H22*100</f>
        <v>16.688066372009185</v>
      </c>
      <c r="I22" s="431">
        <f>T13.2!I22/'T12'!I22*100</f>
        <v>13.682426467991949</v>
      </c>
      <c r="J22" s="431">
        <f>T13.2!J22/'T12'!J22*100</f>
        <v>66.547508160679371</v>
      </c>
      <c r="K22" s="431">
        <f>T13.2!K22/'T12'!K22*100</f>
        <v>12.554370181073487</v>
      </c>
      <c r="L22" s="431">
        <f>T13.2!L22/'T12'!L22*100</f>
        <v>17.2479551297032</v>
      </c>
      <c r="M22" s="431">
        <f>T13.2!M22/'T12'!M22*100</f>
        <v>6.4526703313328966</v>
      </c>
      <c r="N22" s="431">
        <f>T13.2!N22/'T12'!N22*100</f>
        <v>11.790781327307007</v>
      </c>
      <c r="O22" s="431">
        <f>T13.2!O22/'T12'!O22*100</f>
        <v>12.074057246706042</v>
      </c>
      <c r="P22" s="431">
        <f>T13.2!P22/'T12'!P22*100</f>
        <v>4.7410269748086504</v>
      </c>
      <c r="Q22" s="431">
        <f>T13.2!Q22/'T12'!Q22*100</f>
        <v>6.7496861965293986</v>
      </c>
      <c r="R22" s="411">
        <f>T13.2!R22/'T12'!R22*100</f>
        <v>7.4299312533051287</v>
      </c>
      <c r="S22" s="450" t="s">
        <v>223</v>
      </c>
      <c r="T22" s="449">
        <f>T13.2!T22/'T12'!T22*100</f>
        <v>14.892814592884566</v>
      </c>
      <c r="U22" s="422">
        <v>10.322624533092261</v>
      </c>
      <c r="V22" s="537">
        <f>T13.2!V22/'T12'!V22*100</f>
        <v>15.978528459701927</v>
      </c>
    </row>
    <row r="23" spans="1:22">
      <c r="A23" s="486">
        <v>2015</v>
      </c>
      <c r="B23" s="161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70"/>
      <c r="S23" s="478" t="s">
        <v>223</v>
      </c>
      <c r="T23" s="427"/>
    </row>
    <row r="24" spans="1:22">
      <c r="A24" s="486">
        <v>2016</v>
      </c>
      <c r="B24" s="161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70"/>
      <c r="S24" s="478" t="s">
        <v>223</v>
      </c>
      <c r="T24" s="427"/>
    </row>
    <row r="25" spans="1:22">
      <c r="A25" s="487">
        <v>2017</v>
      </c>
      <c r="B25" s="171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3"/>
      <c r="S25" s="20" t="s">
        <v>223</v>
      </c>
      <c r="T25" s="425"/>
    </row>
    <row r="26" spans="1:22">
      <c r="A26" s="474" t="s">
        <v>396</v>
      </c>
      <c r="B26" s="474"/>
      <c r="C26" s="474"/>
      <c r="D26" s="474"/>
      <c r="E26" s="474"/>
      <c r="F26" s="474"/>
      <c r="G26" s="474"/>
      <c r="H26" s="474"/>
      <c r="I26" s="474"/>
      <c r="J26" s="474"/>
      <c r="K26" s="474"/>
      <c r="L26" s="474"/>
      <c r="M26" s="474"/>
      <c r="N26" s="474"/>
      <c r="O26" s="474"/>
      <c r="P26" s="474"/>
      <c r="Q26" s="474"/>
      <c r="R26" s="474"/>
      <c r="S26" s="474"/>
      <c r="T26" s="474"/>
    </row>
    <row r="27" spans="1:22">
      <c r="A27" s="474"/>
      <c r="B27" s="474"/>
      <c r="C27" s="474"/>
      <c r="D27" s="474"/>
      <c r="E27" s="474"/>
      <c r="F27" s="474"/>
      <c r="G27" s="474"/>
      <c r="H27" s="474"/>
      <c r="I27" s="474"/>
      <c r="J27" s="474"/>
      <c r="K27" s="474"/>
      <c r="L27" s="474"/>
      <c r="M27" s="474"/>
      <c r="N27" s="474"/>
      <c r="O27" s="474"/>
      <c r="P27" s="474"/>
      <c r="Q27" s="474"/>
      <c r="R27" s="474"/>
      <c r="S27" s="474"/>
      <c r="T27" s="474"/>
    </row>
    <row r="28" spans="1:22">
      <c r="A28" s="474">
        <v>1</v>
      </c>
      <c r="B28" s="476" t="s">
        <v>202</v>
      </c>
      <c r="C28" s="474"/>
      <c r="D28" s="474"/>
      <c r="E28" s="474"/>
      <c r="F28" s="474"/>
      <c r="G28" s="474"/>
      <c r="H28" s="474">
        <v>10</v>
      </c>
      <c r="I28" s="476" t="s">
        <v>211</v>
      </c>
      <c r="J28" s="474"/>
      <c r="K28" s="474"/>
      <c r="L28" s="474"/>
      <c r="M28" s="474"/>
      <c r="N28" s="474"/>
      <c r="O28" s="474"/>
      <c r="P28" s="474"/>
      <c r="Q28" s="474"/>
      <c r="R28" s="474"/>
      <c r="S28" s="474"/>
      <c r="T28" s="474"/>
    </row>
    <row r="29" spans="1:22">
      <c r="A29" s="474">
        <v>2</v>
      </c>
      <c r="B29" s="476" t="s">
        <v>203</v>
      </c>
      <c r="C29" s="474"/>
      <c r="D29" s="474"/>
      <c r="E29" s="474"/>
      <c r="F29" s="474"/>
      <c r="G29" s="474"/>
      <c r="H29" s="474">
        <v>11</v>
      </c>
      <c r="I29" s="476" t="s">
        <v>212</v>
      </c>
      <c r="J29" s="474"/>
      <c r="K29" s="474"/>
      <c r="L29" s="474"/>
      <c r="M29" s="474"/>
      <c r="N29" s="474"/>
      <c r="O29" s="474"/>
      <c r="P29" s="474"/>
      <c r="Q29" s="474"/>
      <c r="R29" s="474"/>
      <c r="S29" s="474"/>
      <c r="T29" s="474"/>
    </row>
    <row r="30" spans="1:22">
      <c r="A30" s="474">
        <v>3</v>
      </c>
      <c r="B30" s="476" t="s">
        <v>204</v>
      </c>
      <c r="C30" s="474"/>
      <c r="D30" s="474"/>
      <c r="E30" s="474"/>
      <c r="F30" s="474"/>
      <c r="G30" s="474"/>
      <c r="H30" s="474">
        <v>12</v>
      </c>
      <c r="I30" s="476" t="s">
        <v>213</v>
      </c>
      <c r="J30" s="474"/>
      <c r="K30" s="474"/>
      <c r="L30" s="474"/>
      <c r="M30" s="474"/>
      <c r="N30" s="474"/>
      <c r="O30" s="474"/>
      <c r="P30" s="474"/>
      <c r="Q30" s="474"/>
      <c r="R30" s="474"/>
      <c r="S30" s="474"/>
      <c r="T30" s="474"/>
    </row>
    <row r="31" spans="1:22">
      <c r="A31" s="474">
        <v>4</v>
      </c>
      <c r="B31" s="476" t="s">
        <v>205</v>
      </c>
      <c r="C31" s="474"/>
      <c r="D31" s="474"/>
      <c r="E31" s="474"/>
      <c r="F31" s="474"/>
      <c r="G31" s="474"/>
      <c r="H31" s="474">
        <v>13</v>
      </c>
      <c r="I31" s="476" t="s">
        <v>214</v>
      </c>
      <c r="J31" s="474"/>
      <c r="K31" s="474"/>
      <c r="L31" s="474"/>
      <c r="M31" s="474"/>
      <c r="N31" s="474"/>
      <c r="O31" s="474"/>
      <c r="P31" s="474"/>
      <c r="Q31" s="474"/>
      <c r="R31" s="474"/>
      <c r="S31" s="474"/>
      <c r="T31" s="474"/>
    </row>
    <row r="32" spans="1:22">
      <c r="A32" s="474">
        <v>5</v>
      </c>
      <c r="B32" s="476" t="s">
        <v>206</v>
      </c>
      <c r="C32" s="474"/>
      <c r="D32" s="474"/>
      <c r="E32" s="474"/>
      <c r="F32" s="474"/>
      <c r="G32" s="474"/>
      <c r="H32" s="474">
        <v>14</v>
      </c>
      <c r="I32" s="476" t="s">
        <v>215</v>
      </c>
      <c r="J32" s="474"/>
      <c r="K32" s="474"/>
      <c r="L32" s="474"/>
      <c r="M32" s="474"/>
      <c r="N32" s="474"/>
      <c r="O32" s="474"/>
      <c r="P32" s="474"/>
      <c r="Q32" s="474"/>
      <c r="R32" s="474"/>
      <c r="S32" s="474"/>
      <c r="T32" s="474"/>
    </row>
    <row r="33" spans="1:20">
      <c r="A33" s="474">
        <v>6</v>
      </c>
      <c r="B33" s="476" t="s">
        <v>207</v>
      </c>
      <c r="C33" s="474"/>
      <c r="D33" s="474"/>
      <c r="E33" s="474"/>
      <c r="F33" s="474"/>
      <c r="G33" s="474"/>
      <c r="H33" s="474">
        <v>15</v>
      </c>
      <c r="I33" s="476" t="s">
        <v>216</v>
      </c>
      <c r="J33" s="474"/>
      <c r="K33" s="474"/>
      <c r="L33" s="474"/>
      <c r="M33" s="474"/>
      <c r="N33" s="474"/>
      <c r="O33" s="474"/>
      <c r="P33" s="474"/>
      <c r="Q33" s="474"/>
      <c r="R33" s="474"/>
      <c r="S33" s="474"/>
      <c r="T33" s="474"/>
    </row>
    <row r="34" spans="1:20">
      <c r="A34" s="474">
        <v>7</v>
      </c>
      <c r="B34" s="476" t="s">
        <v>208</v>
      </c>
      <c r="C34" s="474"/>
      <c r="D34" s="474"/>
      <c r="E34" s="474"/>
      <c r="F34" s="474"/>
      <c r="G34" s="474"/>
      <c r="H34" s="474">
        <v>16</v>
      </c>
      <c r="I34" s="476" t="s">
        <v>217</v>
      </c>
      <c r="J34" s="474"/>
      <c r="K34" s="474"/>
      <c r="L34" s="474"/>
      <c r="M34" s="474"/>
      <c r="N34" s="474"/>
      <c r="O34" s="474"/>
      <c r="P34" s="474"/>
      <c r="Q34" s="474"/>
      <c r="R34" s="474"/>
      <c r="S34" s="474"/>
      <c r="T34" s="474"/>
    </row>
    <row r="35" spans="1:20">
      <c r="A35" s="474">
        <v>8</v>
      </c>
      <c r="B35" s="476" t="s">
        <v>209</v>
      </c>
      <c r="C35" s="474"/>
      <c r="D35" s="474"/>
      <c r="E35" s="474"/>
      <c r="F35" s="474"/>
      <c r="G35" s="474"/>
      <c r="H35" s="474">
        <v>17</v>
      </c>
      <c r="I35" s="476" t="s">
        <v>218</v>
      </c>
      <c r="J35" s="474"/>
      <c r="K35" s="474"/>
      <c r="L35" s="474"/>
      <c r="M35" s="474"/>
      <c r="N35" s="474"/>
      <c r="O35" s="474"/>
      <c r="P35" s="474"/>
      <c r="Q35" s="474"/>
      <c r="R35" s="474"/>
      <c r="S35" s="474"/>
      <c r="T35" s="474"/>
    </row>
    <row r="36" spans="1:20">
      <c r="A36" s="474">
        <v>9</v>
      </c>
      <c r="B36" s="476" t="s">
        <v>210</v>
      </c>
      <c r="C36" s="474"/>
      <c r="D36" s="474"/>
      <c r="E36" s="474"/>
      <c r="F36" s="474"/>
      <c r="G36" s="474"/>
      <c r="H36" s="474">
        <v>18</v>
      </c>
      <c r="I36" s="476" t="s">
        <v>219</v>
      </c>
      <c r="J36" s="474"/>
      <c r="K36" s="474"/>
      <c r="L36" s="474"/>
      <c r="M36" s="474"/>
      <c r="N36" s="474"/>
      <c r="O36" s="474"/>
      <c r="P36" s="474"/>
      <c r="Q36" s="474"/>
      <c r="R36" s="474"/>
      <c r="S36" s="474"/>
      <c r="T36" s="474"/>
    </row>
  </sheetData>
  <mergeCells count="1">
    <mergeCell ref="B3:T3"/>
  </mergeCells>
  <pageMargins left="0.11811023622047245" right="0" top="0.74803149606299213" bottom="0.74803149606299213" header="0.31496062992125984" footer="0.31496062992125984"/>
  <pageSetup scale="85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C23"/>
  <sheetViews>
    <sheetView workbookViewId="0">
      <selection activeCell="F13" sqref="F13"/>
    </sheetView>
  </sheetViews>
  <sheetFormatPr defaultColWidth="8.7109375" defaultRowHeight="15"/>
  <cols>
    <col min="1" max="1" width="35" customWidth="1"/>
    <col min="2" max="2" width="23.5703125" customWidth="1"/>
    <col min="3" max="3" width="11.5703125" customWidth="1"/>
    <col min="4" max="4" width="14.140625" customWidth="1"/>
    <col min="5" max="5" width="11.28515625" customWidth="1"/>
    <col min="6" max="6" width="10.85546875" customWidth="1"/>
  </cols>
  <sheetData>
    <row r="1" spans="1:29">
      <c r="A1" s="268" t="s">
        <v>309</v>
      </c>
      <c r="B1" s="282"/>
      <c r="C1" s="282"/>
      <c r="D1" s="282"/>
      <c r="E1" s="282"/>
      <c r="F1" s="282"/>
    </row>
    <row r="2" spans="1:29" ht="30">
      <c r="A2" s="282"/>
      <c r="B2" s="301" t="s">
        <v>290</v>
      </c>
      <c r="C2" s="301" t="s">
        <v>291</v>
      </c>
      <c r="D2" s="458" t="s">
        <v>256</v>
      </c>
      <c r="E2" s="458" t="s">
        <v>397</v>
      </c>
      <c r="F2" s="458" t="s">
        <v>292</v>
      </c>
      <c r="G2" s="301"/>
      <c r="H2" s="301"/>
      <c r="I2" s="301"/>
    </row>
    <row r="3" spans="1:29">
      <c r="A3" s="282"/>
      <c r="B3" s="614" t="s">
        <v>442</v>
      </c>
      <c r="C3" s="35"/>
      <c r="D3" s="614" t="s">
        <v>306</v>
      </c>
      <c r="E3" s="614" t="s">
        <v>446</v>
      </c>
      <c r="F3" s="453" t="s">
        <v>293</v>
      </c>
      <c r="G3" s="35"/>
      <c r="H3" s="453"/>
      <c r="I3" s="35"/>
    </row>
    <row r="4" spans="1:29">
      <c r="A4" s="282"/>
      <c r="B4" s="282"/>
      <c r="C4" s="414"/>
      <c r="D4" s="282"/>
      <c r="E4" s="282"/>
      <c r="F4" s="282"/>
    </row>
    <row r="5" spans="1:29">
      <c r="A5" s="302" t="s">
        <v>307</v>
      </c>
      <c r="B5" s="559">
        <f>AVERAGE('T14'!T5:T25)</f>
        <v>13.955371582769152</v>
      </c>
      <c r="C5" s="652">
        <f>STDEV('T14'!T5:T25)</f>
        <v>2.9049697892028394</v>
      </c>
      <c r="D5" s="194">
        <f>'T14'!T5</f>
        <v>12.237737432619458</v>
      </c>
      <c r="E5" s="194">
        <f>'T14'!T25</f>
        <v>19.523216287673645</v>
      </c>
      <c r="F5" s="194">
        <f>E5-D5</f>
        <v>7.2854788550541869</v>
      </c>
    </row>
    <row r="6" spans="1:29">
      <c r="A6" s="302" t="s">
        <v>294</v>
      </c>
      <c r="B6" s="559">
        <f>AVERAGE('T14'!B5:B25)</f>
        <v>17.351769930446299</v>
      </c>
      <c r="C6" s="652">
        <f>STDEV('T14'!B5:B25)</f>
        <v>8.4307644471207652</v>
      </c>
      <c r="D6" s="650">
        <v>10.001729405660921</v>
      </c>
      <c r="E6" s="650">
        <v>20.178031613634932</v>
      </c>
      <c r="F6" s="194">
        <f t="shared" ref="F6:F22" si="0">E6-D6</f>
        <v>10.176302207974011</v>
      </c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</row>
    <row r="7" spans="1:29">
      <c r="A7" s="302" t="s">
        <v>295</v>
      </c>
      <c r="B7" s="559">
        <f>AVERAGE('T14'!C5:C25)</f>
        <v>11.980038450066878</v>
      </c>
      <c r="C7" s="652">
        <f>STDEV('T14'!C5:C25)</f>
        <v>22.121671157444258</v>
      </c>
      <c r="D7" s="650">
        <v>30.400850288490737</v>
      </c>
      <c r="E7" s="650">
        <v>4.4599479561491888</v>
      </c>
      <c r="F7" s="194">
        <f t="shared" si="0"/>
        <v>-25.940902332341548</v>
      </c>
    </row>
    <row r="8" spans="1:29">
      <c r="A8" s="302" t="s">
        <v>260</v>
      </c>
      <c r="B8" s="559">
        <f>AVERAGE('T14'!D5:D25)</f>
        <v>7.0658513647505128</v>
      </c>
      <c r="C8" s="652">
        <f>STDEV('T14'!D5:D25)</f>
        <v>2.7924333695658685</v>
      </c>
      <c r="D8" s="650">
        <v>3.4101025740274822</v>
      </c>
      <c r="E8" s="650">
        <v>5.2824322170612277</v>
      </c>
      <c r="F8" s="194">
        <f t="shared" si="0"/>
        <v>1.8723296430337455</v>
      </c>
    </row>
    <row r="9" spans="1:29">
      <c r="A9" s="302" t="s">
        <v>262</v>
      </c>
      <c r="B9" s="559">
        <f>AVERAGE('T14'!E5:E25)</f>
        <v>21.077750327470717</v>
      </c>
      <c r="C9" s="652">
        <f>STDEV('T14'!E5:E25)</f>
        <v>5.6758902678697387</v>
      </c>
      <c r="D9" s="650">
        <v>25.435365266991962</v>
      </c>
      <c r="E9" s="650">
        <v>33.205502605880547</v>
      </c>
      <c r="F9" s="194">
        <f t="shared" si="0"/>
        <v>7.7701373388885848</v>
      </c>
    </row>
    <row r="10" spans="1:29">
      <c r="A10" s="302" t="s">
        <v>296</v>
      </c>
      <c r="B10" s="559">
        <f>AVERAGE('T14'!F5:F25)</f>
        <v>20.003353614564151</v>
      </c>
      <c r="C10" s="652">
        <f>STDEV('T14'!F5:F25)</f>
        <v>5.2869210717770594</v>
      </c>
      <c r="D10" s="650">
        <v>9.500221141088014</v>
      </c>
      <c r="E10" s="650">
        <v>28.669012773532337</v>
      </c>
      <c r="F10" s="194">
        <f t="shared" si="0"/>
        <v>19.168791632444325</v>
      </c>
    </row>
    <row r="11" spans="1:29">
      <c r="A11" s="302" t="s">
        <v>297</v>
      </c>
      <c r="B11" s="559">
        <f>AVERAGE('T14'!G5:G25)</f>
        <v>14.65381815652856</v>
      </c>
      <c r="C11" s="652">
        <f>STDEV('T14'!G5:G25)</f>
        <v>3.4652525729677115</v>
      </c>
      <c r="D11" s="650">
        <v>7.2202784370335937</v>
      </c>
      <c r="E11" s="650">
        <v>21.165364662698238</v>
      </c>
      <c r="F11" s="194">
        <f t="shared" si="0"/>
        <v>13.945086225664644</v>
      </c>
    </row>
    <row r="12" spans="1:29">
      <c r="A12" s="302" t="s">
        <v>298</v>
      </c>
      <c r="B12" s="559">
        <f>AVERAGE('T14'!H5:H25)</f>
        <v>13.310210390715083</v>
      </c>
      <c r="C12" s="652">
        <f>STDEV('T14'!H5:H25)</f>
        <v>5.3600813946558317</v>
      </c>
      <c r="D12" s="650">
        <v>10.538972629908766</v>
      </c>
      <c r="E12" s="650">
        <v>20.178392737841925</v>
      </c>
      <c r="F12" s="194">
        <f t="shared" si="0"/>
        <v>9.6394201079331587</v>
      </c>
    </row>
    <row r="13" spans="1:29">
      <c r="A13" s="302" t="s">
        <v>299</v>
      </c>
      <c r="B13" s="559">
        <f>AVERAGE('T14'!I5:I25)</f>
        <v>15.582232179539957</v>
      </c>
      <c r="C13" s="652">
        <f>STDEV('T14'!I5:I25)</f>
        <v>12.303403072459023</v>
      </c>
      <c r="D13" s="650">
        <v>4.1758078310340982</v>
      </c>
      <c r="E13" s="650">
        <v>26.495577158166139</v>
      </c>
      <c r="F13" s="194">
        <f t="shared" si="0"/>
        <v>22.31976932713204</v>
      </c>
    </row>
    <row r="14" spans="1:29">
      <c r="A14" s="303" t="s">
        <v>300</v>
      </c>
      <c r="B14" s="559">
        <f>AVERAGE('T14'!J5:J25)</f>
        <v>54.1196209301213</v>
      </c>
      <c r="C14" s="652">
        <f>STDEV('T14'!J5:J25)</f>
        <v>14.632648393533474</v>
      </c>
      <c r="D14" s="650">
        <v>52.845242285580198</v>
      </c>
      <c r="E14" s="650">
        <v>81.600489293648849</v>
      </c>
      <c r="F14" s="651">
        <f t="shared" si="0"/>
        <v>28.75524700806865</v>
      </c>
    </row>
    <row r="15" spans="1:29">
      <c r="A15" s="302" t="s">
        <v>301</v>
      </c>
      <c r="B15" s="559">
        <f>AVERAGE('T14'!K5:K25)</f>
        <v>8.0641399244290053</v>
      </c>
      <c r="C15" s="652">
        <f>STDEV('T14'!K5:K25)</f>
        <v>3.3558029339944504</v>
      </c>
      <c r="D15" s="650">
        <v>3.6925007491759065</v>
      </c>
      <c r="E15" s="650">
        <v>10.323901372864476</v>
      </c>
      <c r="F15" s="194">
        <f t="shared" si="0"/>
        <v>6.6314006236885703</v>
      </c>
    </row>
    <row r="16" spans="1:29">
      <c r="A16" s="302" t="s">
        <v>302</v>
      </c>
      <c r="B16" s="559">
        <f>AVERAGE('T14'!L5:L25)</f>
        <v>8.9337539616090655</v>
      </c>
      <c r="C16" s="652">
        <f>STDEV('T14'!L5:L25)</f>
        <v>7.5951493730335189</v>
      </c>
      <c r="D16" s="650">
        <v>7.3088591388571906</v>
      </c>
      <c r="E16" s="650">
        <v>15.898448398259401</v>
      </c>
      <c r="F16" s="194">
        <f t="shared" si="0"/>
        <v>8.5895892594022101</v>
      </c>
    </row>
    <row r="17" spans="1:6">
      <c r="A17" s="302" t="s">
        <v>268</v>
      </c>
      <c r="B17" s="559">
        <f>AVERAGE('T14'!M5:M25)</f>
        <v>6.1780809623629676</v>
      </c>
      <c r="C17" s="652">
        <f>STDEV('T14'!M5:M25)</f>
        <v>3.2937835696580606</v>
      </c>
      <c r="D17" s="650">
        <v>-2.3294682962498694</v>
      </c>
      <c r="E17" s="650">
        <v>7.3990660646765818</v>
      </c>
      <c r="F17" s="194">
        <f t="shared" si="0"/>
        <v>9.7285343609264512</v>
      </c>
    </row>
    <row r="18" spans="1:6">
      <c r="A18" s="302" t="s">
        <v>261</v>
      </c>
      <c r="B18" s="559">
        <f>AVERAGE('T14'!N5:N25)</f>
        <v>11.553255892378017</v>
      </c>
      <c r="C18" s="652">
        <f>STDEV('T14'!N5:N25)</f>
        <v>2.9495860818822797</v>
      </c>
      <c r="D18" s="650">
        <v>7.3673612327088076</v>
      </c>
      <c r="E18" s="650">
        <v>13.331931888411036</v>
      </c>
      <c r="F18" s="194">
        <f t="shared" si="0"/>
        <v>5.9645706557022287</v>
      </c>
    </row>
    <row r="19" spans="1:6">
      <c r="A19" s="302" t="s">
        <v>303</v>
      </c>
      <c r="B19" s="559">
        <f>AVERAGE('T14'!O5:O25)</f>
        <v>10.516592569693911</v>
      </c>
      <c r="C19" s="652">
        <f>STDEV('T14'!O5:O25)</f>
        <v>2.9180264584204041</v>
      </c>
      <c r="D19" s="650">
        <v>11.39667545850457</v>
      </c>
      <c r="E19" s="650">
        <v>13.828866681728517</v>
      </c>
      <c r="F19" s="194">
        <f t="shared" si="0"/>
        <v>2.4321912232239473</v>
      </c>
    </row>
    <row r="20" spans="1:6">
      <c r="A20" s="302" t="s">
        <v>304</v>
      </c>
      <c r="B20" s="559">
        <f>AVERAGE('T14'!P5:P25)</f>
        <v>3.379514169777631</v>
      </c>
      <c r="C20" s="652">
        <f>STDEV('T14'!P5:P25)</f>
        <v>2.5533651996469864</v>
      </c>
      <c r="D20" s="650">
        <v>0.27588018917498686</v>
      </c>
      <c r="E20" s="650">
        <v>7.4593423838399522</v>
      </c>
      <c r="F20" s="194">
        <f t="shared" si="0"/>
        <v>7.1834621946649655</v>
      </c>
    </row>
    <row r="21" spans="1:6">
      <c r="A21" s="302" t="s">
        <v>305</v>
      </c>
      <c r="B21" s="559">
        <f>AVERAGE('T14'!Q5:Q25)</f>
        <v>3.8238334559110752</v>
      </c>
      <c r="C21" s="652">
        <f>STDEV('T14'!Q5:Q25)</f>
        <v>2.6113008894857717</v>
      </c>
      <c r="D21" s="650">
        <v>0.51567117669528162</v>
      </c>
      <c r="E21" s="650">
        <v>8.1514892302403918</v>
      </c>
      <c r="F21" s="194">
        <f t="shared" si="0"/>
        <v>7.6358180535451101</v>
      </c>
    </row>
    <row r="22" spans="1:6" s="282" customFormat="1">
      <c r="A22" s="302" t="s">
        <v>308</v>
      </c>
      <c r="B22" s="559">
        <f>AVERAGE('T14'!R5:R25)</f>
        <v>5.5975843727275318</v>
      </c>
      <c r="C22" s="652">
        <f>STDEV('T14'!R5:R25)</f>
        <v>2.0706438380581615</v>
      </c>
      <c r="D22" s="650">
        <v>3.5351201478743071</v>
      </c>
      <c r="E22" s="650">
        <v>8.1555673041168681</v>
      </c>
      <c r="F22" s="194">
        <f t="shared" si="0"/>
        <v>4.6204471562425606</v>
      </c>
    </row>
    <row r="23" spans="1:6">
      <c r="A23" s="452" t="s">
        <v>398</v>
      </c>
      <c r="B23" s="282"/>
      <c r="C23" s="282"/>
      <c r="D23" s="282"/>
      <c r="E23" s="282"/>
      <c r="F23" s="282"/>
    </row>
  </sheetData>
  <conditionalFormatting sqref="B5:B22">
    <cfRule type="cellIs" dxfId="3" priority="2" operator="lessThan">
      <formula>10</formula>
    </cfRule>
  </conditionalFormatting>
  <conditionalFormatting sqref="C5:C22">
    <cfRule type="cellIs" dxfId="2" priority="1" operator="lessThan">
      <formula>5</formula>
    </cfRule>
  </conditionalFormatting>
  <pageMargins left="0.70866141732283472" right="0.70866141732283472" top="0.74803149606299213" bottom="0.74803149606299213" header="0.31496062992125984" footer="0.31496062992125984"/>
  <pageSetup scale="85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27"/>
  <sheetViews>
    <sheetView zoomScale="85" zoomScaleNormal="85" workbookViewId="0">
      <selection activeCell="H26" sqref="H26"/>
    </sheetView>
  </sheetViews>
  <sheetFormatPr defaultColWidth="8.7109375" defaultRowHeight="15"/>
  <cols>
    <col min="2" max="2" width="19.140625" customWidth="1"/>
    <col min="3" max="3" width="21.28515625" customWidth="1"/>
    <col min="4" max="4" width="26.7109375" customWidth="1"/>
    <col min="5" max="5" width="19.140625" style="181" customWidth="1"/>
    <col min="6" max="6" width="17.7109375" style="181" customWidth="1"/>
    <col min="7" max="7" width="26.5703125" customWidth="1"/>
    <col min="8" max="8" width="18.28515625" customWidth="1"/>
    <col min="9" max="9" width="9.7109375" bestFit="1" customWidth="1"/>
  </cols>
  <sheetData>
    <row r="1" spans="1:9">
      <c r="A1" s="475" t="s">
        <v>405</v>
      </c>
    </row>
    <row r="3" spans="1:9">
      <c r="A3" s="158" t="s">
        <v>3</v>
      </c>
      <c r="B3" s="742" t="s">
        <v>450</v>
      </c>
      <c r="C3" s="743"/>
      <c r="D3" s="743"/>
      <c r="E3" s="743"/>
      <c r="F3" s="743"/>
      <c r="G3" s="743"/>
      <c r="H3" s="743"/>
    </row>
    <row r="4" spans="1:9" ht="90.75" customHeight="1">
      <c r="A4" s="156"/>
      <c r="B4" s="666" t="s">
        <v>229</v>
      </c>
      <c r="C4" s="502" t="s">
        <v>230</v>
      </c>
      <c r="D4" s="502" t="s">
        <v>231</v>
      </c>
      <c r="E4" s="186" t="s">
        <v>233</v>
      </c>
      <c r="F4" s="186" t="s">
        <v>234</v>
      </c>
      <c r="G4" s="502" t="s">
        <v>232</v>
      </c>
      <c r="H4" s="504" t="s">
        <v>406</v>
      </c>
    </row>
    <row r="5" spans="1:9" s="183" customFormat="1" ht="24.75" customHeight="1">
      <c r="A5" s="182"/>
      <c r="B5" s="315" t="s">
        <v>407</v>
      </c>
      <c r="C5" s="26" t="s">
        <v>241</v>
      </c>
      <c r="D5" s="26" t="s">
        <v>242</v>
      </c>
      <c r="E5" s="26" t="s">
        <v>23</v>
      </c>
      <c r="F5" s="26" t="s">
        <v>35</v>
      </c>
      <c r="G5" s="26" t="s">
        <v>36</v>
      </c>
      <c r="H5" s="315" t="s">
        <v>37</v>
      </c>
    </row>
    <row r="6" spans="1:9">
      <c r="A6" s="174">
        <v>1997</v>
      </c>
      <c r="B6" s="665">
        <v>51138</v>
      </c>
      <c r="C6" s="665">
        <v>26471</v>
      </c>
      <c r="D6" s="665">
        <v>1765</v>
      </c>
      <c r="E6" s="663"/>
      <c r="F6" s="663"/>
      <c r="G6" s="665">
        <v>18118</v>
      </c>
      <c r="H6" s="665">
        <v>4785</v>
      </c>
      <c r="I6" s="169"/>
    </row>
    <row r="7" spans="1:9">
      <c r="A7" s="154">
        <v>1998</v>
      </c>
      <c r="B7" s="665">
        <v>53618</v>
      </c>
      <c r="C7" s="665">
        <v>27905</v>
      </c>
      <c r="D7" s="665">
        <v>1566</v>
      </c>
      <c r="E7" s="663"/>
      <c r="F7" s="663"/>
      <c r="G7" s="665">
        <v>18829</v>
      </c>
      <c r="H7" s="665">
        <v>5319</v>
      </c>
      <c r="I7" s="169"/>
    </row>
    <row r="8" spans="1:9">
      <c r="A8" s="154">
        <v>1999</v>
      </c>
      <c r="B8" s="665">
        <v>55828</v>
      </c>
      <c r="C8" s="665">
        <v>25988</v>
      </c>
      <c r="D8" s="665">
        <v>4039</v>
      </c>
      <c r="E8" s="663"/>
      <c r="F8" s="663"/>
      <c r="G8" s="665">
        <v>19328</v>
      </c>
      <c r="H8" s="665">
        <v>6472</v>
      </c>
      <c r="I8" s="169"/>
    </row>
    <row r="9" spans="1:9">
      <c r="A9" s="154">
        <v>2000</v>
      </c>
      <c r="B9" s="665">
        <v>62648</v>
      </c>
      <c r="C9" s="665">
        <v>30185</v>
      </c>
      <c r="D9" s="665">
        <v>3447</v>
      </c>
      <c r="E9" s="663"/>
      <c r="F9" s="663"/>
      <c r="G9" s="665">
        <v>21423</v>
      </c>
      <c r="H9" s="665">
        <v>7593</v>
      </c>
      <c r="I9" s="169"/>
    </row>
    <row r="10" spans="1:9">
      <c r="A10" s="154">
        <v>2001</v>
      </c>
      <c r="B10" s="665">
        <v>67008</v>
      </c>
      <c r="C10" s="665">
        <v>32151</v>
      </c>
      <c r="D10" s="665">
        <v>5224</v>
      </c>
      <c r="E10" s="663"/>
      <c r="F10" s="663"/>
      <c r="G10" s="665">
        <v>21200</v>
      </c>
      <c r="H10" s="665">
        <v>8433</v>
      </c>
      <c r="I10" s="169"/>
    </row>
    <row r="11" spans="1:9">
      <c r="A11" s="154">
        <v>2002</v>
      </c>
      <c r="B11" s="665">
        <v>67982</v>
      </c>
      <c r="C11" s="665">
        <v>32701</v>
      </c>
      <c r="D11" s="665">
        <v>6392</v>
      </c>
      <c r="E11" s="663"/>
      <c r="F11" s="663"/>
      <c r="G11" s="665">
        <v>20049</v>
      </c>
      <c r="H11" s="665">
        <v>8841</v>
      </c>
      <c r="I11" s="169"/>
    </row>
    <row r="12" spans="1:9">
      <c r="A12" s="154">
        <v>2003</v>
      </c>
      <c r="B12" s="665">
        <v>71744</v>
      </c>
      <c r="C12" s="665">
        <v>34419</v>
      </c>
      <c r="D12" s="665">
        <v>6606</v>
      </c>
      <c r="E12" s="663"/>
      <c r="F12" s="663"/>
      <c r="G12" s="665">
        <v>20893</v>
      </c>
      <c r="H12" s="665">
        <v>9826</v>
      </c>
      <c r="I12" s="169"/>
    </row>
    <row r="13" spans="1:9">
      <c r="A13" s="154">
        <v>2004</v>
      </c>
      <c r="B13" s="665">
        <v>78572</v>
      </c>
      <c r="C13" s="665">
        <v>36261</v>
      </c>
      <c r="D13" s="665">
        <v>7673</v>
      </c>
      <c r="E13" s="663"/>
      <c r="F13" s="663"/>
      <c r="G13" s="665">
        <v>22688</v>
      </c>
      <c r="H13" s="665">
        <v>11950</v>
      </c>
      <c r="I13" s="169"/>
    </row>
    <row r="14" spans="1:9">
      <c r="A14" s="154">
        <v>2005</v>
      </c>
      <c r="B14" s="665">
        <v>82982</v>
      </c>
      <c r="C14" s="665">
        <v>38159</v>
      </c>
      <c r="D14" s="665">
        <v>8454</v>
      </c>
      <c r="E14" s="663"/>
      <c r="F14" s="663"/>
      <c r="G14" s="665">
        <v>23033</v>
      </c>
      <c r="H14" s="665">
        <v>13336</v>
      </c>
      <c r="I14" s="169"/>
    </row>
    <row r="15" spans="1:9">
      <c r="A15" s="154">
        <v>2006</v>
      </c>
      <c r="B15" s="665">
        <v>91016</v>
      </c>
      <c r="C15" s="665">
        <v>41119</v>
      </c>
      <c r="D15" s="665">
        <v>9393</v>
      </c>
      <c r="E15" s="663"/>
      <c r="F15" s="663"/>
      <c r="G15" s="665">
        <v>25136</v>
      </c>
      <c r="H15" s="665">
        <v>15369</v>
      </c>
      <c r="I15" s="169"/>
    </row>
    <row r="16" spans="1:9">
      <c r="A16" s="154">
        <v>2007</v>
      </c>
      <c r="B16" s="665">
        <v>97531</v>
      </c>
      <c r="C16" s="665">
        <v>44360</v>
      </c>
      <c r="D16" s="665">
        <v>10308</v>
      </c>
      <c r="E16" s="665">
        <v>8948</v>
      </c>
      <c r="F16" s="665">
        <v>1361</v>
      </c>
      <c r="G16" s="665">
        <v>26015</v>
      </c>
      <c r="H16" s="665">
        <v>16847</v>
      </c>
      <c r="I16" s="503"/>
    </row>
    <row r="17" spans="1:9">
      <c r="A17" s="154">
        <v>2008</v>
      </c>
      <c r="B17" s="665">
        <v>99826</v>
      </c>
      <c r="C17" s="665">
        <v>47751</v>
      </c>
      <c r="D17" s="665">
        <v>10087</v>
      </c>
      <c r="E17" s="665">
        <v>8577</v>
      </c>
      <c r="F17" s="665">
        <v>1510</v>
      </c>
      <c r="G17" s="665">
        <v>25649</v>
      </c>
      <c r="H17" s="665">
        <v>16339</v>
      </c>
      <c r="I17" s="503"/>
    </row>
    <row r="18" spans="1:9">
      <c r="A18" s="154">
        <v>2009</v>
      </c>
      <c r="B18" s="665">
        <v>93853</v>
      </c>
      <c r="C18" s="665">
        <v>45711</v>
      </c>
      <c r="D18" s="665">
        <v>8555</v>
      </c>
      <c r="E18" s="665">
        <v>6626</v>
      </c>
      <c r="F18" s="665">
        <v>1929</v>
      </c>
      <c r="G18" s="665">
        <v>26412</v>
      </c>
      <c r="H18" s="665">
        <v>13175</v>
      </c>
      <c r="I18" s="503"/>
    </row>
    <row r="19" spans="1:9">
      <c r="A19" s="154">
        <v>2010</v>
      </c>
      <c r="B19" s="665">
        <v>100046</v>
      </c>
      <c r="C19" s="665">
        <v>52603</v>
      </c>
      <c r="D19" s="665">
        <v>6684</v>
      </c>
      <c r="E19" s="665">
        <v>4926</v>
      </c>
      <c r="F19" s="665">
        <v>1758</v>
      </c>
      <c r="G19" s="665">
        <v>26356</v>
      </c>
      <c r="H19" s="665">
        <v>14403</v>
      </c>
      <c r="I19" s="503"/>
    </row>
    <row r="20" spans="1:9">
      <c r="A20" s="154">
        <v>2011</v>
      </c>
      <c r="B20" s="665">
        <v>106020</v>
      </c>
      <c r="C20" s="665">
        <v>57253</v>
      </c>
      <c r="D20" s="665">
        <v>6587</v>
      </c>
      <c r="E20" s="665">
        <v>4674</v>
      </c>
      <c r="F20" s="665">
        <v>1914</v>
      </c>
      <c r="G20" s="665">
        <v>27494</v>
      </c>
      <c r="H20" s="665">
        <v>14686</v>
      </c>
      <c r="I20" s="503"/>
    </row>
    <row r="21" spans="1:9">
      <c r="A21" s="154">
        <v>2012</v>
      </c>
      <c r="B21" s="665">
        <v>104909</v>
      </c>
      <c r="C21" s="665">
        <v>54851</v>
      </c>
      <c r="D21" s="665">
        <v>6319</v>
      </c>
      <c r="E21" s="665">
        <v>4221</v>
      </c>
      <c r="F21" s="665">
        <v>2099</v>
      </c>
      <c r="G21" s="665">
        <v>29449</v>
      </c>
      <c r="H21" s="665">
        <v>14290</v>
      </c>
      <c r="I21" s="503"/>
    </row>
    <row r="22" spans="1:9">
      <c r="A22" s="154">
        <v>2013</v>
      </c>
      <c r="B22" s="665">
        <v>110850</v>
      </c>
      <c r="C22" s="665">
        <v>59384</v>
      </c>
      <c r="D22" s="665">
        <v>6551</v>
      </c>
      <c r="E22" s="665">
        <v>4298</v>
      </c>
      <c r="F22" s="665">
        <v>2254</v>
      </c>
      <c r="G22" s="665">
        <v>29698</v>
      </c>
      <c r="H22" s="665">
        <v>15217</v>
      </c>
      <c r="I22" s="503"/>
    </row>
    <row r="23" spans="1:9">
      <c r="A23" s="154">
        <v>2014</v>
      </c>
      <c r="B23" s="665">
        <v>119169</v>
      </c>
      <c r="C23" s="665">
        <v>64754</v>
      </c>
      <c r="D23" s="665">
        <v>6863</v>
      </c>
      <c r="E23" s="665">
        <v>4331</v>
      </c>
      <c r="F23" s="665">
        <v>2532</v>
      </c>
      <c r="G23" s="665">
        <v>30628</v>
      </c>
      <c r="H23" s="665">
        <v>16924</v>
      </c>
      <c r="I23" s="503"/>
    </row>
    <row r="24" spans="1:9">
      <c r="A24" s="154">
        <v>2015</v>
      </c>
      <c r="B24" s="665">
        <v>124761</v>
      </c>
      <c r="C24" s="665">
        <v>67787</v>
      </c>
      <c r="D24" s="665">
        <v>7306</v>
      </c>
      <c r="E24" s="665">
        <v>4622</v>
      </c>
      <c r="F24" s="665">
        <v>2684</v>
      </c>
      <c r="G24" s="665">
        <v>32150</v>
      </c>
      <c r="H24" s="665">
        <v>17518</v>
      </c>
      <c r="I24" s="169"/>
    </row>
    <row r="25" spans="1:9">
      <c r="A25" s="154">
        <v>2016</v>
      </c>
      <c r="B25" s="668">
        <v>130382.95497854766</v>
      </c>
      <c r="C25" s="668">
        <v>71301.419667516675</v>
      </c>
      <c r="D25" s="668">
        <v>7725.5139357405706</v>
      </c>
      <c r="E25" s="668">
        <v>5009.1699404732935</v>
      </c>
      <c r="F25" s="668">
        <v>2716.1196382610096</v>
      </c>
      <c r="G25" s="668">
        <v>32850.423382106012</v>
      </c>
      <c r="H25" s="668">
        <v>18408.112617151601</v>
      </c>
      <c r="I25" s="169"/>
    </row>
    <row r="26" spans="1:9">
      <c r="A26" s="155">
        <v>2017</v>
      </c>
      <c r="B26" s="668">
        <v>133853.36404900849</v>
      </c>
      <c r="C26" s="668">
        <v>73477.236378747926</v>
      </c>
      <c r="D26" s="668">
        <v>7956.0291072811251</v>
      </c>
      <c r="E26" s="668">
        <v>5268.2544952688067</v>
      </c>
      <c r="F26" s="668">
        <v>2687.1857417906499</v>
      </c>
      <c r="G26" s="668">
        <v>33515.83332374382</v>
      </c>
      <c r="H26" s="668">
        <v>18818.741914928352</v>
      </c>
      <c r="I26" s="169"/>
    </row>
    <row r="27" spans="1:9" ht="36" customHeight="1">
      <c r="A27" s="744" t="s">
        <v>451</v>
      </c>
      <c r="B27" s="744"/>
      <c r="C27" s="744"/>
      <c r="D27" s="744"/>
      <c r="E27" s="744"/>
      <c r="F27" s="744"/>
      <c r="G27" s="744"/>
      <c r="H27" s="744"/>
      <c r="I27" s="579"/>
    </row>
  </sheetData>
  <mergeCells count="2">
    <mergeCell ref="B3:H3"/>
    <mergeCell ref="A27:H27"/>
  </mergeCells>
  <pageMargins left="0.31496062992125984" right="0.11811023622047245" top="0.74803149606299213" bottom="0.74803149606299213" header="0.31496062992125984" footer="0.31496062992125984"/>
  <pageSetup scale="8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W64"/>
  <sheetViews>
    <sheetView topLeftCell="A2" zoomScale="90" zoomScaleNormal="90" workbookViewId="0">
      <selection activeCell="C59" sqref="C59:G61"/>
    </sheetView>
  </sheetViews>
  <sheetFormatPr defaultColWidth="8.7109375" defaultRowHeight="15"/>
  <cols>
    <col min="1" max="1" width="7" customWidth="1"/>
    <col min="2" max="2" width="12.7109375" customWidth="1"/>
    <col min="3" max="3" width="13.7109375" customWidth="1"/>
    <col min="4" max="4" width="16.42578125" style="90" customWidth="1"/>
    <col min="5" max="5" width="12.85546875" style="28" customWidth="1"/>
    <col min="6" max="6" width="10" customWidth="1"/>
    <col min="7" max="7" width="13.7109375" customWidth="1"/>
    <col min="8" max="8" width="12.140625" customWidth="1"/>
    <col min="9" max="9" width="13.42578125" customWidth="1"/>
    <col min="11" max="11" width="8.7109375" style="661"/>
    <col min="12" max="12" width="14.28515625" style="661" customWidth="1"/>
    <col min="13" max="13" width="14.5703125" customWidth="1"/>
    <col min="14" max="14" width="20.28515625" customWidth="1"/>
    <col min="15" max="15" width="20.28515625" style="661" customWidth="1"/>
    <col min="18" max="18" width="8" customWidth="1"/>
    <col min="19" max="20" width="8.7109375" hidden="1" customWidth="1"/>
    <col min="21" max="21" width="39.85546875" customWidth="1"/>
  </cols>
  <sheetData>
    <row r="1" spans="1:17">
      <c r="A1" s="3" t="s">
        <v>146</v>
      </c>
      <c r="B1" s="28"/>
      <c r="C1" s="28"/>
      <c r="F1" s="28"/>
      <c r="G1" s="28"/>
      <c r="H1" s="28"/>
      <c r="I1" s="28"/>
      <c r="J1" s="28"/>
      <c r="M1" s="28"/>
      <c r="N1" s="28"/>
      <c r="P1" s="28"/>
    </row>
    <row r="2" spans="1:17">
      <c r="A2" s="28"/>
      <c r="B2" s="28"/>
      <c r="C2" s="28"/>
      <c r="F2" s="28"/>
      <c r="G2" s="28"/>
      <c r="H2" s="28"/>
      <c r="I2" s="28"/>
      <c r="J2" s="28"/>
      <c r="M2" s="28"/>
      <c r="N2" s="28"/>
      <c r="P2" s="28"/>
    </row>
    <row r="3" spans="1:17" ht="108" customHeight="1">
      <c r="A3" s="19" t="s">
        <v>3</v>
      </c>
      <c r="B3" s="27" t="s">
        <v>10</v>
      </c>
      <c r="C3" s="27" t="s">
        <v>22</v>
      </c>
      <c r="D3" s="27" t="s">
        <v>243</v>
      </c>
      <c r="E3" s="27" t="s">
        <v>20</v>
      </c>
      <c r="F3" s="27" t="s">
        <v>149</v>
      </c>
      <c r="G3" s="27" t="s">
        <v>21</v>
      </c>
      <c r="H3" s="26" t="s">
        <v>15</v>
      </c>
      <c r="I3" s="317" t="s">
        <v>16</v>
      </c>
      <c r="J3" s="623"/>
      <c r="K3" s="623"/>
      <c r="L3" s="687" t="s">
        <v>458</v>
      </c>
      <c r="M3" s="580" t="s">
        <v>464</v>
      </c>
      <c r="N3" s="684" t="s">
        <v>465</v>
      </c>
      <c r="O3" s="317" t="s">
        <v>463</v>
      </c>
      <c r="P3" s="317" t="s">
        <v>460</v>
      </c>
      <c r="Q3" s="317" t="s">
        <v>461</v>
      </c>
    </row>
    <row r="4" spans="1:17">
      <c r="A4" s="7"/>
      <c r="B4" s="29" t="s">
        <v>4</v>
      </c>
      <c r="C4" s="29" t="s">
        <v>5</v>
      </c>
      <c r="D4" s="29" t="s">
        <v>6</v>
      </c>
      <c r="E4" s="29" t="s">
        <v>7</v>
      </c>
      <c r="F4" s="29" t="s">
        <v>23</v>
      </c>
      <c r="G4" s="30" t="s">
        <v>24</v>
      </c>
      <c r="H4" s="21" t="s">
        <v>25</v>
      </c>
      <c r="I4" s="37" t="s">
        <v>26</v>
      </c>
      <c r="J4" s="28"/>
      <c r="L4" s="681"/>
      <c r="M4" s="309"/>
      <c r="N4" s="34"/>
      <c r="O4" s="34" t="s">
        <v>462</v>
      </c>
      <c r="P4" s="336"/>
      <c r="Q4" s="336"/>
    </row>
    <row r="5" spans="1:17">
      <c r="A5" s="35">
        <v>1961</v>
      </c>
      <c r="B5" s="31">
        <v>42005</v>
      </c>
      <c r="C5" s="31">
        <v>3800</v>
      </c>
      <c r="D5" s="34">
        <v>999</v>
      </c>
      <c r="E5" s="34">
        <v>264</v>
      </c>
      <c r="F5" s="31">
        <v>1649</v>
      </c>
      <c r="G5" s="31">
        <v>3414</v>
      </c>
      <c r="H5" s="32">
        <f>C5/B5*100</f>
        <v>9.0465420783240091</v>
      </c>
      <c r="I5" s="33">
        <f t="shared" ref="I5:I36" si="0">G5/B5*100</f>
        <v>8.1276038566837272</v>
      </c>
      <c r="J5" s="28"/>
      <c r="L5" s="683">
        <v>667</v>
      </c>
      <c r="M5" s="191">
        <f>D5-L5</f>
        <v>332</v>
      </c>
      <c r="N5" s="447">
        <f>C5+M5</f>
        <v>4132</v>
      </c>
      <c r="O5" s="447">
        <f>N5-F5</f>
        <v>2483</v>
      </c>
      <c r="P5" s="222">
        <f>N5/B5*100</f>
        <v>9.836924175693369</v>
      </c>
      <c r="Q5" s="222">
        <f>O5/B5*100</f>
        <v>5.9112010474943455</v>
      </c>
    </row>
    <row r="6" spans="1:17">
      <c r="A6" s="35">
        <v>1962</v>
      </c>
      <c r="B6" s="31">
        <v>45707</v>
      </c>
      <c r="C6" s="31">
        <v>4428</v>
      </c>
      <c r="D6" s="31">
        <v>1159</v>
      </c>
      <c r="E6" s="34">
        <v>254</v>
      </c>
      <c r="F6" s="31">
        <v>1753</v>
      </c>
      <c r="G6" s="31">
        <v>4088</v>
      </c>
      <c r="H6" s="32">
        <f t="shared" ref="H6:H61" si="1">C6/B6*100</f>
        <v>9.6877939921675011</v>
      </c>
      <c r="I6" s="33">
        <f t="shared" si="0"/>
        <v>8.9439254381167004</v>
      </c>
      <c r="J6" s="28"/>
      <c r="L6" s="683">
        <v>783</v>
      </c>
      <c r="M6" s="685">
        <f t="shared" ref="M6:M61" si="2">D6-L6</f>
        <v>376</v>
      </c>
      <c r="N6" s="447">
        <f t="shared" ref="N6:N61" si="3">C6+M6</f>
        <v>4804</v>
      </c>
      <c r="O6" s="447">
        <f t="shared" ref="O6:O61" si="4">N6-F6</f>
        <v>3051</v>
      </c>
      <c r="P6" s="222">
        <f t="shared" ref="P6:P61" si="5">N6/B6*100</f>
        <v>10.510425099000154</v>
      </c>
      <c r="Q6" s="222">
        <f t="shared" ref="Q6:Q61" si="6">O6/B6*100</f>
        <v>6.6751263482617551</v>
      </c>
    </row>
    <row r="7" spans="1:17">
      <c r="A7" s="35">
        <v>1963</v>
      </c>
      <c r="B7" s="31">
        <v>49177</v>
      </c>
      <c r="C7" s="31">
        <v>4945</v>
      </c>
      <c r="D7" s="31">
        <v>1301</v>
      </c>
      <c r="E7" s="34">
        <v>263</v>
      </c>
      <c r="F7" s="31">
        <v>1891</v>
      </c>
      <c r="G7" s="31">
        <v>4618</v>
      </c>
      <c r="H7" s="32">
        <f t="shared" si="1"/>
        <v>10.055513756430852</v>
      </c>
      <c r="I7" s="33">
        <f t="shared" si="0"/>
        <v>9.3905687618195497</v>
      </c>
      <c r="J7" s="28"/>
      <c r="L7" s="683">
        <v>903</v>
      </c>
      <c r="M7" s="685">
        <f t="shared" si="2"/>
        <v>398</v>
      </c>
      <c r="N7" s="447">
        <f t="shared" si="3"/>
        <v>5343</v>
      </c>
      <c r="O7" s="447">
        <f t="shared" si="4"/>
        <v>3452</v>
      </c>
      <c r="P7" s="222">
        <f t="shared" si="5"/>
        <v>10.864835187180999</v>
      </c>
      <c r="Q7" s="222">
        <f t="shared" si="6"/>
        <v>7.0195416556520325</v>
      </c>
    </row>
    <row r="8" spans="1:17">
      <c r="A8" s="35">
        <v>1964</v>
      </c>
      <c r="B8" s="31">
        <v>53919</v>
      </c>
      <c r="C8" s="31">
        <v>5735</v>
      </c>
      <c r="D8" s="31">
        <v>1411</v>
      </c>
      <c r="E8" s="34">
        <v>481</v>
      </c>
      <c r="F8" s="31">
        <v>2101</v>
      </c>
      <c r="G8" s="31">
        <v>5526</v>
      </c>
      <c r="H8" s="32">
        <f t="shared" si="1"/>
        <v>10.636324857656856</v>
      </c>
      <c r="I8" s="33">
        <f t="shared" si="0"/>
        <v>10.248706392922717</v>
      </c>
      <c r="J8" s="28"/>
      <c r="L8" s="683">
        <v>984</v>
      </c>
      <c r="M8" s="685">
        <f t="shared" si="2"/>
        <v>427</v>
      </c>
      <c r="N8" s="447">
        <f t="shared" si="3"/>
        <v>6162</v>
      </c>
      <c r="O8" s="447">
        <f t="shared" si="4"/>
        <v>4061</v>
      </c>
      <c r="P8" s="222">
        <f t="shared" si="5"/>
        <v>11.428253491348134</v>
      </c>
      <c r="Q8" s="222">
        <f t="shared" si="6"/>
        <v>7.5316678721786374</v>
      </c>
    </row>
    <row r="9" spans="1:17">
      <c r="A9" s="35">
        <v>1965</v>
      </c>
      <c r="B9" s="31">
        <v>59473</v>
      </c>
      <c r="C9" s="31">
        <v>6034</v>
      </c>
      <c r="D9" s="31">
        <v>1586</v>
      </c>
      <c r="E9" s="34">
        <v>508</v>
      </c>
      <c r="F9" s="31">
        <v>2197</v>
      </c>
      <c r="G9" s="31">
        <v>5930</v>
      </c>
      <c r="H9" s="32">
        <f t="shared" si="1"/>
        <v>10.145780438182033</v>
      </c>
      <c r="I9" s="33">
        <f t="shared" si="0"/>
        <v>9.970911169774519</v>
      </c>
      <c r="J9" s="28"/>
      <c r="L9" s="683">
        <v>1077</v>
      </c>
      <c r="M9" s="685">
        <f t="shared" si="2"/>
        <v>509</v>
      </c>
      <c r="N9" s="447">
        <f t="shared" si="3"/>
        <v>6543</v>
      </c>
      <c r="O9" s="447">
        <f t="shared" si="4"/>
        <v>4346</v>
      </c>
      <c r="P9" s="222">
        <f t="shared" si="5"/>
        <v>11.001630992214954</v>
      </c>
      <c r="Q9" s="222">
        <f t="shared" si="6"/>
        <v>7.3075176971062499</v>
      </c>
    </row>
    <row r="10" spans="1:17">
      <c r="A10" s="35">
        <v>1966</v>
      </c>
      <c r="B10" s="31">
        <v>66585</v>
      </c>
      <c r="C10" s="31">
        <v>6170</v>
      </c>
      <c r="D10" s="31">
        <v>1792</v>
      </c>
      <c r="E10" s="34">
        <v>507</v>
      </c>
      <c r="F10" s="31">
        <v>2355</v>
      </c>
      <c r="G10" s="31">
        <v>6114</v>
      </c>
      <c r="H10" s="32">
        <f t="shared" si="1"/>
        <v>9.2663512803183892</v>
      </c>
      <c r="I10" s="33">
        <f t="shared" si="0"/>
        <v>9.1822482541112862</v>
      </c>
      <c r="J10" s="28"/>
      <c r="L10" s="683">
        <v>1203</v>
      </c>
      <c r="M10" s="685">
        <f t="shared" si="2"/>
        <v>589</v>
      </c>
      <c r="N10" s="447">
        <f t="shared" si="3"/>
        <v>6759</v>
      </c>
      <c r="O10" s="447">
        <f t="shared" si="4"/>
        <v>4404</v>
      </c>
      <c r="P10" s="222">
        <f t="shared" si="5"/>
        <v>10.150934895246678</v>
      </c>
      <c r="Q10" s="222">
        <f t="shared" si="6"/>
        <v>6.6141022752872276</v>
      </c>
    </row>
    <row r="11" spans="1:17">
      <c r="A11" s="35">
        <v>1967</v>
      </c>
      <c r="B11" s="31">
        <v>71639</v>
      </c>
      <c r="C11" s="31">
        <v>5948</v>
      </c>
      <c r="D11" s="31">
        <v>2225</v>
      </c>
      <c r="E11" s="34">
        <v>494</v>
      </c>
      <c r="F11" s="31">
        <v>2396</v>
      </c>
      <c r="G11" s="31">
        <v>6271</v>
      </c>
      <c r="H11" s="32">
        <f t="shared" si="1"/>
        <v>8.302740127584137</v>
      </c>
      <c r="I11" s="33">
        <f t="shared" si="0"/>
        <v>8.7536118594620245</v>
      </c>
      <c r="J11" s="28"/>
      <c r="L11" s="683">
        <v>1383</v>
      </c>
      <c r="M11" s="685">
        <f t="shared" si="2"/>
        <v>842</v>
      </c>
      <c r="N11" s="447">
        <f t="shared" si="3"/>
        <v>6790</v>
      </c>
      <c r="O11" s="447">
        <f t="shared" si="4"/>
        <v>4394</v>
      </c>
      <c r="P11" s="222">
        <f t="shared" si="5"/>
        <v>9.4780775834391893</v>
      </c>
      <c r="Q11" s="222">
        <f t="shared" si="6"/>
        <v>6.1335306187970247</v>
      </c>
    </row>
    <row r="12" spans="1:17">
      <c r="A12" s="35">
        <v>1968</v>
      </c>
      <c r="B12" s="31">
        <v>78236</v>
      </c>
      <c r="C12" s="31">
        <v>6565</v>
      </c>
      <c r="D12" s="31">
        <v>2394</v>
      </c>
      <c r="E12" s="34">
        <v>655</v>
      </c>
      <c r="F12" s="31">
        <v>2852</v>
      </c>
      <c r="G12" s="31">
        <v>6762</v>
      </c>
      <c r="H12" s="32">
        <f t="shared" si="1"/>
        <v>8.3912776726826532</v>
      </c>
      <c r="I12" s="33">
        <f t="shared" si="0"/>
        <v>8.6430799120609443</v>
      </c>
      <c r="J12" s="28"/>
      <c r="L12" s="683">
        <v>1308</v>
      </c>
      <c r="M12" s="685">
        <f t="shared" si="2"/>
        <v>1086</v>
      </c>
      <c r="N12" s="447">
        <f t="shared" si="3"/>
        <v>7651</v>
      </c>
      <c r="O12" s="447">
        <f t="shared" si="4"/>
        <v>4799</v>
      </c>
      <c r="P12" s="222">
        <f t="shared" si="5"/>
        <v>9.7793854491538426</v>
      </c>
      <c r="Q12" s="222">
        <f t="shared" si="6"/>
        <v>6.1340048059716752</v>
      </c>
    </row>
    <row r="13" spans="1:17">
      <c r="A13" s="35">
        <v>1969</v>
      </c>
      <c r="B13" s="31">
        <v>86122</v>
      </c>
      <c r="C13" s="31">
        <v>6701</v>
      </c>
      <c r="D13" s="31">
        <v>2768</v>
      </c>
      <c r="E13" s="34">
        <v>999</v>
      </c>
      <c r="F13" s="31">
        <v>3221</v>
      </c>
      <c r="G13" s="31">
        <v>7247</v>
      </c>
      <c r="H13" s="32">
        <f t="shared" si="1"/>
        <v>7.7808225540512295</v>
      </c>
      <c r="I13" s="33">
        <f t="shared" si="0"/>
        <v>8.4148069018369291</v>
      </c>
      <c r="J13" s="28"/>
      <c r="L13" s="683">
        <v>1458</v>
      </c>
      <c r="M13" s="685">
        <f t="shared" si="2"/>
        <v>1310</v>
      </c>
      <c r="N13" s="447">
        <f t="shared" si="3"/>
        <v>8011</v>
      </c>
      <c r="O13" s="447">
        <f t="shared" si="4"/>
        <v>4790</v>
      </c>
      <c r="P13" s="222">
        <f t="shared" si="5"/>
        <v>9.3019205313392632</v>
      </c>
      <c r="Q13" s="222">
        <f t="shared" si="6"/>
        <v>5.5618773368012819</v>
      </c>
    </row>
    <row r="14" spans="1:17">
      <c r="A14" s="35">
        <v>1970</v>
      </c>
      <c r="B14" s="31">
        <v>92753</v>
      </c>
      <c r="C14" s="31">
        <v>5752</v>
      </c>
      <c r="D14" s="31">
        <v>2867</v>
      </c>
      <c r="E14" s="31">
        <v>1227</v>
      </c>
      <c r="F14" s="31">
        <v>3070</v>
      </c>
      <c r="G14" s="31">
        <v>6776</v>
      </c>
      <c r="H14" s="32">
        <f t="shared" si="1"/>
        <v>6.2014166657682228</v>
      </c>
      <c r="I14" s="33">
        <f t="shared" si="0"/>
        <v>7.3054240833180604</v>
      </c>
      <c r="J14" s="28"/>
      <c r="L14" s="682">
        <v>1349</v>
      </c>
      <c r="M14" s="685">
        <f t="shared" si="2"/>
        <v>1518</v>
      </c>
      <c r="N14" s="447">
        <f t="shared" si="3"/>
        <v>7270</v>
      </c>
      <c r="O14" s="447">
        <f t="shared" si="4"/>
        <v>4200</v>
      </c>
      <c r="P14" s="222">
        <f t="shared" si="5"/>
        <v>7.83802141170636</v>
      </c>
      <c r="Q14" s="222">
        <f t="shared" si="6"/>
        <v>4.528155423544252</v>
      </c>
    </row>
    <row r="15" spans="1:17">
      <c r="A15" s="35">
        <v>1971</v>
      </c>
      <c r="B15" s="31">
        <v>101216</v>
      </c>
      <c r="C15" s="31">
        <v>6210</v>
      </c>
      <c r="D15" s="31">
        <v>3064</v>
      </c>
      <c r="E15" s="31">
        <v>1353</v>
      </c>
      <c r="F15" s="31">
        <v>3346</v>
      </c>
      <c r="G15" s="31">
        <v>7281</v>
      </c>
      <c r="H15" s="32">
        <f t="shared" si="1"/>
        <v>6.1353936136579197</v>
      </c>
      <c r="I15" s="33">
        <f t="shared" si="0"/>
        <v>7.1935267151438511</v>
      </c>
      <c r="J15" s="28"/>
      <c r="L15" s="682">
        <v>1247</v>
      </c>
      <c r="M15" s="685">
        <f t="shared" si="2"/>
        <v>1817</v>
      </c>
      <c r="N15" s="447">
        <f t="shared" si="3"/>
        <v>8027</v>
      </c>
      <c r="O15" s="447">
        <f t="shared" si="4"/>
        <v>4681</v>
      </c>
      <c r="P15" s="222">
        <f t="shared" si="5"/>
        <v>7.9305643376541255</v>
      </c>
      <c r="Q15" s="222">
        <f t="shared" si="6"/>
        <v>4.6247628833386027</v>
      </c>
    </row>
    <row r="16" spans="1:17">
      <c r="A16" s="35">
        <v>1972</v>
      </c>
      <c r="B16" s="31">
        <v>113006</v>
      </c>
      <c r="C16" s="31">
        <v>7952</v>
      </c>
      <c r="D16" s="31">
        <v>4453</v>
      </c>
      <c r="E16" s="31">
        <v>1420</v>
      </c>
      <c r="F16" s="31">
        <v>3920</v>
      </c>
      <c r="G16" s="31">
        <v>9905</v>
      </c>
      <c r="H16" s="32">
        <f t="shared" si="1"/>
        <v>7.0367945064863813</v>
      </c>
      <c r="I16" s="33">
        <f t="shared" si="0"/>
        <v>8.7650213263012589</v>
      </c>
      <c r="J16" s="28"/>
      <c r="L16" s="682">
        <v>2408</v>
      </c>
      <c r="M16" s="685">
        <f t="shared" si="2"/>
        <v>2045</v>
      </c>
      <c r="N16" s="447">
        <f t="shared" si="3"/>
        <v>9997</v>
      </c>
      <c r="O16" s="447">
        <f t="shared" si="4"/>
        <v>6077</v>
      </c>
      <c r="P16" s="222">
        <f t="shared" si="5"/>
        <v>8.8464329327646318</v>
      </c>
      <c r="Q16" s="222">
        <f t="shared" si="6"/>
        <v>5.3775905704121909</v>
      </c>
    </row>
    <row r="17" spans="1:17">
      <c r="A17" s="35">
        <v>1973</v>
      </c>
      <c r="B17" s="31">
        <v>132398</v>
      </c>
      <c r="C17" s="31">
        <v>11590</v>
      </c>
      <c r="D17" s="31">
        <v>5873</v>
      </c>
      <c r="E17" s="31">
        <v>2147</v>
      </c>
      <c r="F17" s="31">
        <v>5079</v>
      </c>
      <c r="G17" s="31">
        <v>14531</v>
      </c>
      <c r="H17" s="32">
        <f t="shared" si="1"/>
        <v>8.7539086693152477</v>
      </c>
      <c r="I17" s="33">
        <f t="shared" si="0"/>
        <v>10.975241317844681</v>
      </c>
      <c r="J17" s="28"/>
      <c r="L17" s="682">
        <v>3482</v>
      </c>
      <c r="M17" s="685">
        <f t="shared" si="2"/>
        <v>2391</v>
      </c>
      <c r="N17" s="447">
        <f t="shared" si="3"/>
        <v>13981</v>
      </c>
      <c r="O17" s="447">
        <f t="shared" si="4"/>
        <v>8902</v>
      </c>
      <c r="P17" s="222">
        <f t="shared" si="5"/>
        <v>10.559827187721869</v>
      </c>
      <c r="Q17" s="222">
        <f t="shared" si="6"/>
        <v>6.7236665206423059</v>
      </c>
    </row>
    <row r="18" spans="1:17">
      <c r="A18" s="35">
        <v>1974</v>
      </c>
      <c r="B18" s="31">
        <v>157537</v>
      </c>
      <c r="C18" s="31">
        <v>13430</v>
      </c>
      <c r="D18" s="31">
        <v>7203</v>
      </c>
      <c r="E18" s="31">
        <v>3171</v>
      </c>
      <c r="F18" s="31">
        <v>7051</v>
      </c>
      <c r="G18" s="31">
        <v>16753</v>
      </c>
      <c r="H18" s="32">
        <f t="shared" si="1"/>
        <v>8.524981432933215</v>
      </c>
      <c r="I18" s="33">
        <f t="shared" si="0"/>
        <v>10.634327173933743</v>
      </c>
      <c r="J18" s="28"/>
      <c r="L18" s="682">
        <v>4166</v>
      </c>
      <c r="M18" s="685">
        <f t="shared" si="2"/>
        <v>3037</v>
      </c>
      <c r="N18" s="447">
        <f t="shared" si="3"/>
        <v>16467</v>
      </c>
      <c r="O18" s="447">
        <f t="shared" si="4"/>
        <v>9416</v>
      </c>
      <c r="P18" s="222">
        <f t="shared" si="5"/>
        <v>10.45278252093159</v>
      </c>
      <c r="Q18" s="222">
        <f t="shared" si="6"/>
        <v>5.9770085757631541</v>
      </c>
    </row>
    <row r="19" spans="1:17">
      <c r="A19" s="35">
        <v>1975</v>
      </c>
      <c r="B19" s="31">
        <v>177219</v>
      </c>
      <c r="C19" s="31">
        <v>11206</v>
      </c>
      <c r="D19" s="31">
        <v>6868</v>
      </c>
      <c r="E19" s="31">
        <v>2998</v>
      </c>
      <c r="F19" s="31">
        <v>7494</v>
      </c>
      <c r="G19" s="31">
        <v>13578</v>
      </c>
      <c r="H19" s="32">
        <f t="shared" si="1"/>
        <v>6.3232497644157792</v>
      </c>
      <c r="I19" s="33">
        <f t="shared" si="0"/>
        <v>7.6617067018773382</v>
      </c>
      <c r="J19" s="28"/>
      <c r="L19" s="682">
        <v>3467</v>
      </c>
      <c r="M19" s="685">
        <f t="shared" si="2"/>
        <v>3401</v>
      </c>
      <c r="N19" s="447">
        <f t="shared" si="3"/>
        <v>14607</v>
      </c>
      <c r="O19" s="447">
        <f t="shared" si="4"/>
        <v>7113</v>
      </c>
      <c r="P19" s="222">
        <f t="shared" si="5"/>
        <v>8.2423442181707394</v>
      </c>
      <c r="Q19" s="222">
        <f t="shared" si="6"/>
        <v>4.013677991637465</v>
      </c>
    </row>
    <row r="20" spans="1:17">
      <c r="A20" s="35">
        <v>1976</v>
      </c>
      <c r="B20" s="31">
        <v>205123</v>
      </c>
      <c r="C20" s="31">
        <v>12353</v>
      </c>
      <c r="D20" s="31">
        <v>7130</v>
      </c>
      <c r="E20" s="31">
        <v>2615</v>
      </c>
      <c r="F20" s="31">
        <v>7128</v>
      </c>
      <c r="G20" s="31">
        <v>14970</v>
      </c>
      <c r="H20" s="32">
        <f t="shared" si="1"/>
        <v>6.0222403143479761</v>
      </c>
      <c r="I20" s="33">
        <f t="shared" si="0"/>
        <v>7.2980601882772778</v>
      </c>
      <c r="J20" s="28"/>
      <c r="L20" s="682">
        <v>2511</v>
      </c>
      <c r="M20" s="685">
        <f t="shared" si="2"/>
        <v>4619</v>
      </c>
      <c r="N20" s="447">
        <f t="shared" si="3"/>
        <v>16972</v>
      </c>
      <c r="O20" s="447">
        <f t="shared" si="4"/>
        <v>9844</v>
      </c>
      <c r="P20" s="222">
        <f t="shared" si="5"/>
        <v>8.2740599542713404</v>
      </c>
      <c r="Q20" s="222">
        <f t="shared" si="6"/>
        <v>4.7990717764463273</v>
      </c>
    </row>
    <row r="21" spans="1:17">
      <c r="A21" s="35">
        <v>1977</v>
      </c>
      <c r="B21" s="31">
        <v>226636</v>
      </c>
      <c r="C21" s="31">
        <v>11625</v>
      </c>
      <c r="D21" s="31">
        <v>8816</v>
      </c>
      <c r="E21" s="31">
        <v>2979</v>
      </c>
      <c r="F21" s="31">
        <v>7238</v>
      </c>
      <c r="G21" s="31">
        <v>16182</v>
      </c>
      <c r="H21" s="32">
        <f t="shared" si="1"/>
        <v>5.1293704442365726</v>
      </c>
      <c r="I21" s="33">
        <f t="shared" si="0"/>
        <v>7.1400836583773097</v>
      </c>
      <c r="J21" s="28"/>
      <c r="L21" s="682">
        <v>3018</v>
      </c>
      <c r="M21" s="685">
        <f t="shared" si="2"/>
        <v>5798</v>
      </c>
      <c r="N21" s="447">
        <f t="shared" si="3"/>
        <v>17423</v>
      </c>
      <c r="O21" s="447">
        <f t="shared" si="4"/>
        <v>10185</v>
      </c>
      <c r="P21" s="222">
        <f t="shared" si="5"/>
        <v>7.6876577419297902</v>
      </c>
      <c r="Q21" s="222">
        <f t="shared" si="6"/>
        <v>4.4939903634021077</v>
      </c>
    </row>
    <row r="22" spans="1:17">
      <c r="A22" s="35">
        <v>1978</v>
      </c>
      <c r="B22" s="31">
        <v>251001</v>
      </c>
      <c r="C22" s="31">
        <v>13157</v>
      </c>
      <c r="D22" s="31">
        <v>12639</v>
      </c>
      <c r="E22" s="31">
        <v>4352</v>
      </c>
      <c r="F22" s="31">
        <v>8188</v>
      </c>
      <c r="G22" s="31">
        <v>21960</v>
      </c>
      <c r="H22" s="32">
        <f t="shared" si="1"/>
        <v>5.2418117856104161</v>
      </c>
      <c r="I22" s="33">
        <f t="shared" si="0"/>
        <v>8.7489691276130372</v>
      </c>
      <c r="J22" s="28"/>
      <c r="L22" s="682">
        <v>5364</v>
      </c>
      <c r="M22" s="685">
        <f t="shared" si="2"/>
        <v>7275</v>
      </c>
      <c r="N22" s="447">
        <f t="shared" si="3"/>
        <v>20432</v>
      </c>
      <c r="O22" s="447">
        <f t="shared" si="4"/>
        <v>12244</v>
      </c>
      <c r="P22" s="222">
        <f t="shared" si="5"/>
        <v>8.1402066127226593</v>
      </c>
      <c r="Q22" s="222">
        <f t="shared" si="6"/>
        <v>4.8780682148676702</v>
      </c>
    </row>
    <row r="23" spans="1:17">
      <c r="A23" s="35">
        <v>1979</v>
      </c>
      <c r="B23" s="31">
        <v>286468</v>
      </c>
      <c r="C23" s="31">
        <v>16185</v>
      </c>
      <c r="D23" s="31">
        <v>17671</v>
      </c>
      <c r="E23" s="31">
        <v>6668</v>
      </c>
      <c r="F23" s="31">
        <v>10038</v>
      </c>
      <c r="G23" s="31">
        <v>30486</v>
      </c>
      <c r="H23" s="32">
        <f t="shared" si="1"/>
        <v>5.649845707024868</v>
      </c>
      <c r="I23" s="33">
        <f t="shared" si="0"/>
        <v>10.642026334529511</v>
      </c>
      <c r="J23" s="28"/>
      <c r="L23" s="682">
        <v>6854</v>
      </c>
      <c r="M23" s="685">
        <f t="shared" si="2"/>
        <v>10817</v>
      </c>
      <c r="N23" s="447">
        <f t="shared" si="3"/>
        <v>27002</v>
      </c>
      <c r="O23" s="447">
        <f t="shared" si="4"/>
        <v>16964</v>
      </c>
      <c r="P23" s="222">
        <f t="shared" si="5"/>
        <v>9.4258346481980535</v>
      </c>
      <c r="Q23" s="222">
        <f t="shared" si="6"/>
        <v>5.9217783487160869</v>
      </c>
    </row>
    <row r="24" spans="1:17">
      <c r="A24" s="35">
        <v>1980</v>
      </c>
      <c r="B24" s="31">
        <v>321576</v>
      </c>
      <c r="C24" s="31">
        <v>16043</v>
      </c>
      <c r="D24" s="31">
        <v>20381</v>
      </c>
      <c r="E24" s="31">
        <v>7060</v>
      </c>
      <c r="F24" s="31">
        <v>12078</v>
      </c>
      <c r="G24" s="31">
        <v>31406</v>
      </c>
      <c r="H24" s="32">
        <f t="shared" si="1"/>
        <v>4.9888673284075926</v>
      </c>
      <c r="I24" s="33">
        <f t="shared" si="0"/>
        <v>9.7662760902554915</v>
      </c>
      <c r="J24" s="28"/>
      <c r="L24" s="682">
        <v>8120</v>
      </c>
      <c r="M24" s="685">
        <f t="shared" si="2"/>
        <v>12261</v>
      </c>
      <c r="N24" s="447">
        <f t="shared" si="3"/>
        <v>28304</v>
      </c>
      <c r="O24" s="447">
        <f t="shared" si="4"/>
        <v>16226</v>
      </c>
      <c r="P24" s="222">
        <f t="shared" si="5"/>
        <v>8.8016518645670079</v>
      </c>
      <c r="Q24" s="222">
        <f t="shared" si="6"/>
        <v>5.0457745602905693</v>
      </c>
    </row>
    <row r="25" spans="1:17">
      <c r="A25" s="35">
        <v>1981</v>
      </c>
      <c r="B25" s="31">
        <v>367121</v>
      </c>
      <c r="C25" s="34">
        <v>462</v>
      </c>
      <c r="D25" s="31">
        <v>24880</v>
      </c>
      <c r="E25" s="31">
        <v>10493</v>
      </c>
      <c r="F25" s="31">
        <v>12796</v>
      </c>
      <c r="G25" s="31">
        <v>23039</v>
      </c>
      <c r="H25" s="32">
        <f t="shared" si="1"/>
        <v>0.12584406775967596</v>
      </c>
      <c r="I25" s="33">
        <f t="shared" si="0"/>
        <v>6.2755876128034087</v>
      </c>
      <c r="J25" s="28"/>
      <c r="L25" s="682">
        <v>9725</v>
      </c>
      <c r="M25" s="685">
        <f t="shared" si="2"/>
        <v>15155</v>
      </c>
      <c r="N25" s="447">
        <f t="shared" si="3"/>
        <v>15617</v>
      </c>
      <c r="O25" s="447">
        <f t="shared" si="4"/>
        <v>2821</v>
      </c>
      <c r="P25" s="222">
        <f t="shared" si="5"/>
        <v>4.2539108359369253</v>
      </c>
      <c r="Q25" s="222">
        <f t="shared" si="6"/>
        <v>0.76841150465377905</v>
      </c>
    </row>
    <row r="26" spans="1:17">
      <c r="A26" s="35">
        <v>1982</v>
      </c>
      <c r="B26" s="31">
        <v>386773</v>
      </c>
      <c r="C26" s="31">
        <v>-13470</v>
      </c>
      <c r="D26" s="31">
        <v>25339</v>
      </c>
      <c r="E26" s="31">
        <v>10904</v>
      </c>
      <c r="F26" s="31">
        <v>11755</v>
      </c>
      <c r="G26" s="31">
        <v>11018</v>
      </c>
      <c r="H26" s="32">
        <f t="shared" si="1"/>
        <v>-3.482662957341903</v>
      </c>
      <c r="I26" s="33">
        <f t="shared" si="0"/>
        <v>2.8486993662949587</v>
      </c>
      <c r="J26" s="28"/>
      <c r="L26" s="682">
        <v>10284</v>
      </c>
      <c r="M26" s="685">
        <f t="shared" si="2"/>
        <v>15055</v>
      </c>
      <c r="N26" s="447">
        <f t="shared" si="3"/>
        <v>1585</v>
      </c>
      <c r="O26" s="447">
        <f t="shared" si="4"/>
        <v>-10170</v>
      </c>
      <c r="P26" s="222">
        <f t="shared" si="5"/>
        <v>0.40980109780155288</v>
      </c>
      <c r="Q26" s="222">
        <f t="shared" si="6"/>
        <v>-2.6294493152314149</v>
      </c>
    </row>
    <row r="27" spans="1:17">
      <c r="A27" s="35">
        <v>1983</v>
      </c>
      <c r="B27" s="31">
        <v>419691</v>
      </c>
      <c r="C27" s="31">
        <v>4495</v>
      </c>
      <c r="D27" s="31">
        <v>31498</v>
      </c>
      <c r="E27" s="31">
        <v>9391</v>
      </c>
      <c r="F27" s="31">
        <v>12320</v>
      </c>
      <c r="G27" s="31">
        <v>33064</v>
      </c>
      <c r="H27" s="32">
        <f t="shared" si="1"/>
        <v>1.071026064414057</v>
      </c>
      <c r="I27" s="33">
        <f t="shared" si="0"/>
        <v>7.8781770397745001</v>
      </c>
      <c r="J27" s="28"/>
      <c r="L27" s="682">
        <v>17502</v>
      </c>
      <c r="M27" s="685">
        <f t="shared" si="2"/>
        <v>13996</v>
      </c>
      <c r="N27" s="447">
        <f t="shared" si="3"/>
        <v>18491</v>
      </c>
      <c r="O27" s="447">
        <f t="shared" si="4"/>
        <v>6171</v>
      </c>
      <c r="P27" s="222">
        <f t="shared" si="5"/>
        <v>4.40586050213133</v>
      </c>
      <c r="Q27" s="222">
        <f t="shared" si="6"/>
        <v>1.4703674846494206</v>
      </c>
    </row>
    <row r="28" spans="1:17">
      <c r="A28" s="35">
        <v>1984</v>
      </c>
      <c r="B28" s="31">
        <v>460243</v>
      </c>
      <c r="C28" s="31">
        <v>13392</v>
      </c>
      <c r="D28" s="31">
        <v>31145</v>
      </c>
      <c r="E28" s="31">
        <v>11201</v>
      </c>
      <c r="F28" s="31">
        <v>14984</v>
      </c>
      <c r="G28" s="31">
        <v>40754</v>
      </c>
      <c r="H28" s="32">
        <f t="shared" si="1"/>
        <v>2.909767231658059</v>
      </c>
      <c r="I28" s="33">
        <f t="shared" si="0"/>
        <v>8.8548875268064915</v>
      </c>
      <c r="J28" s="28"/>
      <c r="L28" s="682">
        <v>15519</v>
      </c>
      <c r="M28" s="685">
        <f t="shared" si="2"/>
        <v>15626</v>
      </c>
      <c r="N28" s="447">
        <f t="shared" si="3"/>
        <v>29018</v>
      </c>
      <c r="O28" s="447">
        <f t="shared" si="4"/>
        <v>14034</v>
      </c>
      <c r="P28" s="222">
        <f t="shared" si="5"/>
        <v>6.3049302216437839</v>
      </c>
      <c r="Q28" s="222">
        <f t="shared" si="6"/>
        <v>3.0492587611327062</v>
      </c>
    </row>
    <row r="29" spans="1:17">
      <c r="A29" s="35">
        <v>1985</v>
      </c>
      <c r="B29" s="31">
        <v>498075</v>
      </c>
      <c r="C29" s="31">
        <v>18447</v>
      </c>
      <c r="D29" s="31">
        <v>33712</v>
      </c>
      <c r="E29" s="31">
        <v>11220</v>
      </c>
      <c r="F29" s="31">
        <v>15563</v>
      </c>
      <c r="G29" s="31">
        <v>47816</v>
      </c>
      <c r="H29" s="32">
        <f t="shared" si="1"/>
        <v>3.703659087486824</v>
      </c>
      <c r="I29" s="33">
        <f t="shared" si="0"/>
        <v>9.600160618380766</v>
      </c>
      <c r="J29" s="28"/>
      <c r="L29" s="682">
        <v>16248</v>
      </c>
      <c r="M29" s="685">
        <f t="shared" si="2"/>
        <v>17464</v>
      </c>
      <c r="N29" s="447">
        <f t="shared" si="3"/>
        <v>35911</v>
      </c>
      <c r="O29" s="447">
        <f t="shared" si="4"/>
        <v>20348</v>
      </c>
      <c r="P29" s="222">
        <f t="shared" si="5"/>
        <v>7.2099583396074891</v>
      </c>
      <c r="Q29" s="222">
        <f t="shared" si="6"/>
        <v>4.0853285147819101</v>
      </c>
    </row>
    <row r="30" spans="1:17">
      <c r="A30" s="35">
        <v>1986</v>
      </c>
      <c r="B30" s="31">
        <v>524450</v>
      </c>
      <c r="C30" s="31">
        <v>13081</v>
      </c>
      <c r="D30" s="31">
        <v>41554</v>
      </c>
      <c r="E30" s="31">
        <v>10787</v>
      </c>
      <c r="F30" s="31">
        <v>14573</v>
      </c>
      <c r="G30" s="31">
        <v>50849</v>
      </c>
      <c r="H30" s="32">
        <f t="shared" si="1"/>
        <v>2.4942320526265611</v>
      </c>
      <c r="I30" s="33">
        <f t="shared" si="0"/>
        <v>9.6956811898179041</v>
      </c>
      <c r="J30" s="28"/>
      <c r="L30" s="682">
        <v>23828</v>
      </c>
      <c r="M30" s="685">
        <f t="shared" si="2"/>
        <v>17726</v>
      </c>
      <c r="N30" s="447">
        <f t="shared" si="3"/>
        <v>30807</v>
      </c>
      <c r="O30" s="447">
        <f t="shared" si="4"/>
        <v>16234</v>
      </c>
      <c r="P30" s="222">
        <f t="shared" si="5"/>
        <v>5.8741538754886076</v>
      </c>
      <c r="Q30" s="222">
        <f t="shared" si="6"/>
        <v>3.0954333110878065</v>
      </c>
    </row>
    <row r="31" spans="1:17">
      <c r="A31" s="35">
        <v>1987</v>
      </c>
      <c r="B31" s="31">
        <v>571926</v>
      </c>
      <c r="C31" s="31">
        <v>27196</v>
      </c>
      <c r="D31" s="31">
        <v>44862</v>
      </c>
      <c r="E31" s="31">
        <v>10714</v>
      </c>
      <c r="F31" s="31">
        <v>16990</v>
      </c>
      <c r="G31" s="31">
        <v>65782</v>
      </c>
      <c r="H31" s="32">
        <f t="shared" si="1"/>
        <v>4.755160632669261</v>
      </c>
      <c r="I31" s="33">
        <f t="shared" si="0"/>
        <v>11.501837650325392</v>
      </c>
      <c r="J31" s="28"/>
      <c r="L31" s="682">
        <v>25717</v>
      </c>
      <c r="M31" s="685">
        <f t="shared" si="2"/>
        <v>19145</v>
      </c>
      <c r="N31" s="447">
        <f t="shared" si="3"/>
        <v>46341</v>
      </c>
      <c r="O31" s="447">
        <f t="shared" si="4"/>
        <v>29351</v>
      </c>
      <c r="P31" s="222">
        <f t="shared" si="5"/>
        <v>8.1026216678381466</v>
      </c>
      <c r="Q31" s="222">
        <f t="shared" si="6"/>
        <v>5.1319576308823169</v>
      </c>
    </row>
    <row r="32" spans="1:17">
      <c r="A32" s="35">
        <v>1988</v>
      </c>
      <c r="B32" s="31">
        <v>624401</v>
      </c>
      <c r="C32" s="31">
        <v>25591</v>
      </c>
      <c r="D32" s="31">
        <v>34544</v>
      </c>
      <c r="E32" s="31">
        <v>13920</v>
      </c>
      <c r="F32" s="31">
        <v>17586</v>
      </c>
      <c r="G32" s="31">
        <v>56469</v>
      </c>
      <c r="H32" s="32">
        <f t="shared" si="1"/>
        <v>4.0984879908904697</v>
      </c>
      <c r="I32" s="33">
        <f t="shared" si="0"/>
        <v>9.0437074892577041</v>
      </c>
      <c r="J32" s="28"/>
      <c r="L32" s="682">
        <v>13149</v>
      </c>
      <c r="M32" s="685">
        <f t="shared" si="2"/>
        <v>21395</v>
      </c>
      <c r="N32" s="447">
        <f t="shared" si="3"/>
        <v>46986</v>
      </c>
      <c r="O32" s="447">
        <f t="shared" si="4"/>
        <v>29400</v>
      </c>
      <c r="P32" s="222">
        <f t="shared" si="5"/>
        <v>7.5249719331006837</v>
      </c>
      <c r="Q32" s="222">
        <f t="shared" si="6"/>
        <v>4.70851263851275</v>
      </c>
    </row>
    <row r="33" spans="1:17">
      <c r="A33" s="35">
        <v>1989</v>
      </c>
      <c r="B33" s="31">
        <v>669026</v>
      </c>
      <c r="C33" s="31">
        <v>12015</v>
      </c>
      <c r="D33" s="31">
        <v>42335</v>
      </c>
      <c r="E33" s="31">
        <v>12680</v>
      </c>
      <c r="F33" s="31">
        <v>18566</v>
      </c>
      <c r="G33" s="31">
        <v>48464</v>
      </c>
      <c r="H33" s="32">
        <f t="shared" si="1"/>
        <v>1.7958943299662495</v>
      </c>
      <c r="I33" s="33">
        <f t="shared" si="0"/>
        <v>7.2439636127743912</v>
      </c>
      <c r="J33" s="28"/>
      <c r="L33" s="682">
        <v>15717</v>
      </c>
      <c r="M33" s="685">
        <f t="shared" si="2"/>
        <v>26618</v>
      </c>
      <c r="N33" s="447">
        <f t="shared" si="3"/>
        <v>38633</v>
      </c>
      <c r="O33" s="447">
        <f t="shared" si="4"/>
        <v>20067</v>
      </c>
      <c r="P33" s="222">
        <f t="shared" si="5"/>
        <v>5.7745139949717954</v>
      </c>
      <c r="Q33" s="222">
        <f t="shared" si="6"/>
        <v>2.9994349995366396</v>
      </c>
    </row>
    <row r="34" spans="1:17">
      <c r="A34" s="35">
        <v>1990</v>
      </c>
      <c r="B34" s="31">
        <v>692997</v>
      </c>
      <c r="C34" s="31">
        <v>-10304</v>
      </c>
      <c r="D34" s="31">
        <v>44869</v>
      </c>
      <c r="E34" s="31">
        <v>14045</v>
      </c>
      <c r="F34" s="31">
        <v>16834</v>
      </c>
      <c r="G34" s="31">
        <v>31776</v>
      </c>
      <c r="H34" s="32">
        <f t="shared" si="1"/>
        <v>-1.4868751235575335</v>
      </c>
      <c r="I34" s="33">
        <f t="shared" si="0"/>
        <v>4.5853012350702818</v>
      </c>
      <c r="J34" s="28"/>
      <c r="L34" s="682">
        <v>14635</v>
      </c>
      <c r="M34" s="685">
        <f t="shared" si="2"/>
        <v>30234</v>
      </c>
      <c r="N34" s="447">
        <f t="shared" si="3"/>
        <v>19930</v>
      </c>
      <c r="O34" s="447">
        <f t="shared" si="4"/>
        <v>3096</v>
      </c>
      <c r="P34" s="222">
        <f t="shared" si="5"/>
        <v>2.8759143257474418</v>
      </c>
      <c r="Q34" s="222">
        <f t="shared" si="6"/>
        <v>0.44675518075835824</v>
      </c>
    </row>
    <row r="35" spans="1:17">
      <c r="A35" s="35">
        <v>1991</v>
      </c>
      <c r="B35" s="31">
        <v>699253</v>
      </c>
      <c r="C35" s="31">
        <v>-18071</v>
      </c>
      <c r="D35" s="31">
        <v>43048</v>
      </c>
      <c r="E35" s="31">
        <v>12925</v>
      </c>
      <c r="F35" s="31">
        <v>15015</v>
      </c>
      <c r="G35" s="31">
        <v>22887</v>
      </c>
      <c r="H35" s="32">
        <f t="shared" si="1"/>
        <v>-2.5843292770999908</v>
      </c>
      <c r="I35" s="33">
        <f t="shared" si="0"/>
        <v>3.2730642557128817</v>
      </c>
      <c r="J35" s="28"/>
      <c r="L35" s="682">
        <v>14589</v>
      </c>
      <c r="M35" s="685">
        <f t="shared" si="2"/>
        <v>28459</v>
      </c>
      <c r="N35" s="447">
        <f t="shared" si="3"/>
        <v>10388</v>
      </c>
      <c r="O35" s="447">
        <f t="shared" si="4"/>
        <v>-4627</v>
      </c>
      <c r="P35" s="222">
        <f t="shared" si="5"/>
        <v>1.4855853317754804</v>
      </c>
      <c r="Q35" s="222">
        <f t="shared" si="6"/>
        <v>-0.66170613497546671</v>
      </c>
    </row>
    <row r="36" spans="1:17">
      <c r="A36" s="35">
        <v>1992</v>
      </c>
      <c r="B36" s="31">
        <v>716019</v>
      </c>
      <c r="C36" s="31">
        <v>-11559</v>
      </c>
      <c r="D36" s="31">
        <v>39822</v>
      </c>
      <c r="E36" s="31">
        <v>10880</v>
      </c>
      <c r="F36" s="31">
        <v>14517</v>
      </c>
      <c r="G36" s="31">
        <v>24626</v>
      </c>
      <c r="H36" s="32">
        <f t="shared" si="1"/>
        <v>-1.6143426361590965</v>
      </c>
      <c r="I36" s="33">
        <f t="shared" si="0"/>
        <v>3.4392942086732332</v>
      </c>
      <c r="J36" s="24"/>
      <c r="K36" s="24"/>
      <c r="L36" s="682">
        <v>14177</v>
      </c>
      <c r="M36" s="685">
        <f t="shared" si="2"/>
        <v>25645</v>
      </c>
      <c r="N36" s="447">
        <f t="shared" si="3"/>
        <v>14086</v>
      </c>
      <c r="O36" s="447">
        <f t="shared" si="4"/>
        <v>-431</v>
      </c>
      <c r="P36" s="222">
        <f t="shared" si="5"/>
        <v>1.9672662317620062</v>
      </c>
      <c r="Q36" s="222">
        <f t="shared" si="6"/>
        <v>-6.019393340120862E-2</v>
      </c>
    </row>
    <row r="37" spans="1:17">
      <c r="A37" s="35">
        <v>1993</v>
      </c>
      <c r="B37" s="31">
        <v>744608</v>
      </c>
      <c r="C37" s="31">
        <v>2543</v>
      </c>
      <c r="D37" s="31">
        <v>35102</v>
      </c>
      <c r="E37" s="31">
        <v>11761</v>
      </c>
      <c r="F37" s="31">
        <v>16263</v>
      </c>
      <c r="G37" s="31">
        <v>33143</v>
      </c>
      <c r="H37" s="32">
        <f t="shared" si="1"/>
        <v>0.3415219820361855</v>
      </c>
      <c r="I37" s="33">
        <f t="shared" ref="I37:I61" si="7">G37/B37*100</f>
        <v>4.4510668700846621</v>
      </c>
      <c r="J37" s="24"/>
      <c r="K37" s="24"/>
      <c r="L37" s="682">
        <v>12231</v>
      </c>
      <c r="M37" s="685">
        <f t="shared" si="2"/>
        <v>22871</v>
      </c>
      <c r="N37" s="447">
        <f t="shared" si="3"/>
        <v>25414</v>
      </c>
      <c r="O37" s="447">
        <f t="shared" si="4"/>
        <v>9151</v>
      </c>
      <c r="P37" s="222">
        <f t="shared" si="5"/>
        <v>3.4130710387210454</v>
      </c>
      <c r="Q37" s="222">
        <f t="shared" si="6"/>
        <v>1.2289687996905754</v>
      </c>
    </row>
    <row r="38" spans="1:17">
      <c r="A38" s="35">
        <v>1994</v>
      </c>
      <c r="B38" s="31">
        <v>789507</v>
      </c>
      <c r="C38" s="31">
        <v>23855</v>
      </c>
      <c r="D38" s="31">
        <v>35119</v>
      </c>
      <c r="E38" s="31">
        <v>13703</v>
      </c>
      <c r="F38" s="31">
        <v>19342</v>
      </c>
      <c r="G38" s="31">
        <v>53335</v>
      </c>
      <c r="H38" s="32">
        <f t="shared" si="1"/>
        <v>3.0215058257874849</v>
      </c>
      <c r="I38" s="33">
        <f t="shared" si="7"/>
        <v>6.755481585343766</v>
      </c>
      <c r="J38" s="28"/>
      <c r="L38" s="682">
        <v>12594</v>
      </c>
      <c r="M38" s="685">
        <f t="shared" si="2"/>
        <v>22525</v>
      </c>
      <c r="N38" s="447">
        <f t="shared" si="3"/>
        <v>46380</v>
      </c>
      <c r="O38" s="447">
        <f t="shared" si="4"/>
        <v>27038</v>
      </c>
      <c r="P38" s="222">
        <f t="shared" si="5"/>
        <v>5.8745520939016371</v>
      </c>
      <c r="Q38" s="222">
        <f t="shared" si="6"/>
        <v>3.424668812309454</v>
      </c>
    </row>
    <row r="39" spans="1:17">
      <c r="A39" s="35">
        <v>1995</v>
      </c>
      <c r="B39" s="31">
        <v>828973</v>
      </c>
      <c r="C39" s="31">
        <v>26449</v>
      </c>
      <c r="D39" s="31">
        <v>42594</v>
      </c>
      <c r="E39" s="31">
        <v>17905</v>
      </c>
      <c r="F39" s="31">
        <v>22138</v>
      </c>
      <c r="G39" s="31">
        <v>64810</v>
      </c>
      <c r="H39" s="32">
        <f t="shared" si="1"/>
        <v>3.1905743612880033</v>
      </c>
      <c r="I39" s="33">
        <f t="shared" si="7"/>
        <v>7.8181074655024956</v>
      </c>
      <c r="L39" s="682">
        <v>14174</v>
      </c>
      <c r="M39" s="685">
        <f t="shared" si="2"/>
        <v>28420</v>
      </c>
      <c r="N39" s="447">
        <f t="shared" si="3"/>
        <v>54869</v>
      </c>
      <c r="O39" s="447">
        <f t="shared" si="4"/>
        <v>32731</v>
      </c>
      <c r="P39" s="222">
        <f t="shared" si="5"/>
        <v>6.6189127993312207</v>
      </c>
      <c r="Q39" s="222">
        <f t="shared" si="6"/>
        <v>3.9483795009005118</v>
      </c>
    </row>
    <row r="40" spans="1:17">
      <c r="A40" s="35">
        <v>1996</v>
      </c>
      <c r="B40" s="31">
        <v>857023</v>
      </c>
      <c r="C40" s="31">
        <v>31921</v>
      </c>
      <c r="D40" s="31">
        <v>43684</v>
      </c>
      <c r="E40" s="31">
        <v>18503</v>
      </c>
      <c r="F40" s="31">
        <v>26239</v>
      </c>
      <c r="G40" s="31">
        <v>67869</v>
      </c>
      <c r="H40" s="32">
        <f t="shared" si="1"/>
        <v>3.724637495143071</v>
      </c>
      <c r="I40" s="33">
        <f t="shared" si="7"/>
        <v>7.9191573621711431</v>
      </c>
      <c r="L40" s="682">
        <v>16454</v>
      </c>
      <c r="M40" s="685">
        <f t="shared" si="2"/>
        <v>27230</v>
      </c>
      <c r="N40" s="447">
        <f t="shared" si="3"/>
        <v>59151</v>
      </c>
      <c r="O40" s="447">
        <f t="shared" si="4"/>
        <v>32912</v>
      </c>
      <c r="P40" s="222">
        <f t="shared" si="5"/>
        <v>6.901915117797305</v>
      </c>
      <c r="Q40" s="222">
        <f t="shared" si="6"/>
        <v>3.8402703311346369</v>
      </c>
    </row>
    <row r="41" spans="1:17">
      <c r="A41" s="223">
        <v>1997</v>
      </c>
      <c r="B41" s="224">
        <v>903902</v>
      </c>
      <c r="C41" s="224">
        <v>39003</v>
      </c>
      <c r="D41" s="224">
        <v>48944</v>
      </c>
      <c r="E41" s="224">
        <v>22092</v>
      </c>
      <c r="F41" s="224">
        <v>32251</v>
      </c>
      <c r="G41" s="224">
        <v>77788</v>
      </c>
      <c r="H41" s="225">
        <f t="shared" si="1"/>
        <v>4.3149589225380627</v>
      </c>
      <c r="I41" s="33">
        <f t="shared" si="7"/>
        <v>8.6058001863033819</v>
      </c>
      <c r="L41" s="686">
        <v>25077</v>
      </c>
      <c r="M41" s="685">
        <f t="shared" si="2"/>
        <v>23867</v>
      </c>
      <c r="N41" s="447">
        <f t="shared" si="3"/>
        <v>62870</v>
      </c>
      <c r="O41" s="447">
        <f t="shared" si="4"/>
        <v>30619</v>
      </c>
      <c r="P41" s="222">
        <f t="shared" si="5"/>
        <v>6.9554000323043876</v>
      </c>
      <c r="Q41" s="222">
        <f t="shared" si="6"/>
        <v>3.3874247429477977</v>
      </c>
    </row>
    <row r="42" spans="1:17">
      <c r="A42" s="35">
        <v>1998</v>
      </c>
      <c r="B42" s="31">
        <v>937295</v>
      </c>
      <c r="C42" s="31">
        <v>28019</v>
      </c>
      <c r="D42" s="31">
        <v>49636</v>
      </c>
      <c r="E42" s="31">
        <v>20667</v>
      </c>
      <c r="F42" s="31">
        <v>30801</v>
      </c>
      <c r="G42" s="31">
        <v>67521</v>
      </c>
      <c r="H42" s="32">
        <f t="shared" si="1"/>
        <v>2.9893470038781813</v>
      </c>
      <c r="I42" s="33">
        <f t="shared" si="7"/>
        <v>7.2038152342645585</v>
      </c>
      <c r="L42" s="682">
        <v>24595</v>
      </c>
      <c r="M42" s="685">
        <f t="shared" si="2"/>
        <v>25041</v>
      </c>
      <c r="N42" s="447">
        <f t="shared" si="3"/>
        <v>53060</v>
      </c>
      <c r="O42" s="447">
        <f t="shared" si="4"/>
        <v>22259</v>
      </c>
      <c r="P42" s="222">
        <f t="shared" si="5"/>
        <v>5.6609711990355223</v>
      </c>
      <c r="Q42" s="222">
        <f t="shared" si="6"/>
        <v>2.374812625694152</v>
      </c>
    </row>
    <row r="43" spans="1:17">
      <c r="A43" s="35">
        <v>1999</v>
      </c>
      <c r="B43" s="31">
        <v>1004456</v>
      </c>
      <c r="C43" s="31">
        <v>50061</v>
      </c>
      <c r="D43" s="31">
        <v>54062</v>
      </c>
      <c r="E43" s="31">
        <v>18631</v>
      </c>
      <c r="F43" s="31">
        <v>39403</v>
      </c>
      <c r="G43" s="31">
        <v>83351</v>
      </c>
      <c r="H43" s="32">
        <f t="shared" si="1"/>
        <v>4.9838917782361793</v>
      </c>
      <c r="I43" s="33">
        <f t="shared" si="7"/>
        <v>8.2981235614103568</v>
      </c>
      <c r="L43" s="682">
        <v>28529</v>
      </c>
      <c r="M43" s="685">
        <f t="shared" si="2"/>
        <v>25533</v>
      </c>
      <c r="N43" s="447">
        <f t="shared" si="3"/>
        <v>75594</v>
      </c>
      <c r="O43" s="447">
        <f t="shared" si="4"/>
        <v>36191</v>
      </c>
      <c r="P43" s="222">
        <f t="shared" si="5"/>
        <v>7.5258647466887556</v>
      </c>
      <c r="Q43" s="222">
        <f t="shared" si="6"/>
        <v>3.6030448322275941</v>
      </c>
    </row>
    <row r="44" spans="1:17">
      <c r="A44" s="223">
        <v>2000</v>
      </c>
      <c r="B44" s="224">
        <v>1102380</v>
      </c>
      <c r="C44" s="224">
        <v>73285</v>
      </c>
      <c r="D44" s="224">
        <v>64907</v>
      </c>
      <c r="E44" s="224">
        <v>21163</v>
      </c>
      <c r="F44" s="224">
        <v>48194</v>
      </c>
      <c r="G44" s="224">
        <v>111161</v>
      </c>
      <c r="H44" s="225">
        <f t="shared" si="1"/>
        <v>6.6478891126471815</v>
      </c>
      <c r="I44" s="33">
        <f t="shared" si="7"/>
        <v>10.083727934106207</v>
      </c>
      <c r="L44" s="686">
        <v>36524</v>
      </c>
      <c r="M44" s="685">
        <f t="shared" si="2"/>
        <v>28383</v>
      </c>
      <c r="N44" s="447">
        <f t="shared" si="3"/>
        <v>101668</v>
      </c>
      <c r="O44" s="447">
        <f t="shared" si="4"/>
        <v>53474</v>
      </c>
      <c r="P44" s="222">
        <f t="shared" si="5"/>
        <v>9.2225911210290459</v>
      </c>
      <c r="Q44" s="222">
        <f t="shared" si="6"/>
        <v>4.8507774088789706</v>
      </c>
    </row>
    <row r="45" spans="1:17">
      <c r="A45" s="35">
        <v>2001</v>
      </c>
      <c r="B45" s="31">
        <v>1140505</v>
      </c>
      <c r="C45" s="36">
        <v>73999</v>
      </c>
      <c r="D45" s="31">
        <v>71308</v>
      </c>
      <c r="E45" s="31">
        <v>15778</v>
      </c>
      <c r="F45" s="31">
        <v>36338</v>
      </c>
      <c r="G45" s="31">
        <v>124747</v>
      </c>
      <c r="H45" s="32">
        <f t="shared" si="1"/>
        <v>6.4882661627963047</v>
      </c>
      <c r="I45" s="33">
        <f t="shared" si="7"/>
        <v>10.937874011950846</v>
      </c>
      <c r="L45" s="682">
        <v>43595</v>
      </c>
      <c r="M45" s="685">
        <f t="shared" si="2"/>
        <v>27713</v>
      </c>
      <c r="N45" s="447">
        <f t="shared" si="3"/>
        <v>101712</v>
      </c>
      <c r="O45" s="447">
        <f t="shared" si="4"/>
        <v>65374</v>
      </c>
      <c r="P45" s="222">
        <f t="shared" si="5"/>
        <v>8.9181546770947957</v>
      </c>
      <c r="Q45" s="222">
        <f t="shared" si="6"/>
        <v>5.7320222182278906</v>
      </c>
    </row>
    <row r="46" spans="1:17">
      <c r="A46" s="35">
        <v>2002</v>
      </c>
      <c r="B46" s="31">
        <v>1189452</v>
      </c>
      <c r="C46" s="31">
        <v>93577</v>
      </c>
      <c r="D46" s="31">
        <v>67373</v>
      </c>
      <c r="E46" s="31">
        <v>14797</v>
      </c>
      <c r="F46" s="31">
        <v>35743</v>
      </c>
      <c r="G46" s="31">
        <v>140004</v>
      </c>
      <c r="H46" s="32">
        <f t="shared" si="1"/>
        <v>7.8672363407686907</v>
      </c>
      <c r="I46" s="33">
        <f t="shared" si="7"/>
        <v>11.770462364181153</v>
      </c>
      <c r="L46" s="682">
        <v>43299</v>
      </c>
      <c r="M46" s="685">
        <f t="shared" si="2"/>
        <v>24074</v>
      </c>
      <c r="N46" s="447">
        <f t="shared" si="3"/>
        <v>117651</v>
      </c>
      <c r="O46" s="447">
        <f t="shared" si="4"/>
        <v>81908</v>
      </c>
      <c r="P46" s="222">
        <f t="shared" si="5"/>
        <v>9.8911935916707865</v>
      </c>
      <c r="Q46" s="222">
        <f t="shared" si="6"/>
        <v>6.8861963324287148</v>
      </c>
    </row>
    <row r="47" spans="1:17">
      <c r="A47" s="35">
        <v>2003</v>
      </c>
      <c r="B47" s="31">
        <v>1250315</v>
      </c>
      <c r="C47" s="31">
        <v>112537</v>
      </c>
      <c r="D47" s="31">
        <v>71067</v>
      </c>
      <c r="E47" s="31">
        <v>12705</v>
      </c>
      <c r="F47" s="31">
        <v>39906</v>
      </c>
      <c r="G47" s="31">
        <v>156403</v>
      </c>
      <c r="H47" s="32">
        <f t="shared" si="1"/>
        <v>9.0006918256599331</v>
      </c>
      <c r="I47" s="33">
        <f t="shared" si="7"/>
        <v>12.509087709897107</v>
      </c>
      <c r="L47" s="682">
        <v>46060</v>
      </c>
      <c r="M47" s="685">
        <f t="shared" si="2"/>
        <v>25007</v>
      </c>
      <c r="N47" s="447">
        <f t="shared" si="3"/>
        <v>137544</v>
      </c>
      <c r="O47" s="447">
        <f t="shared" si="4"/>
        <v>97638</v>
      </c>
      <c r="P47" s="222">
        <f t="shared" si="5"/>
        <v>11.00074781155149</v>
      </c>
      <c r="Q47" s="222">
        <f t="shared" si="6"/>
        <v>7.809072113827316</v>
      </c>
    </row>
    <row r="48" spans="1:17">
      <c r="A48" s="35">
        <v>2004</v>
      </c>
      <c r="B48" s="31">
        <v>1331178</v>
      </c>
      <c r="C48" s="31">
        <v>138782</v>
      </c>
      <c r="D48" s="31">
        <v>82054</v>
      </c>
      <c r="E48" s="31">
        <v>14428</v>
      </c>
      <c r="F48" s="31">
        <v>46242</v>
      </c>
      <c r="G48" s="31">
        <v>189022</v>
      </c>
      <c r="H48" s="32">
        <f t="shared" si="1"/>
        <v>10.425502825317125</v>
      </c>
      <c r="I48" s="33">
        <f t="shared" si="7"/>
        <v>14.199603659315283</v>
      </c>
      <c r="L48" s="682">
        <v>55582</v>
      </c>
      <c r="M48" s="685">
        <f t="shared" si="2"/>
        <v>26472</v>
      </c>
      <c r="N48" s="447">
        <f t="shared" si="3"/>
        <v>165254</v>
      </c>
      <c r="O48" s="447">
        <f t="shared" si="4"/>
        <v>119012</v>
      </c>
      <c r="P48" s="222">
        <f t="shared" si="5"/>
        <v>12.41411742081074</v>
      </c>
      <c r="Q48" s="222">
        <f t="shared" si="6"/>
        <v>8.9403520791359234</v>
      </c>
    </row>
    <row r="49" spans="1:23">
      <c r="A49" s="35">
        <v>2005</v>
      </c>
      <c r="B49" s="31">
        <v>1417028</v>
      </c>
      <c r="C49" s="31">
        <v>154903</v>
      </c>
      <c r="D49" s="31">
        <v>96004</v>
      </c>
      <c r="E49" s="31">
        <v>21791</v>
      </c>
      <c r="F49" s="31">
        <v>48687</v>
      </c>
      <c r="G49" s="31">
        <v>224011</v>
      </c>
      <c r="H49" s="32">
        <f t="shared" si="1"/>
        <v>10.931541225720311</v>
      </c>
      <c r="I49" s="33">
        <f t="shared" si="7"/>
        <v>15.808509076743722</v>
      </c>
      <c r="L49" s="682">
        <v>68510</v>
      </c>
      <c r="M49" s="685">
        <f t="shared" si="2"/>
        <v>27494</v>
      </c>
      <c r="N49" s="447">
        <f t="shared" si="3"/>
        <v>182397</v>
      </c>
      <c r="O49" s="447">
        <f t="shared" si="4"/>
        <v>133710</v>
      </c>
      <c r="P49" s="222">
        <f t="shared" si="5"/>
        <v>12.871799286958337</v>
      </c>
      <c r="Q49" s="222">
        <f t="shared" si="6"/>
        <v>9.4359462198347526</v>
      </c>
      <c r="U49" s="623"/>
      <c r="V49" s="623"/>
      <c r="W49" s="623"/>
    </row>
    <row r="50" spans="1:23">
      <c r="A50" s="35">
        <v>2006</v>
      </c>
      <c r="B50" s="31">
        <v>1492207</v>
      </c>
      <c r="C50" s="31">
        <v>151787</v>
      </c>
      <c r="D50" s="31">
        <v>98523</v>
      </c>
      <c r="E50" s="31">
        <v>32205</v>
      </c>
      <c r="F50" s="31">
        <v>57177</v>
      </c>
      <c r="G50" s="31">
        <v>225338</v>
      </c>
      <c r="H50" s="32">
        <f t="shared" si="1"/>
        <v>10.171980160929415</v>
      </c>
      <c r="I50" s="33">
        <f t="shared" si="7"/>
        <v>15.100987999654203</v>
      </c>
      <c r="L50" s="682">
        <v>65609</v>
      </c>
      <c r="M50" s="685">
        <f t="shared" si="2"/>
        <v>32914</v>
      </c>
      <c r="N50" s="447">
        <f t="shared" si="3"/>
        <v>184701</v>
      </c>
      <c r="O50" s="447">
        <f t="shared" si="4"/>
        <v>127524</v>
      </c>
      <c r="P50" s="222">
        <f t="shared" si="5"/>
        <v>12.377706310183505</v>
      </c>
      <c r="Q50" s="222">
        <f t="shared" si="6"/>
        <v>8.5459993151084266</v>
      </c>
      <c r="U50" s="623"/>
      <c r="V50" s="623"/>
      <c r="W50" s="623"/>
    </row>
    <row r="51" spans="1:23">
      <c r="A51" s="35">
        <v>2007</v>
      </c>
      <c r="B51" s="31">
        <v>1573532</v>
      </c>
      <c r="C51" s="31">
        <v>138469</v>
      </c>
      <c r="D51" s="31">
        <v>100323</v>
      </c>
      <c r="E51" s="31">
        <v>34700</v>
      </c>
      <c r="F51" s="31">
        <v>55284</v>
      </c>
      <c r="G51" s="31">
        <v>218208</v>
      </c>
      <c r="H51" s="32">
        <f t="shared" si="1"/>
        <v>8.7998845908440373</v>
      </c>
      <c r="I51" s="33">
        <f t="shared" si="7"/>
        <v>13.867401489133998</v>
      </c>
      <c r="L51" s="682">
        <v>63105</v>
      </c>
      <c r="M51" s="685">
        <f t="shared" si="2"/>
        <v>37218</v>
      </c>
      <c r="N51" s="447">
        <f t="shared" si="3"/>
        <v>175687</v>
      </c>
      <c r="O51" s="447">
        <f t="shared" si="4"/>
        <v>120403</v>
      </c>
      <c r="P51" s="222">
        <f t="shared" si="5"/>
        <v>11.165136775102127</v>
      </c>
      <c r="Q51" s="222">
        <f t="shared" si="6"/>
        <v>7.6517668531685405</v>
      </c>
      <c r="U51" s="623"/>
      <c r="V51" s="678"/>
      <c r="W51" s="623"/>
    </row>
    <row r="52" spans="1:23">
      <c r="A52" s="35">
        <v>2008</v>
      </c>
      <c r="B52" s="31">
        <v>1652923</v>
      </c>
      <c r="C52" s="31">
        <v>163001</v>
      </c>
      <c r="D52" s="31">
        <v>104278</v>
      </c>
      <c r="E52" s="31">
        <v>32970</v>
      </c>
      <c r="F52" s="31">
        <v>54760</v>
      </c>
      <c r="G52" s="31">
        <v>245489</v>
      </c>
      <c r="H52" s="32">
        <f t="shared" si="1"/>
        <v>9.8613789027075072</v>
      </c>
      <c r="I52" s="33">
        <f t="shared" si="7"/>
        <v>14.851811003900364</v>
      </c>
      <c r="L52" s="682">
        <v>66986</v>
      </c>
      <c r="M52" s="685">
        <f t="shared" si="2"/>
        <v>37292</v>
      </c>
      <c r="N52" s="447">
        <f t="shared" si="3"/>
        <v>200293</v>
      </c>
      <c r="O52" s="447">
        <f t="shared" si="4"/>
        <v>145533</v>
      </c>
      <c r="P52" s="222">
        <f t="shared" si="5"/>
        <v>12.117503356175696</v>
      </c>
      <c r="Q52" s="222">
        <f t="shared" si="6"/>
        <v>8.8045843635789449</v>
      </c>
      <c r="U52" s="679"/>
      <c r="V52" s="269"/>
      <c r="W52" s="623"/>
    </row>
    <row r="53" spans="1:23">
      <c r="A53" s="35">
        <v>2009</v>
      </c>
      <c r="B53" s="31">
        <v>1567365</v>
      </c>
      <c r="C53" s="31">
        <v>90054</v>
      </c>
      <c r="D53" s="31">
        <v>114899</v>
      </c>
      <c r="E53" s="31">
        <v>23106</v>
      </c>
      <c r="F53" s="31">
        <v>53319</v>
      </c>
      <c r="G53" s="31">
        <v>174740</v>
      </c>
      <c r="H53" s="32">
        <f t="shared" si="1"/>
        <v>5.7455666038223381</v>
      </c>
      <c r="I53" s="33">
        <f t="shared" si="7"/>
        <v>11.148647570923172</v>
      </c>
      <c r="L53" s="682">
        <v>82315</v>
      </c>
      <c r="M53" s="685">
        <f t="shared" si="2"/>
        <v>32584</v>
      </c>
      <c r="N53" s="447">
        <f t="shared" si="3"/>
        <v>122638</v>
      </c>
      <c r="O53" s="447">
        <f t="shared" si="4"/>
        <v>69319</v>
      </c>
      <c r="P53" s="222">
        <f t="shared" si="5"/>
        <v>7.8244697310454168</v>
      </c>
      <c r="Q53" s="222">
        <f t="shared" si="6"/>
        <v>4.4226456505025951</v>
      </c>
      <c r="U53" s="680"/>
      <c r="V53" s="608"/>
      <c r="W53" s="623"/>
    </row>
    <row r="54" spans="1:23">
      <c r="A54" s="35">
        <v>2010</v>
      </c>
      <c r="B54" s="31">
        <v>1662130</v>
      </c>
      <c r="C54" s="31">
        <v>138267</v>
      </c>
      <c r="D54" s="31">
        <v>120651</v>
      </c>
      <c r="E54" s="31">
        <v>25553</v>
      </c>
      <c r="F54" s="31">
        <v>55163</v>
      </c>
      <c r="G54" s="31">
        <v>229308</v>
      </c>
      <c r="H54" s="32">
        <f t="shared" si="1"/>
        <v>8.3186634017796433</v>
      </c>
      <c r="I54" s="33">
        <f t="shared" si="7"/>
        <v>13.796032801285099</v>
      </c>
      <c r="L54" s="682">
        <v>89182</v>
      </c>
      <c r="M54" s="685">
        <f t="shared" si="2"/>
        <v>31469</v>
      </c>
      <c r="N54" s="447">
        <f t="shared" si="3"/>
        <v>169736</v>
      </c>
      <c r="O54" s="447">
        <f t="shared" si="4"/>
        <v>114573</v>
      </c>
      <c r="P54" s="222">
        <f t="shared" si="5"/>
        <v>10.211956946809215</v>
      </c>
      <c r="Q54" s="222">
        <f t="shared" si="6"/>
        <v>6.8931431356151442</v>
      </c>
      <c r="U54" s="623"/>
      <c r="V54" s="623"/>
      <c r="W54" s="623"/>
    </row>
    <row r="55" spans="1:23">
      <c r="A55" s="223">
        <v>2011</v>
      </c>
      <c r="B55" s="224">
        <v>1769921</v>
      </c>
      <c r="C55" s="224">
        <v>170244</v>
      </c>
      <c r="D55" s="224">
        <v>123512</v>
      </c>
      <c r="E55" s="224">
        <v>26219</v>
      </c>
      <c r="F55" s="224">
        <v>57374</v>
      </c>
      <c r="G55" s="224">
        <v>262601</v>
      </c>
      <c r="H55" s="225">
        <f t="shared" si="1"/>
        <v>9.6187343954899678</v>
      </c>
      <c r="I55" s="33">
        <f t="shared" si="7"/>
        <v>14.836876900155429</v>
      </c>
      <c r="L55" s="686">
        <v>90939</v>
      </c>
      <c r="M55" s="685">
        <f t="shared" si="2"/>
        <v>32573</v>
      </c>
      <c r="N55" s="447">
        <f t="shared" si="3"/>
        <v>202817</v>
      </c>
      <c r="O55" s="447">
        <f t="shared" si="4"/>
        <v>145443</v>
      </c>
      <c r="P55" s="222">
        <f t="shared" si="5"/>
        <v>11.459099021933747</v>
      </c>
      <c r="Q55" s="222">
        <f t="shared" si="6"/>
        <v>8.217485413190758</v>
      </c>
      <c r="U55" s="623"/>
      <c r="V55" s="623"/>
      <c r="W55" s="623"/>
    </row>
    <row r="56" spans="1:23">
      <c r="A56" s="35">
        <v>2012</v>
      </c>
      <c r="B56" s="31">
        <v>1822808</v>
      </c>
      <c r="C56" s="31">
        <v>154037</v>
      </c>
      <c r="D56" s="31">
        <v>138458</v>
      </c>
      <c r="E56" s="31">
        <v>27053</v>
      </c>
      <c r="F56" s="31">
        <v>58683</v>
      </c>
      <c r="G56" s="31">
        <v>260865</v>
      </c>
      <c r="H56" s="32">
        <f t="shared" si="1"/>
        <v>8.4505334626576136</v>
      </c>
      <c r="I56" s="33">
        <f t="shared" si="7"/>
        <v>14.311161680220847</v>
      </c>
      <c r="L56" s="682">
        <v>105070</v>
      </c>
      <c r="M56" s="685">
        <f t="shared" si="2"/>
        <v>33388</v>
      </c>
      <c r="N56" s="447">
        <f t="shared" si="3"/>
        <v>187425</v>
      </c>
      <c r="O56" s="447">
        <f t="shared" si="4"/>
        <v>128742</v>
      </c>
      <c r="P56" s="222">
        <f t="shared" si="5"/>
        <v>10.282212937402074</v>
      </c>
      <c r="Q56" s="222">
        <f t="shared" si="6"/>
        <v>7.0628393116554236</v>
      </c>
      <c r="U56" s="623"/>
      <c r="V56" s="623"/>
      <c r="W56" s="623"/>
    </row>
    <row r="57" spans="1:23">
      <c r="A57" s="35">
        <v>2013</v>
      </c>
      <c r="B57" s="31">
        <v>1897531</v>
      </c>
      <c r="C57" s="31">
        <v>169060</v>
      </c>
      <c r="D57" s="31">
        <v>151816</v>
      </c>
      <c r="E57" s="31">
        <v>29602</v>
      </c>
      <c r="F57" s="31">
        <v>62813</v>
      </c>
      <c r="G57" s="31">
        <v>287665</v>
      </c>
      <c r="H57" s="32">
        <f t="shared" si="1"/>
        <v>8.9094723617163574</v>
      </c>
      <c r="I57" s="33">
        <f t="shared" si="7"/>
        <v>15.159963131037122</v>
      </c>
      <c r="L57" s="682">
        <v>119026</v>
      </c>
      <c r="M57" s="685">
        <f t="shared" si="2"/>
        <v>32790</v>
      </c>
      <c r="N57" s="447">
        <f t="shared" si="3"/>
        <v>201850</v>
      </c>
      <c r="O57" s="447">
        <f t="shared" si="4"/>
        <v>139037</v>
      </c>
      <c r="P57" s="222">
        <f t="shared" si="5"/>
        <v>10.637507371421073</v>
      </c>
      <c r="Q57" s="222">
        <f t="shared" si="6"/>
        <v>7.3272584216015444</v>
      </c>
    </row>
    <row r="58" spans="1:23">
      <c r="A58" s="35">
        <v>2014</v>
      </c>
      <c r="B58" s="31">
        <v>1990183</v>
      </c>
      <c r="C58" s="31">
        <v>183611</v>
      </c>
      <c r="D58" s="31">
        <v>157089</v>
      </c>
      <c r="E58" s="31">
        <v>33232</v>
      </c>
      <c r="F58" s="31">
        <v>67613</v>
      </c>
      <c r="G58" s="31">
        <v>306319</v>
      </c>
      <c r="H58" s="32">
        <f t="shared" si="1"/>
        <v>9.22583501115224</v>
      </c>
      <c r="I58" s="33">
        <f t="shared" si="7"/>
        <v>15.391499173694079</v>
      </c>
      <c r="L58" s="682">
        <v>125121</v>
      </c>
      <c r="M58" s="685">
        <f t="shared" si="2"/>
        <v>31968</v>
      </c>
      <c r="N58" s="447">
        <f t="shared" si="3"/>
        <v>215579</v>
      </c>
      <c r="O58" s="447">
        <f t="shared" si="4"/>
        <v>147966</v>
      </c>
      <c r="P58" s="222">
        <f t="shared" si="5"/>
        <v>10.832119458361367</v>
      </c>
      <c r="Q58" s="222">
        <f t="shared" si="6"/>
        <v>7.434793684801849</v>
      </c>
    </row>
    <row r="59" spans="1:23">
      <c r="A59" s="35">
        <v>2015</v>
      </c>
      <c r="B59" s="31">
        <v>1994911</v>
      </c>
      <c r="C59" s="688">
        <v>115684</v>
      </c>
      <c r="D59" s="688">
        <v>152799</v>
      </c>
      <c r="E59" s="689">
        <v>38758</v>
      </c>
      <c r="F59" s="689">
        <v>68677</v>
      </c>
      <c r="G59" s="689">
        <v>238564</v>
      </c>
      <c r="H59" s="32">
        <f t="shared" si="1"/>
        <v>5.7989554421224803</v>
      </c>
      <c r="I59" s="33">
        <f t="shared" si="7"/>
        <v>11.958628730805534</v>
      </c>
      <c r="L59" s="682">
        <v>119426</v>
      </c>
      <c r="M59" s="685">
        <f t="shared" si="2"/>
        <v>33373</v>
      </c>
      <c r="N59" s="447">
        <f t="shared" si="3"/>
        <v>149057</v>
      </c>
      <c r="O59" s="447">
        <f t="shared" si="4"/>
        <v>80380</v>
      </c>
      <c r="P59" s="222">
        <f t="shared" si="5"/>
        <v>7.4718621532489413</v>
      </c>
      <c r="Q59" s="222">
        <f t="shared" si="6"/>
        <v>4.0292524328152988</v>
      </c>
    </row>
    <row r="60" spans="1:23">
      <c r="A60" s="35">
        <v>2016</v>
      </c>
      <c r="B60" s="31">
        <v>2035506</v>
      </c>
      <c r="C60" s="688">
        <v>124925</v>
      </c>
      <c r="D60" s="688">
        <v>171494</v>
      </c>
      <c r="E60" s="689">
        <v>41339</v>
      </c>
      <c r="F60" s="689">
        <v>76307</v>
      </c>
      <c r="G60" s="689">
        <v>261451</v>
      </c>
      <c r="H60" s="32">
        <f t="shared" si="1"/>
        <v>6.1372946088097997</v>
      </c>
      <c r="I60" s="33">
        <f t="shared" si="7"/>
        <v>12.844521214872371</v>
      </c>
      <c r="L60" s="682">
        <v>137990</v>
      </c>
      <c r="M60" s="685">
        <f t="shared" si="2"/>
        <v>33504</v>
      </c>
      <c r="N60" s="447">
        <f t="shared" si="3"/>
        <v>158429</v>
      </c>
      <c r="O60" s="447">
        <f t="shared" si="4"/>
        <v>82122</v>
      </c>
      <c r="P60" s="222">
        <f t="shared" si="5"/>
        <v>7.7832735447598775</v>
      </c>
      <c r="Q60" s="222">
        <f t="shared" si="6"/>
        <v>4.0344759484865191</v>
      </c>
    </row>
    <row r="61" spans="1:23">
      <c r="A61" s="35">
        <v>2017</v>
      </c>
      <c r="B61" s="31">
        <v>2144395</v>
      </c>
      <c r="C61" s="688">
        <v>167453</v>
      </c>
      <c r="D61" s="688">
        <v>166610</v>
      </c>
      <c r="E61" s="689">
        <v>49693</v>
      </c>
      <c r="F61" s="689">
        <v>81033</v>
      </c>
      <c r="G61" s="689">
        <v>302723</v>
      </c>
      <c r="H61" s="32">
        <f t="shared" si="1"/>
        <v>7.8088691682269351</v>
      </c>
      <c r="I61" s="33">
        <f t="shared" si="7"/>
        <v>14.116942074571149</v>
      </c>
      <c r="L61" s="682">
        <v>132378</v>
      </c>
      <c r="M61" s="685">
        <f t="shared" si="2"/>
        <v>34232</v>
      </c>
      <c r="N61" s="447">
        <f t="shared" si="3"/>
        <v>201685</v>
      </c>
      <c r="O61" s="447">
        <f t="shared" si="4"/>
        <v>120652</v>
      </c>
      <c r="P61" s="222">
        <f t="shared" si="5"/>
        <v>9.4052168560363185</v>
      </c>
      <c r="Q61" s="222">
        <f t="shared" si="6"/>
        <v>5.6263887949748064</v>
      </c>
    </row>
    <row r="62" spans="1:23" ht="21.75" customHeight="1">
      <c r="A62" s="714" t="s">
        <v>459</v>
      </c>
      <c r="B62" s="714"/>
      <c r="C62" s="714"/>
      <c r="D62" s="714"/>
      <c r="E62" s="714"/>
      <c r="F62" s="714"/>
      <c r="G62" s="714"/>
      <c r="H62" s="714"/>
      <c r="I62" s="714"/>
      <c r="J62" s="24"/>
      <c r="K62" s="24"/>
      <c r="L62" s="24"/>
      <c r="M62" s="24"/>
      <c r="N62" s="24"/>
      <c r="O62" s="24"/>
      <c r="P62" s="24"/>
    </row>
    <row r="63" spans="1:23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</row>
    <row r="64" spans="1:23">
      <c r="A64" s="90"/>
      <c r="B64" s="90"/>
      <c r="C64" s="90"/>
      <c r="E64" s="90"/>
      <c r="F64" s="90"/>
      <c r="G64" s="90"/>
      <c r="H64" s="90"/>
      <c r="I64" s="90"/>
      <c r="J64" s="90"/>
      <c r="M64" s="90"/>
      <c r="N64" s="90"/>
      <c r="P64" s="90"/>
    </row>
  </sheetData>
  <mergeCells count="1">
    <mergeCell ref="A62:I62"/>
  </mergeCells>
  <pageMargins left="0.31496062992125984" right="0.11811023622047245" top="0.74803149606299213" bottom="0.74803149606299213" header="0.31496062992125984" footer="0.31496062992125984"/>
  <pageSetup scale="90"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D11" sqref="D11"/>
    </sheetView>
  </sheetViews>
  <sheetFormatPr defaultColWidth="8.7109375" defaultRowHeight="15"/>
  <cols>
    <col min="1" max="1" width="46.140625" customWidth="1"/>
  </cols>
  <sheetData>
    <row r="1" spans="1:12">
      <c r="A1" s="613" t="s">
        <v>443</v>
      </c>
      <c r="B1" s="309"/>
      <c r="C1" s="309"/>
      <c r="D1" s="309"/>
      <c r="E1" s="309"/>
      <c r="F1" s="309"/>
    </row>
    <row r="2" spans="1:12" ht="15.75" thickBot="1">
      <c r="A2" s="309"/>
      <c r="B2" s="309"/>
      <c r="C2" s="309"/>
      <c r="D2" s="309"/>
      <c r="E2" s="309"/>
      <c r="F2" s="309"/>
    </row>
    <row r="3" spans="1:12" ht="51">
      <c r="A3" s="306"/>
      <c r="B3" s="311" t="s">
        <v>356</v>
      </c>
      <c r="C3" s="316" t="s">
        <v>357</v>
      </c>
      <c r="D3" s="316" t="s">
        <v>448</v>
      </c>
      <c r="E3" s="316" t="s">
        <v>449</v>
      </c>
      <c r="F3" s="316" t="s">
        <v>310</v>
      </c>
    </row>
    <row r="4" spans="1:12">
      <c r="A4" s="315" t="s">
        <v>236</v>
      </c>
      <c r="B4" s="372">
        <f>'T15'!C6</f>
        <v>26471</v>
      </c>
      <c r="C4" s="372">
        <f>'T15'!C26</f>
        <v>73477.236378747926</v>
      </c>
      <c r="D4" s="508">
        <f>B4/$B$8*100</f>
        <v>51.763854667761741</v>
      </c>
      <c r="E4" s="508">
        <f>C4/$C$8*100</f>
        <v>54.8938287063486</v>
      </c>
      <c r="F4" s="508">
        <f>E4-D4</f>
        <v>3.1299740385868589</v>
      </c>
    </row>
    <row r="5" spans="1:12" ht="42.75">
      <c r="A5" s="317" t="s">
        <v>231</v>
      </c>
      <c r="B5" s="372">
        <f>'T15'!D6</f>
        <v>1765</v>
      </c>
      <c r="C5" s="372">
        <f>'T15'!D26</f>
        <v>7956.0291072811251</v>
      </c>
      <c r="D5" s="508">
        <f>B5/$B$8*100</f>
        <v>3.4514451093120577</v>
      </c>
      <c r="E5" s="508">
        <f>C5/$C$8*100</f>
        <v>5.9438394871929692</v>
      </c>
      <c r="F5" s="508">
        <f>E5-D5</f>
        <v>2.4923943778809114</v>
      </c>
    </row>
    <row r="6" spans="1:12">
      <c r="A6" s="359" t="s">
        <v>232</v>
      </c>
      <c r="B6" s="372">
        <f>'T15'!G6</f>
        <v>18118</v>
      </c>
      <c r="C6" s="372">
        <f>'T15'!G26</f>
        <v>33515.83332374382</v>
      </c>
      <c r="D6" s="508">
        <f>B6/$B$8*100</f>
        <v>35.429621807657711</v>
      </c>
      <c r="E6" s="508">
        <f>C6/$C$8*100</f>
        <v>25.039216281088368</v>
      </c>
      <c r="F6" s="508">
        <f>E6-D6</f>
        <v>-10.390405526569342</v>
      </c>
    </row>
    <row r="7" spans="1:12" ht="30">
      <c r="A7" s="509" t="s">
        <v>406</v>
      </c>
      <c r="B7" s="372">
        <f>'T15'!H6</f>
        <v>4785</v>
      </c>
      <c r="C7" s="372">
        <f>'T15'!H26</f>
        <v>18818.741914928352</v>
      </c>
      <c r="D7" s="508">
        <f>B7/$B$8*100</f>
        <v>9.357033908248269</v>
      </c>
      <c r="E7" s="508">
        <f>C7/$C$8*100</f>
        <v>14.059222230707732</v>
      </c>
      <c r="F7" s="508">
        <f>E7-D7</f>
        <v>4.7021883224594632</v>
      </c>
    </row>
    <row r="8" spans="1:12">
      <c r="A8" s="307" t="s">
        <v>315</v>
      </c>
      <c r="B8" s="372">
        <f>'T15'!B6</f>
        <v>51138</v>
      </c>
      <c r="C8" s="372">
        <f>'T15'!B26</f>
        <v>133853.36404900849</v>
      </c>
      <c r="D8" s="508">
        <v>100</v>
      </c>
      <c r="E8" s="508">
        <v>100</v>
      </c>
      <c r="F8" s="428"/>
    </row>
    <row r="9" spans="1:12">
      <c r="A9" s="505" t="s">
        <v>404</v>
      </c>
      <c r="B9" s="309"/>
      <c r="C9" s="309"/>
      <c r="D9" s="309"/>
      <c r="E9" s="309"/>
      <c r="F9" s="309"/>
    </row>
    <row r="13" spans="1:12">
      <c r="B13" s="662"/>
    </row>
    <row r="14" spans="1:12">
      <c r="F14" s="668"/>
      <c r="G14" s="668"/>
      <c r="H14" s="668"/>
      <c r="I14" s="668"/>
      <c r="J14" s="668"/>
      <c r="K14" s="668"/>
      <c r="L14" s="668"/>
    </row>
  </sheetData>
  <pageMargins left="0.7" right="0.7" top="0.75" bottom="0.75" header="0.3" footer="0.3"/>
  <pageSetup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6" sqref="B6"/>
    </sheetView>
  </sheetViews>
  <sheetFormatPr defaultColWidth="8.7109375" defaultRowHeight="15"/>
  <cols>
    <col min="1" max="1" width="9.5703125" customWidth="1"/>
    <col min="2" max="2" width="19" customWidth="1"/>
    <col min="3" max="3" width="17.28515625" customWidth="1"/>
    <col min="4" max="4" width="24.7109375" customWidth="1"/>
    <col min="5" max="5" width="18.5703125" customWidth="1"/>
    <col min="6" max="6" width="15.42578125" customWidth="1"/>
    <col min="7" max="7" width="19" style="189" customWidth="1"/>
    <col min="8" max="8" width="16.42578125" customWidth="1"/>
  </cols>
  <sheetData>
    <row r="1" spans="1:12">
      <c r="A1" s="506" t="s">
        <v>408</v>
      </c>
    </row>
    <row r="3" spans="1:12">
      <c r="A3" s="158" t="s">
        <v>3</v>
      </c>
      <c r="B3" s="745" t="s">
        <v>221</v>
      </c>
      <c r="C3" s="746"/>
      <c r="D3" s="746"/>
      <c r="E3" s="746"/>
      <c r="F3" s="746"/>
      <c r="G3" s="746"/>
      <c r="H3" s="747"/>
    </row>
    <row r="4" spans="1:12" ht="99.75">
      <c r="A4" s="156"/>
      <c r="B4" s="27" t="s">
        <v>229</v>
      </c>
      <c r="C4" s="507" t="s">
        <v>236</v>
      </c>
      <c r="D4" s="507" t="s">
        <v>231</v>
      </c>
      <c r="E4" s="186" t="s">
        <v>233</v>
      </c>
      <c r="F4" s="186" t="s">
        <v>234</v>
      </c>
      <c r="G4" s="507" t="s">
        <v>232</v>
      </c>
      <c r="H4" s="507" t="s">
        <v>237</v>
      </c>
    </row>
    <row r="5" spans="1:12">
      <c r="A5" s="182"/>
      <c r="B5" s="26" t="s">
        <v>239</v>
      </c>
      <c r="C5" s="26" t="s">
        <v>5</v>
      </c>
      <c r="D5" s="26" t="s">
        <v>238</v>
      </c>
      <c r="E5" s="26" t="s">
        <v>7</v>
      </c>
      <c r="F5" s="26" t="s">
        <v>23</v>
      </c>
      <c r="G5" s="26" t="s">
        <v>35</v>
      </c>
      <c r="H5" s="26" t="s">
        <v>36</v>
      </c>
    </row>
    <row r="6" spans="1:12">
      <c r="A6" s="174">
        <v>1997</v>
      </c>
      <c r="B6" s="44">
        <v>27024</v>
      </c>
      <c r="C6" s="5">
        <v>9840</v>
      </c>
      <c r="D6" s="13">
        <f>E6+F6</f>
        <v>754</v>
      </c>
      <c r="E6" s="180">
        <v>455</v>
      </c>
      <c r="F6" s="177">
        <v>299</v>
      </c>
      <c r="G6" s="44">
        <v>7507</v>
      </c>
      <c r="H6" s="5">
        <v>8923</v>
      </c>
      <c r="I6" s="191"/>
      <c r="L6" s="191"/>
    </row>
    <row r="7" spans="1:12">
      <c r="A7" s="154">
        <v>1998</v>
      </c>
      <c r="B7" s="44">
        <v>22480</v>
      </c>
      <c r="C7" s="4">
        <v>9095</v>
      </c>
      <c r="D7" s="13">
        <f t="shared" ref="D7:D23" si="0">E7+F7</f>
        <v>513</v>
      </c>
      <c r="E7" s="17">
        <v>246</v>
      </c>
      <c r="F7" s="16">
        <v>267</v>
      </c>
      <c r="G7" s="44">
        <v>5035</v>
      </c>
      <c r="H7" s="4">
        <v>7839</v>
      </c>
      <c r="L7" s="191"/>
    </row>
    <row r="8" spans="1:12">
      <c r="A8" s="154">
        <v>1999</v>
      </c>
      <c r="B8" s="44">
        <v>23000</v>
      </c>
      <c r="C8" s="4">
        <v>8360</v>
      </c>
      <c r="D8" s="13">
        <f t="shared" si="0"/>
        <v>1143</v>
      </c>
      <c r="E8" s="17">
        <v>948</v>
      </c>
      <c r="F8" s="16">
        <v>195</v>
      </c>
      <c r="G8" s="44">
        <v>4998</v>
      </c>
      <c r="H8" s="4">
        <v>8500</v>
      </c>
      <c r="L8" s="191"/>
    </row>
    <row r="9" spans="1:12">
      <c r="A9" s="154">
        <v>2000</v>
      </c>
      <c r="B9" s="44">
        <v>24129</v>
      </c>
      <c r="C9" s="4">
        <v>8350</v>
      </c>
      <c r="D9" s="13">
        <f t="shared" si="0"/>
        <v>1183</v>
      </c>
      <c r="E9" s="17">
        <v>940</v>
      </c>
      <c r="F9" s="16">
        <v>243</v>
      </c>
      <c r="G9" s="44">
        <v>5299</v>
      </c>
      <c r="H9" s="4">
        <v>9298</v>
      </c>
      <c r="L9" s="191"/>
    </row>
    <row r="10" spans="1:12">
      <c r="A10" s="154">
        <v>2001</v>
      </c>
      <c r="B10" s="44">
        <v>22027</v>
      </c>
      <c r="C10" s="4">
        <v>7048</v>
      </c>
      <c r="D10" s="13">
        <f t="shared" si="0"/>
        <v>2057</v>
      </c>
      <c r="E10" s="17">
        <v>1748</v>
      </c>
      <c r="F10" s="16">
        <v>309</v>
      </c>
      <c r="G10" s="44">
        <v>4445</v>
      </c>
      <c r="H10" s="4">
        <v>8477</v>
      </c>
      <c r="L10" s="191"/>
    </row>
    <row r="11" spans="1:12">
      <c r="A11" s="154">
        <v>2002</v>
      </c>
      <c r="B11" s="44">
        <v>18742</v>
      </c>
      <c r="C11" s="4">
        <v>6425</v>
      </c>
      <c r="D11" s="13">
        <f t="shared" si="0"/>
        <v>2092</v>
      </c>
      <c r="E11" s="17">
        <v>1868</v>
      </c>
      <c r="F11" s="16">
        <v>224</v>
      </c>
      <c r="G11" s="44">
        <v>4767</v>
      </c>
      <c r="H11" s="4">
        <v>5459</v>
      </c>
      <c r="L11" s="191"/>
    </row>
    <row r="12" spans="1:12">
      <c r="A12" s="154">
        <v>2003</v>
      </c>
      <c r="B12" s="44">
        <v>31171</v>
      </c>
      <c r="C12" s="4">
        <v>12614</v>
      </c>
      <c r="D12" s="13">
        <f t="shared" si="0"/>
        <v>1977</v>
      </c>
      <c r="E12" s="17">
        <v>1734</v>
      </c>
      <c r="F12" s="16">
        <v>243</v>
      </c>
      <c r="G12" s="44">
        <v>8214</v>
      </c>
      <c r="H12" s="4">
        <v>8365</v>
      </c>
      <c r="L12" s="191"/>
    </row>
    <row r="13" spans="1:12">
      <c r="A13" s="154">
        <v>2004</v>
      </c>
      <c r="B13" s="44">
        <v>41498</v>
      </c>
      <c r="C13" s="4">
        <v>15723</v>
      </c>
      <c r="D13" s="13">
        <f t="shared" si="0"/>
        <v>2556</v>
      </c>
      <c r="E13" s="17">
        <v>2360</v>
      </c>
      <c r="F13" s="16">
        <v>196</v>
      </c>
      <c r="G13" s="44">
        <v>11397</v>
      </c>
      <c r="H13" s="4">
        <v>11822</v>
      </c>
      <c r="L13" s="191"/>
    </row>
    <row r="14" spans="1:12">
      <c r="A14" s="154">
        <v>2005</v>
      </c>
      <c r="B14" s="44">
        <v>46528</v>
      </c>
      <c r="C14" s="4">
        <v>15728</v>
      </c>
      <c r="D14" s="13">
        <f t="shared" si="0"/>
        <v>3773</v>
      </c>
      <c r="E14" s="17">
        <v>3394</v>
      </c>
      <c r="F14" s="16">
        <v>379</v>
      </c>
      <c r="G14" s="44">
        <v>11518</v>
      </c>
      <c r="H14" s="4">
        <v>15509</v>
      </c>
      <c r="L14" s="191"/>
    </row>
    <row r="15" spans="1:12">
      <c r="A15" s="154">
        <v>2006</v>
      </c>
      <c r="B15" s="44">
        <v>54346</v>
      </c>
      <c r="C15" s="4">
        <v>16582</v>
      </c>
      <c r="D15" s="13">
        <f t="shared" si="0"/>
        <v>4077</v>
      </c>
      <c r="E15" s="17">
        <v>3384</v>
      </c>
      <c r="F15" s="16">
        <v>693</v>
      </c>
      <c r="G15" s="44">
        <v>14228</v>
      </c>
      <c r="H15" s="4">
        <v>19460</v>
      </c>
      <c r="L15" s="191"/>
    </row>
    <row r="16" spans="1:12">
      <c r="A16" s="154">
        <v>2007</v>
      </c>
      <c r="B16" s="44">
        <v>59431</v>
      </c>
      <c r="C16" s="4">
        <v>19214</v>
      </c>
      <c r="D16" s="13">
        <f t="shared" si="0"/>
        <v>4714</v>
      </c>
      <c r="E16" s="17">
        <v>4108</v>
      </c>
      <c r="F16" s="16">
        <v>606</v>
      </c>
      <c r="G16" s="44">
        <v>12588</v>
      </c>
      <c r="H16" s="4">
        <v>22915</v>
      </c>
      <c r="L16" s="191"/>
    </row>
    <row r="17" spans="1:12">
      <c r="A17" s="154">
        <v>2008</v>
      </c>
      <c r="B17" s="44">
        <v>43561</v>
      </c>
      <c r="C17" s="4">
        <v>16050</v>
      </c>
      <c r="D17" s="13">
        <f t="shared" si="0"/>
        <v>1953</v>
      </c>
      <c r="E17" s="17">
        <v>1564</v>
      </c>
      <c r="F17" s="16">
        <v>389</v>
      </c>
      <c r="G17" s="44">
        <v>12072</v>
      </c>
      <c r="H17" s="4">
        <v>13489</v>
      </c>
      <c r="L17" s="191"/>
    </row>
    <row r="18" spans="1:12">
      <c r="A18" s="154">
        <v>2009</v>
      </c>
      <c r="B18" s="44">
        <v>40854</v>
      </c>
      <c r="C18" s="4">
        <v>16470</v>
      </c>
      <c r="D18" s="13">
        <f t="shared" si="0"/>
        <v>4585</v>
      </c>
      <c r="E18" s="17">
        <v>3454</v>
      </c>
      <c r="F18" s="16">
        <v>1131</v>
      </c>
      <c r="G18" s="44">
        <v>8220</v>
      </c>
      <c r="H18" s="4">
        <v>11579</v>
      </c>
      <c r="L18" s="191"/>
    </row>
    <row r="19" spans="1:12">
      <c r="A19" s="154">
        <v>2010</v>
      </c>
      <c r="B19" s="44">
        <v>53361</v>
      </c>
      <c r="C19" s="4">
        <v>21821</v>
      </c>
      <c r="D19" s="13">
        <f t="shared" si="0"/>
        <v>4937</v>
      </c>
      <c r="E19" s="17">
        <v>4166</v>
      </c>
      <c r="F19" s="16">
        <v>771</v>
      </c>
      <c r="G19" s="44">
        <v>9810</v>
      </c>
      <c r="H19" s="4">
        <v>16792</v>
      </c>
      <c r="L19" s="191"/>
    </row>
    <row r="20" spans="1:12">
      <c r="A20" s="154">
        <v>2011</v>
      </c>
      <c r="B20" s="44">
        <v>62099</v>
      </c>
      <c r="C20" s="4">
        <v>26844</v>
      </c>
      <c r="D20" s="13">
        <f t="shared" si="0"/>
        <v>5411</v>
      </c>
      <c r="E20" s="17">
        <v>4644</v>
      </c>
      <c r="F20" s="16">
        <v>767</v>
      </c>
      <c r="G20" s="44">
        <v>12323</v>
      </c>
      <c r="H20" s="4">
        <v>17521</v>
      </c>
      <c r="L20" s="191"/>
    </row>
    <row r="21" spans="1:12">
      <c r="A21" s="154">
        <v>2012</v>
      </c>
      <c r="B21" s="44">
        <v>62976</v>
      </c>
      <c r="C21" s="4">
        <v>28295</v>
      </c>
      <c r="D21" s="13">
        <f t="shared" si="0"/>
        <v>5128</v>
      </c>
      <c r="E21" s="17">
        <v>4005</v>
      </c>
      <c r="F21" s="16">
        <v>1123</v>
      </c>
      <c r="G21" s="44">
        <v>11538</v>
      </c>
      <c r="H21" s="4">
        <v>18015</v>
      </c>
      <c r="L21" s="191"/>
    </row>
    <row r="22" spans="1:12">
      <c r="A22" s="154">
        <v>2013</v>
      </c>
      <c r="B22" s="44">
        <v>72974</v>
      </c>
      <c r="C22" s="4">
        <v>29905</v>
      </c>
      <c r="D22" s="13">
        <f t="shared" si="0"/>
        <v>4172</v>
      </c>
      <c r="E22" s="17">
        <v>3036</v>
      </c>
      <c r="F22" s="16">
        <v>1136</v>
      </c>
      <c r="G22" s="44">
        <v>11087</v>
      </c>
      <c r="H22" s="4">
        <v>27813</v>
      </c>
      <c r="L22" s="191"/>
    </row>
    <row r="23" spans="1:12">
      <c r="A23" s="154">
        <v>2014</v>
      </c>
      <c r="B23" s="657">
        <v>86942</v>
      </c>
      <c r="C23" s="657">
        <v>33323</v>
      </c>
      <c r="D23" s="657">
        <f t="shared" si="0"/>
        <v>4710</v>
      </c>
      <c r="E23" s="657">
        <v>3436</v>
      </c>
      <c r="F23" s="657">
        <v>1274</v>
      </c>
      <c r="G23" s="657">
        <v>14426</v>
      </c>
      <c r="H23" s="657">
        <v>34482</v>
      </c>
      <c r="L23" s="191"/>
    </row>
    <row r="24" spans="1:12">
      <c r="A24" s="154">
        <v>2015</v>
      </c>
      <c r="B24" s="660">
        <v>90513</v>
      </c>
      <c r="C24" s="660">
        <v>35413</v>
      </c>
      <c r="D24" s="660">
        <v>7356</v>
      </c>
      <c r="E24" s="660">
        <v>6119</v>
      </c>
      <c r="F24" s="660">
        <v>1237</v>
      </c>
      <c r="G24" s="660">
        <v>14085</v>
      </c>
      <c r="H24" s="660">
        <v>33659</v>
      </c>
      <c r="L24" s="191"/>
    </row>
    <row r="25" spans="1:12">
      <c r="A25" s="154">
        <v>2016</v>
      </c>
      <c r="B25" s="660">
        <v>99827</v>
      </c>
      <c r="C25" s="660">
        <v>35406</v>
      </c>
      <c r="D25" s="660">
        <v>8090</v>
      </c>
      <c r="E25" s="660">
        <v>6526</v>
      </c>
      <c r="F25" s="660">
        <v>1564</v>
      </c>
      <c r="G25" s="660">
        <v>12616</v>
      </c>
      <c r="H25" s="660">
        <v>43718</v>
      </c>
      <c r="L25" s="191"/>
    </row>
    <row r="26" spans="1:12">
      <c r="A26" s="155">
        <v>2017</v>
      </c>
      <c r="B26" s="660">
        <v>109225</v>
      </c>
      <c r="C26" s="660">
        <v>41669</v>
      </c>
      <c r="D26" s="660">
        <v>7761</v>
      </c>
      <c r="E26" s="660">
        <v>6109</v>
      </c>
      <c r="F26" s="660">
        <v>1652</v>
      </c>
      <c r="G26" s="660">
        <v>13250</v>
      </c>
      <c r="H26" s="660">
        <v>46546</v>
      </c>
      <c r="L26" s="191"/>
    </row>
    <row r="27" spans="1:12">
      <c r="A27" s="639" t="s">
        <v>395</v>
      </c>
      <c r="B27" s="189"/>
      <c r="C27" s="189"/>
      <c r="D27" s="189"/>
      <c r="E27" s="189"/>
      <c r="F27" s="189"/>
      <c r="H27" s="189"/>
    </row>
  </sheetData>
  <mergeCells count="1">
    <mergeCell ref="B3:H3"/>
  </mergeCells>
  <pageMargins left="0.70866141732283472" right="0.70866141732283472" top="0.74803149606299213" bottom="0.74803149606299213" header="0.31496062992125984" footer="0.31496062992125984"/>
  <pageSetup scale="85" orientation="landscape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sqref="A1:H27"/>
    </sheetView>
  </sheetViews>
  <sheetFormatPr defaultRowHeight="15"/>
  <cols>
    <col min="1" max="1" width="9.5703125" customWidth="1"/>
    <col min="2" max="2" width="14.42578125" customWidth="1"/>
    <col min="3" max="3" width="17.28515625" customWidth="1"/>
    <col min="4" max="4" width="26.140625" customWidth="1"/>
    <col min="5" max="5" width="17.85546875" customWidth="1"/>
    <col min="6" max="7" width="17" customWidth="1"/>
    <col min="8" max="8" width="16.42578125" customWidth="1"/>
  </cols>
  <sheetData>
    <row r="1" spans="1:8">
      <c r="A1" s="613" t="s">
        <v>420</v>
      </c>
      <c r="B1" s="526"/>
      <c r="C1" s="526"/>
      <c r="D1" s="526"/>
      <c r="E1" s="526"/>
      <c r="F1" s="526"/>
      <c r="G1" s="526"/>
      <c r="H1" s="526"/>
    </row>
    <row r="2" spans="1:8">
      <c r="A2" s="526"/>
      <c r="B2" s="526"/>
      <c r="C2" s="526"/>
      <c r="D2" s="526"/>
      <c r="E2" s="526"/>
      <c r="F2" s="526"/>
      <c r="G2" s="526"/>
      <c r="H2" s="526"/>
    </row>
    <row r="3" spans="1:8">
      <c r="A3" s="543" t="s">
        <v>3</v>
      </c>
      <c r="B3" s="745" t="s">
        <v>409</v>
      </c>
      <c r="C3" s="746"/>
      <c r="D3" s="746"/>
      <c r="E3" s="746"/>
      <c r="F3" s="746"/>
      <c r="G3" s="746"/>
      <c r="H3" s="747"/>
    </row>
    <row r="4" spans="1:8" ht="99.75">
      <c r="A4" s="540"/>
      <c r="B4" s="545" t="s">
        <v>229</v>
      </c>
      <c r="C4" s="532" t="s">
        <v>236</v>
      </c>
      <c r="D4" s="532" t="s">
        <v>231</v>
      </c>
      <c r="E4" s="533" t="s">
        <v>233</v>
      </c>
      <c r="F4" s="533" t="s">
        <v>234</v>
      </c>
      <c r="G4" s="532" t="s">
        <v>232</v>
      </c>
      <c r="H4" s="532" t="s">
        <v>237</v>
      </c>
    </row>
    <row r="5" spans="1:8" ht="28.5">
      <c r="A5" s="182"/>
      <c r="B5" s="315" t="s">
        <v>239</v>
      </c>
      <c r="C5" s="315" t="s">
        <v>5</v>
      </c>
      <c r="D5" s="315" t="s">
        <v>238</v>
      </c>
      <c r="E5" s="315" t="s">
        <v>7</v>
      </c>
      <c r="F5" s="315" t="s">
        <v>23</v>
      </c>
      <c r="G5" s="315" t="s">
        <v>35</v>
      </c>
      <c r="H5" s="315" t="s">
        <v>36</v>
      </c>
    </row>
    <row r="6" spans="1:8">
      <c r="A6" s="544">
        <v>1997</v>
      </c>
      <c r="B6" s="536">
        <v>37391</v>
      </c>
      <c r="C6" s="536">
        <v>17078</v>
      </c>
      <c r="D6" s="536">
        <v>3299</v>
      </c>
      <c r="E6" s="536">
        <v>391</v>
      </c>
      <c r="F6" s="536">
        <v>2908</v>
      </c>
      <c r="G6" s="536">
        <v>7442</v>
      </c>
      <c r="H6" s="536">
        <v>9573</v>
      </c>
    </row>
    <row r="7" spans="1:8">
      <c r="A7" s="541">
        <v>1998</v>
      </c>
      <c r="B7" s="536">
        <v>33922</v>
      </c>
      <c r="C7" s="536">
        <v>16018</v>
      </c>
      <c r="D7" s="536">
        <v>3285</v>
      </c>
      <c r="E7" s="536">
        <v>406</v>
      </c>
      <c r="F7" s="536">
        <v>2879</v>
      </c>
      <c r="G7" s="536">
        <v>5353</v>
      </c>
      <c r="H7" s="536">
        <v>9268</v>
      </c>
    </row>
    <row r="8" spans="1:8">
      <c r="A8" s="541">
        <v>1999</v>
      </c>
      <c r="B8" s="536">
        <v>34377</v>
      </c>
      <c r="C8" s="536">
        <v>15205</v>
      </c>
      <c r="D8" s="536">
        <v>4137</v>
      </c>
      <c r="E8" s="536">
        <v>380</v>
      </c>
      <c r="F8" s="536">
        <v>3757</v>
      </c>
      <c r="G8" s="536">
        <v>5436</v>
      </c>
      <c r="H8" s="536">
        <v>9598</v>
      </c>
    </row>
    <row r="9" spans="1:8">
      <c r="A9" s="541">
        <v>2000</v>
      </c>
      <c r="B9" s="536">
        <v>38086</v>
      </c>
      <c r="C9" s="536">
        <v>15503</v>
      </c>
      <c r="D9" s="536">
        <v>4606</v>
      </c>
      <c r="E9" s="536">
        <v>408</v>
      </c>
      <c r="F9" s="536">
        <v>4198</v>
      </c>
      <c r="G9" s="536">
        <v>5707</v>
      </c>
      <c r="H9" s="536">
        <v>12272</v>
      </c>
    </row>
    <row r="10" spans="1:8">
      <c r="A10" s="541">
        <v>2001</v>
      </c>
      <c r="B10" s="536">
        <v>36659</v>
      </c>
      <c r="C10" s="536">
        <v>14428</v>
      </c>
      <c r="D10" s="536">
        <v>5781</v>
      </c>
      <c r="E10" s="536">
        <v>460</v>
      </c>
      <c r="F10" s="536">
        <v>5321</v>
      </c>
      <c r="G10" s="536">
        <v>4994</v>
      </c>
      <c r="H10" s="536">
        <v>11457</v>
      </c>
    </row>
    <row r="11" spans="1:8">
      <c r="A11" s="541">
        <v>2002</v>
      </c>
      <c r="B11" s="536">
        <v>33137</v>
      </c>
      <c r="C11" s="536">
        <v>11466</v>
      </c>
      <c r="D11" s="536">
        <v>6179</v>
      </c>
      <c r="E11" s="536">
        <v>357</v>
      </c>
      <c r="F11" s="536">
        <v>5822</v>
      </c>
      <c r="G11" s="536">
        <v>5712</v>
      </c>
      <c r="H11" s="536">
        <v>9778</v>
      </c>
    </row>
    <row r="12" spans="1:8">
      <c r="A12" s="541">
        <v>2003</v>
      </c>
      <c r="B12" s="536">
        <v>43364</v>
      </c>
      <c r="C12" s="536">
        <v>18039</v>
      </c>
      <c r="D12" s="536">
        <v>6420</v>
      </c>
      <c r="E12" s="536">
        <v>353</v>
      </c>
      <c r="F12" s="536">
        <v>6067</v>
      </c>
      <c r="G12" s="536">
        <v>8952</v>
      </c>
      <c r="H12" s="536">
        <v>9954</v>
      </c>
    </row>
    <row r="13" spans="1:8">
      <c r="A13" s="541">
        <v>2004</v>
      </c>
      <c r="B13" s="536">
        <v>53843</v>
      </c>
      <c r="C13" s="536">
        <v>21061</v>
      </c>
      <c r="D13" s="536">
        <v>6799</v>
      </c>
      <c r="E13" s="536">
        <v>245</v>
      </c>
      <c r="F13" s="536">
        <v>6554</v>
      </c>
      <c r="G13" s="536">
        <v>12075</v>
      </c>
      <c r="H13" s="536">
        <v>13909</v>
      </c>
    </row>
    <row r="14" spans="1:8">
      <c r="A14" s="541">
        <v>2005</v>
      </c>
      <c r="B14" s="536">
        <v>61174</v>
      </c>
      <c r="C14" s="536">
        <v>23233</v>
      </c>
      <c r="D14" s="536">
        <v>8134</v>
      </c>
      <c r="E14" s="536">
        <v>522</v>
      </c>
      <c r="F14" s="536">
        <v>7612</v>
      </c>
      <c r="G14" s="536">
        <v>12103</v>
      </c>
      <c r="H14" s="536">
        <v>17705</v>
      </c>
    </row>
    <row r="15" spans="1:8">
      <c r="A15" s="541">
        <v>2006</v>
      </c>
      <c r="B15" s="536">
        <v>73195</v>
      </c>
      <c r="C15" s="536">
        <v>26091</v>
      </c>
      <c r="D15" s="536">
        <v>9698</v>
      </c>
      <c r="E15" s="536">
        <v>879</v>
      </c>
      <c r="F15" s="536">
        <v>8819</v>
      </c>
      <c r="G15" s="536">
        <v>14716</v>
      </c>
      <c r="H15" s="536">
        <v>22691</v>
      </c>
    </row>
    <row r="16" spans="1:8">
      <c r="A16" s="541">
        <v>2007</v>
      </c>
      <c r="B16" s="536">
        <v>82245</v>
      </c>
      <c r="C16" s="536">
        <v>30476</v>
      </c>
      <c r="D16" s="536">
        <v>10875</v>
      </c>
      <c r="E16" s="536">
        <v>961</v>
      </c>
      <c r="F16" s="536">
        <v>9914</v>
      </c>
      <c r="G16" s="536">
        <v>14695</v>
      </c>
      <c r="H16" s="536">
        <v>26197</v>
      </c>
    </row>
    <row r="17" spans="1:8">
      <c r="A17" s="541">
        <v>2008</v>
      </c>
      <c r="B17" s="536">
        <v>72178</v>
      </c>
      <c r="C17" s="536">
        <v>25744</v>
      </c>
      <c r="D17" s="536">
        <v>10440</v>
      </c>
      <c r="E17" s="536">
        <v>760</v>
      </c>
      <c r="F17" s="536">
        <v>9680</v>
      </c>
      <c r="G17" s="536">
        <v>16888</v>
      </c>
      <c r="H17" s="536">
        <v>19107</v>
      </c>
    </row>
    <row r="18" spans="1:8">
      <c r="A18" s="541">
        <v>2009</v>
      </c>
      <c r="B18" s="536">
        <v>53194</v>
      </c>
      <c r="C18" s="536">
        <v>22359</v>
      </c>
      <c r="D18" s="536">
        <v>9363</v>
      </c>
      <c r="E18" s="536">
        <v>1245</v>
      </c>
      <c r="F18" s="536">
        <v>8118</v>
      </c>
      <c r="G18" s="536">
        <v>7193</v>
      </c>
      <c r="H18" s="536">
        <v>14279</v>
      </c>
    </row>
    <row r="19" spans="1:8">
      <c r="A19" s="541">
        <v>2010</v>
      </c>
      <c r="B19" s="536">
        <v>62763</v>
      </c>
      <c r="C19" s="536">
        <v>27036</v>
      </c>
      <c r="D19" s="536">
        <v>9345</v>
      </c>
      <c r="E19" s="536">
        <v>926</v>
      </c>
      <c r="F19" s="536">
        <v>8419</v>
      </c>
      <c r="G19" s="536">
        <v>7836</v>
      </c>
      <c r="H19" s="536">
        <v>18545</v>
      </c>
    </row>
    <row r="20" spans="1:8">
      <c r="A20" s="541">
        <v>2011</v>
      </c>
      <c r="B20" s="536">
        <v>73923</v>
      </c>
      <c r="C20" s="536">
        <v>34734</v>
      </c>
      <c r="D20" s="536">
        <v>10672</v>
      </c>
      <c r="E20" s="536">
        <v>1075</v>
      </c>
      <c r="F20" s="536">
        <v>9597</v>
      </c>
      <c r="G20" s="536">
        <v>7084</v>
      </c>
      <c r="H20" s="536">
        <v>21431</v>
      </c>
    </row>
    <row r="21" spans="1:8">
      <c r="A21" s="541">
        <v>2012</v>
      </c>
      <c r="B21" s="536">
        <v>83246</v>
      </c>
      <c r="C21" s="536">
        <v>38945</v>
      </c>
      <c r="D21" s="536">
        <v>10286</v>
      </c>
      <c r="E21" s="536">
        <v>1399</v>
      </c>
      <c r="F21" s="536">
        <v>8887</v>
      </c>
      <c r="G21" s="536">
        <v>12878</v>
      </c>
      <c r="H21" s="536">
        <v>21136</v>
      </c>
    </row>
    <row r="22" spans="1:8">
      <c r="A22" s="541">
        <v>2013</v>
      </c>
      <c r="B22" s="536">
        <v>95027</v>
      </c>
      <c r="C22" s="536">
        <v>39192</v>
      </c>
      <c r="D22" s="536">
        <v>10050</v>
      </c>
      <c r="E22" s="536">
        <v>1434</v>
      </c>
      <c r="F22" s="536">
        <v>8616</v>
      </c>
      <c r="G22" s="536">
        <v>17281</v>
      </c>
      <c r="H22" s="536">
        <v>28506</v>
      </c>
    </row>
    <row r="23" spans="1:8">
      <c r="A23" s="541">
        <v>2014</v>
      </c>
      <c r="B23" s="536">
        <v>94280</v>
      </c>
      <c r="C23" s="536">
        <v>41147</v>
      </c>
      <c r="D23" s="536">
        <v>8803</v>
      </c>
      <c r="E23" s="536">
        <v>1481</v>
      </c>
      <c r="F23" s="536">
        <v>7322</v>
      </c>
      <c r="G23" s="536">
        <v>7184</v>
      </c>
      <c r="H23" s="536">
        <v>37146</v>
      </c>
    </row>
    <row r="24" spans="1:8">
      <c r="A24" s="541">
        <v>2015</v>
      </c>
      <c r="B24" s="536">
        <v>106388</v>
      </c>
      <c r="C24" s="536">
        <v>42025</v>
      </c>
      <c r="D24" s="536">
        <v>11258</v>
      </c>
      <c r="E24" s="536">
        <v>1464</v>
      </c>
      <c r="F24" s="536">
        <v>9794</v>
      </c>
      <c r="G24" s="536">
        <v>13642</v>
      </c>
      <c r="H24" s="536">
        <v>39461</v>
      </c>
    </row>
    <row r="25" spans="1:8">
      <c r="A25" s="541">
        <v>2016</v>
      </c>
      <c r="B25" s="536">
        <v>116781</v>
      </c>
      <c r="C25" s="536">
        <v>42077</v>
      </c>
      <c r="D25" s="536">
        <v>12350</v>
      </c>
      <c r="E25" s="536">
        <v>1748</v>
      </c>
      <c r="F25" s="536">
        <v>10602</v>
      </c>
      <c r="G25" s="536">
        <v>15309</v>
      </c>
      <c r="H25" s="536">
        <v>47042</v>
      </c>
    </row>
    <row r="26" spans="1:8">
      <c r="A26" s="542">
        <v>2017</v>
      </c>
      <c r="B26" s="536">
        <v>126489</v>
      </c>
      <c r="C26" s="536">
        <v>50169</v>
      </c>
      <c r="D26" s="536">
        <v>12253</v>
      </c>
      <c r="E26" s="536">
        <v>1418</v>
      </c>
      <c r="F26" s="536">
        <v>10835</v>
      </c>
      <c r="G26" s="536">
        <v>13122</v>
      </c>
      <c r="H26" s="536">
        <v>50944</v>
      </c>
    </row>
    <row r="27" spans="1:8">
      <c r="A27" s="526" t="s">
        <v>395</v>
      </c>
      <c r="B27" s="526"/>
      <c r="C27" s="526"/>
      <c r="D27" s="526"/>
      <c r="E27" s="526"/>
      <c r="F27" s="526"/>
      <c r="G27" s="526"/>
      <c r="H27" s="526"/>
    </row>
    <row r="28" spans="1:8">
      <c r="A28" s="526"/>
      <c r="B28" s="526"/>
      <c r="C28" s="526"/>
      <c r="D28" s="526"/>
      <c r="E28" s="526"/>
      <c r="F28" s="526"/>
      <c r="G28" s="526"/>
      <c r="H28" s="526"/>
    </row>
    <row r="29" spans="1:8">
      <c r="A29" s="526"/>
      <c r="B29" s="526"/>
      <c r="C29" s="526"/>
      <c r="D29" s="526"/>
      <c r="E29" s="526"/>
      <c r="F29" s="526"/>
      <c r="G29" s="526"/>
      <c r="H29" s="526"/>
    </row>
    <row r="30" spans="1:8">
      <c r="A30" s="526"/>
      <c r="B30" s="526"/>
      <c r="C30" s="526"/>
      <c r="D30" s="526"/>
      <c r="E30" s="526"/>
      <c r="F30" s="526"/>
      <c r="G30" s="526"/>
      <c r="H30" s="526"/>
    </row>
  </sheetData>
  <mergeCells count="1">
    <mergeCell ref="B3:H3"/>
  </mergeCells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L34" sqref="L34"/>
    </sheetView>
  </sheetViews>
  <sheetFormatPr defaultRowHeight="15"/>
  <cols>
    <col min="1" max="1" width="9.5703125" customWidth="1"/>
    <col min="2" max="2" width="19" customWidth="1"/>
    <col min="3" max="3" width="17.28515625" customWidth="1"/>
    <col min="4" max="4" width="29" customWidth="1"/>
    <col min="5" max="5" width="23.7109375" customWidth="1"/>
    <col min="6" max="7" width="21" customWidth="1"/>
    <col min="8" max="8" width="16.42578125" customWidth="1"/>
  </cols>
  <sheetData>
    <row r="1" spans="1:8">
      <c r="A1" s="527" t="s">
        <v>421</v>
      </c>
      <c r="B1" s="526"/>
      <c r="C1" s="526"/>
      <c r="D1" s="526"/>
      <c r="E1" s="526"/>
      <c r="F1" s="526"/>
      <c r="G1" s="526"/>
      <c r="H1" s="526"/>
    </row>
    <row r="2" spans="1:8">
      <c r="A2" s="526"/>
      <c r="B2" s="526"/>
      <c r="C2" s="526"/>
      <c r="D2" s="526"/>
      <c r="E2" s="526"/>
      <c r="F2" s="526"/>
      <c r="G2" s="526"/>
      <c r="H2" s="526"/>
    </row>
    <row r="3" spans="1:8">
      <c r="A3" s="543" t="s">
        <v>3</v>
      </c>
      <c r="B3" s="745" t="s">
        <v>410</v>
      </c>
      <c r="C3" s="746"/>
      <c r="D3" s="746"/>
      <c r="E3" s="746"/>
      <c r="F3" s="746"/>
      <c r="G3" s="746"/>
      <c r="H3" s="747"/>
    </row>
    <row r="4" spans="1:8" ht="99.75">
      <c r="A4" s="540"/>
      <c r="B4" s="545" t="s">
        <v>229</v>
      </c>
      <c r="C4" s="532" t="s">
        <v>236</v>
      </c>
      <c r="D4" s="532" t="s">
        <v>231</v>
      </c>
      <c r="E4" s="533" t="s">
        <v>233</v>
      </c>
      <c r="F4" s="533" t="s">
        <v>234</v>
      </c>
      <c r="G4" s="532" t="s">
        <v>232</v>
      </c>
      <c r="H4" s="532" t="s">
        <v>237</v>
      </c>
    </row>
    <row r="5" spans="1:8">
      <c r="A5" s="182"/>
      <c r="B5" s="315" t="s">
        <v>239</v>
      </c>
      <c r="C5" s="315" t="s">
        <v>5</v>
      </c>
      <c r="D5" s="315" t="s">
        <v>238</v>
      </c>
      <c r="E5" s="315" t="s">
        <v>7</v>
      </c>
      <c r="F5" s="315" t="s">
        <v>23</v>
      </c>
      <c r="G5" s="315" t="s">
        <v>35</v>
      </c>
      <c r="H5" s="315" t="s">
        <v>36</v>
      </c>
    </row>
    <row r="6" spans="1:8">
      <c r="A6" s="544">
        <v>1997</v>
      </c>
      <c r="B6" s="523">
        <v>23171</v>
      </c>
      <c r="C6" s="499">
        <v>5916</v>
      </c>
      <c r="D6" s="249">
        <f>SUM(E6:F6)</f>
        <v>576</v>
      </c>
      <c r="E6" s="499">
        <v>276</v>
      </c>
      <c r="F6" s="499">
        <v>300</v>
      </c>
      <c r="G6" s="491">
        <v>4966</v>
      </c>
      <c r="H6" s="499">
        <v>11710</v>
      </c>
    </row>
    <row r="7" spans="1:8">
      <c r="A7" s="541">
        <v>1998</v>
      </c>
      <c r="B7" s="521">
        <v>19345</v>
      </c>
      <c r="C7" s="426">
        <v>5474</v>
      </c>
      <c r="D7" s="269">
        <f t="shared" ref="D7:D26" si="0">SUM(E7:F7)</f>
        <v>378</v>
      </c>
      <c r="E7" s="426">
        <v>242</v>
      </c>
      <c r="F7" s="426">
        <v>136</v>
      </c>
      <c r="G7" s="490">
        <v>3455</v>
      </c>
      <c r="H7" s="426">
        <v>10035</v>
      </c>
    </row>
    <row r="8" spans="1:8">
      <c r="A8" s="541">
        <v>1999</v>
      </c>
      <c r="B8" s="521">
        <v>18495</v>
      </c>
      <c r="C8" s="426">
        <v>5304</v>
      </c>
      <c r="D8" s="269">
        <f t="shared" si="0"/>
        <v>681</v>
      </c>
      <c r="E8" s="426">
        <v>221</v>
      </c>
      <c r="F8" s="426">
        <v>460</v>
      </c>
      <c r="G8" s="490">
        <v>3998</v>
      </c>
      <c r="H8" s="426">
        <v>8512</v>
      </c>
    </row>
    <row r="9" spans="1:8">
      <c r="A9" s="541">
        <v>2000</v>
      </c>
      <c r="B9" s="521">
        <v>19016</v>
      </c>
      <c r="C9" s="426">
        <v>5409</v>
      </c>
      <c r="D9" s="269">
        <f t="shared" si="0"/>
        <v>896</v>
      </c>
      <c r="E9" s="426">
        <v>235</v>
      </c>
      <c r="F9" s="426">
        <v>661</v>
      </c>
      <c r="G9" s="490">
        <v>4172</v>
      </c>
      <c r="H9" s="426">
        <v>8540</v>
      </c>
    </row>
    <row r="10" spans="1:8">
      <c r="A10" s="541">
        <v>2001</v>
      </c>
      <c r="B10" s="521">
        <v>18420</v>
      </c>
      <c r="C10" s="426">
        <v>4784</v>
      </c>
      <c r="D10" s="269">
        <f t="shared" si="0"/>
        <v>1396</v>
      </c>
      <c r="E10" s="426">
        <v>244</v>
      </c>
      <c r="F10" s="426">
        <v>1152</v>
      </c>
      <c r="G10" s="490">
        <v>3455</v>
      </c>
      <c r="H10" s="426">
        <v>8784</v>
      </c>
    </row>
    <row r="11" spans="1:8">
      <c r="A11" s="541">
        <v>2002</v>
      </c>
      <c r="B11" s="521">
        <v>15898</v>
      </c>
      <c r="C11" s="426">
        <v>5403</v>
      </c>
      <c r="D11" s="269">
        <f t="shared" si="0"/>
        <v>1525</v>
      </c>
      <c r="E11" s="426">
        <v>175</v>
      </c>
      <c r="F11" s="426">
        <v>1350</v>
      </c>
      <c r="G11" s="490">
        <v>3782</v>
      </c>
      <c r="H11" s="426">
        <v>5188</v>
      </c>
    </row>
    <row r="12" spans="1:8">
      <c r="A12" s="541">
        <v>2003</v>
      </c>
      <c r="B12" s="521">
        <v>25575</v>
      </c>
      <c r="C12" s="426">
        <v>9239</v>
      </c>
      <c r="D12" s="269">
        <f t="shared" si="0"/>
        <v>1223</v>
      </c>
      <c r="E12" s="426">
        <v>192</v>
      </c>
      <c r="F12" s="426">
        <v>1031</v>
      </c>
      <c r="G12" s="490">
        <v>7127</v>
      </c>
      <c r="H12" s="426">
        <v>7987</v>
      </c>
    </row>
    <row r="13" spans="1:8">
      <c r="A13" s="541">
        <v>2004</v>
      </c>
      <c r="B13" s="521">
        <v>35758</v>
      </c>
      <c r="C13" s="426">
        <v>11922</v>
      </c>
      <c r="D13" s="269">
        <f t="shared" si="0"/>
        <v>1904</v>
      </c>
      <c r="E13" s="426">
        <v>177</v>
      </c>
      <c r="F13" s="426">
        <v>1727</v>
      </c>
      <c r="G13" s="490">
        <v>10057</v>
      </c>
      <c r="H13" s="426">
        <v>11874</v>
      </c>
    </row>
    <row r="14" spans="1:8">
      <c r="A14" s="541">
        <v>2005</v>
      </c>
      <c r="B14" s="521">
        <v>41193</v>
      </c>
      <c r="C14" s="426">
        <v>12079</v>
      </c>
      <c r="D14" s="269">
        <f t="shared" si="0"/>
        <v>2787</v>
      </c>
      <c r="E14" s="426">
        <v>310</v>
      </c>
      <c r="F14" s="426">
        <v>2477</v>
      </c>
      <c r="G14" s="490">
        <v>10978</v>
      </c>
      <c r="H14" s="426">
        <v>15351</v>
      </c>
    </row>
    <row r="15" spans="1:8">
      <c r="A15" s="541">
        <v>2006</v>
      </c>
      <c r="B15" s="521">
        <v>48908</v>
      </c>
      <c r="C15" s="426">
        <v>13471</v>
      </c>
      <c r="D15" s="269">
        <f t="shared" si="0"/>
        <v>3092</v>
      </c>
      <c r="E15" s="426">
        <v>531</v>
      </c>
      <c r="F15" s="426">
        <v>2561</v>
      </c>
      <c r="G15" s="490">
        <v>13434</v>
      </c>
      <c r="H15" s="426">
        <v>18913</v>
      </c>
    </row>
    <row r="16" spans="1:8">
      <c r="A16" s="541">
        <v>2007</v>
      </c>
      <c r="B16" s="521">
        <v>53641</v>
      </c>
      <c r="C16" s="426">
        <v>16076</v>
      </c>
      <c r="D16" s="269">
        <f t="shared" si="0"/>
        <v>3435</v>
      </c>
      <c r="E16" s="426">
        <v>465</v>
      </c>
      <c r="F16" s="426">
        <v>2970</v>
      </c>
      <c r="G16" s="490">
        <v>12301</v>
      </c>
      <c r="H16" s="426">
        <v>21828</v>
      </c>
    </row>
    <row r="17" spans="1:8">
      <c r="A17" s="541">
        <v>2008</v>
      </c>
      <c r="B17" s="521">
        <v>35790</v>
      </c>
      <c r="C17" s="426">
        <v>11823</v>
      </c>
      <c r="D17" s="269">
        <f t="shared" si="0"/>
        <v>997</v>
      </c>
      <c r="E17" s="426">
        <v>255</v>
      </c>
      <c r="F17" s="426">
        <v>742</v>
      </c>
      <c r="G17" s="490">
        <v>9937</v>
      </c>
      <c r="H17" s="426">
        <v>13033</v>
      </c>
    </row>
    <row r="18" spans="1:8">
      <c r="A18" s="541">
        <v>2009</v>
      </c>
      <c r="B18" s="521">
        <v>37748</v>
      </c>
      <c r="C18" s="426">
        <v>11302</v>
      </c>
      <c r="D18" s="269">
        <f t="shared" si="0"/>
        <v>3544</v>
      </c>
      <c r="E18" s="426">
        <v>869</v>
      </c>
      <c r="F18" s="426">
        <v>2675</v>
      </c>
      <c r="G18" s="490">
        <v>11135</v>
      </c>
      <c r="H18" s="426">
        <v>11770</v>
      </c>
    </row>
    <row r="19" spans="1:8">
      <c r="A19" s="541">
        <v>2010</v>
      </c>
      <c r="B19" s="521">
        <v>46867</v>
      </c>
      <c r="C19" s="426">
        <v>14948</v>
      </c>
      <c r="D19" s="269">
        <f t="shared" si="0"/>
        <v>4403</v>
      </c>
      <c r="E19" s="426">
        <v>710</v>
      </c>
      <c r="F19" s="426">
        <v>3693</v>
      </c>
      <c r="G19" s="490">
        <v>11316</v>
      </c>
      <c r="H19" s="426">
        <v>16202</v>
      </c>
    </row>
    <row r="20" spans="1:8">
      <c r="A20" s="541">
        <v>2011</v>
      </c>
      <c r="B20" s="521">
        <v>54122</v>
      </c>
      <c r="C20" s="426">
        <v>20269</v>
      </c>
      <c r="D20" s="269">
        <f t="shared" si="0"/>
        <v>4276</v>
      </c>
      <c r="E20" s="426">
        <v>685</v>
      </c>
      <c r="F20" s="426">
        <v>3591</v>
      </c>
      <c r="G20" s="490">
        <v>11869</v>
      </c>
      <c r="H20" s="426">
        <v>17710</v>
      </c>
    </row>
    <row r="21" spans="1:8">
      <c r="A21" s="541">
        <v>2012</v>
      </c>
      <c r="B21" s="521">
        <v>57691</v>
      </c>
      <c r="C21" s="426">
        <v>22167</v>
      </c>
      <c r="D21" s="269">
        <f t="shared" si="0"/>
        <v>4471</v>
      </c>
      <c r="E21" s="426">
        <v>963</v>
      </c>
      <c r="F21" s="426">
        <v>3508</v>
      </c>
      <c r="G21" s="490">
        <v>12449</v>
      </c>
      <c r="H21" s="426">
        <v>18600</v>
      </c>
    </row>
    <row r="22" spans="1:8">
      <c r="A22" s="541">
        <v>2013</v>
      </c>
      <c r="B22" s="521">
        <v>67670</v>
      </c>
      <c r="C22" s="426">
        <v>23309</v>
      </c>
      <c r="D22" s="269">
        <f t="shared" si="0"/>
        <v>3704</v>
      </c>
      <c r="E22" s="426">
        <v>1030</v>
      </c>
      <c r="F22" s="426">
        <v>2674</v>
      </c>
      <c r="G22" s="490">
        <v>11685</v>
      </c>
      <c r="H22" s="426">
        <v>28973</v>
      </c>
    </row>
    <row r="23" spans="1:8">
      <c r="A23" s="541">
        <v>2014</v>
      </c>
      <c r="B23" s="521">
        <v>79304</v>
      </c>
      <c r="C23" s="426">
        <v>26857</v>
      </c>
      <c r="D23" s="269">
        <f t="shared" si="0"/>
        <v>4150</v>
      </c>
      <c r="E23" s="426">
        <v>1147</v>
      </c>
      <c r="F23" s="426">
        <v>3003</v>
      </c>
      <c r="G23" s="490">
        <v>14772</v>
      </c>
      <c r="H23" s="426">
        <v>33525</v>
      </c>
    </row>
    <row r="24" spans="1:8">
      <c r="A24" s="541">
        <v>2015</v>
      </c>
      <c r="B24" s="521">
        <v>83314</v>
      </c>
      <c r="C24" s="426">
        <v>28789</v>
      </c>
      <c r="D24" s="269">
        <f t="shared" si="0"/>
        <v>6204</v>
      </c>
      <c r="E24" s="426">
        <v>1108</v>
      </c>
      <c r="F24" s="426">
        <v>5096</v>
      </c>
      <c r="G24" s="490">
        <v>14096</v>
      </c>
      <c r="H24" s="426">
        <v>34224</v>
      </c>
    </row>
    <row r="25" spans="1:8">
      <c r="A25" s="541">
        <v>2016</v>
      </c>
      <c r="B25" s="521">
        <v>91628</v>
      </c>
      <c r="C25" s="426">
        <v>28586</v>
      </c>
      <c r="D25" s="269">
        <f t="shared" si="0"/>
        <v>6564</v>
      </c>
      <c r="E25" s="426">
        <v>1371</v>
      </c>
      <c r="F25" s="426">
        <v>5193</v>
      </c>
      <c r="G25" s="490">
        <v>13678</v>
      </c>
      <c r="H25" s="426">
        <v>42801</v>
      </c>
    </row>
    <row r="26" spans="1:8">
      <c r="A26" s="542">
        <v>2017</v>
      </c>
      <c r="B26" s="510">
        <v>97886</v>
      </c>
      <c r="C26" s="409">
        <v>33660</v>
      </c>
      <c r="D26" s="261">
        <f t="shared" si="0"/>
        <v>6519</v>
      </c>
      <c r="E26" s="409">
        <v>1400</v>
      </c>
      <c r="F26" s="409">
        <v>5119</v>
      </c>
      <c r="G26" s="522">
        <v>12467</v>
      </c>
      <c r="H26" s="409">
        <v>45240</v>
      </c>
    </row>
    <row r="27" spans="1:8">
      <c r="A27" s="526" t="s">
        <v>395</v>
      </c>
      <c r="B27" s="526"/>
      <c r="C27" s="526"/>
      <c r="D27" s="526"/>
      <c r="E27" s="526"/>
      <c r="F27" s="526"/>
      <c r="G27" s="526"/>
      <c r="H27" s="526"/>
    </row>
    <row r="28" spans="1:8">
      <c r="A28" s="526"/>
      <c r="B28" s="526"/>
      <c r="C28" s="526"/>
      <c r="D28" s="526"/>
      <c r="E28" s="526"/>
      <c r="F28" s="526"/>
      <c r="G28" s="526"/>
      <c r="H28" s="526"/>
    </row>
    <row r="29" spans="1:8">
      <c r="A29" s="526"/>
      <c r="B29" s="526"/>
      <c r="C29" s="526"/>
      <c r="D29" s="526"/>
      <c r="E29" s="526"/>
      <c r="F29" s="526"/>
      <c r="G29" s="526"/>
      <c r="H29" s="526"/>
    </row>
    <row r="30" spans="1:8">
      <c r="A30" s="526"/>
      <c r="B30" s="526"/>
      <c r="C30" s="526"/>
      <c r="D30" s="526"/>
      <c r="E30" s="526"/>
      <c r="F30" s="526"/>
      <c r="G30" s="526"/>
      <c r="H30" s="526"/>
    </row>
    <row r="31" spans="1:8">
      <c r="A31" s="526"/>
      <c r="B31" s="526"/>
      <c r="C31" s="526"/>
      <c r="D31" s="526"/>
      <c r="E31" s="526"/>
      <c r="F31" s="526"/>
      <c r="G31" s="526"/>
      <c r="H31" s="526"/>
    </row>
  </sheetData>
  <mergeCells count="1">
    <mergeCell ref="B3:H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K9"/>
  <sheetViews>
    <sheetView workbookViewId="0">
      <selection activeCell="D5" sqref="D5"/>
    </sheetView>
  </sheetViews>
  <sheetFormatPr defaultColWidth="8.7109375" defaultRowHeight="15"/>
  <cols>
    <col min="1" max="1" width="46.140625" customWidth="1"/>
  </cols>
  <sheetData>
    <row r="1" spans="1:11">
      <c r="A1" s="202" t="s">
        <v>316</v>
      </c>
    </row>
    <row r="2" spans="1:11" ht="15.75" thickBot="1"/>
    <row r="3" spans="1:11" ht="63.75">
      <c r="A3" s="306"/>
      <c r="B3" s="311" t="s">
        <v>311</v>
      </c>
      <c r="C3" s="316" t="s">
        <v>312</v>
      </c>
      <c r="D3" s="316" t="s">
        <v>313</v>
      </c>
      <c r="E3" s="316" t="s">
        <v>314</v>
      </c>
      <c r="F3" s="316" t="s">
        <v>310</v>
      </c>
      <c r="K3" s="610"/>
    </row>
    <row r="4" spans="1:11">
      <c r="A4" s="315" t="s">
        <v>236</v>
      </c>
      <c r="B4" s="314">
        <v>9840</v>
      </c>
      <c r="C4" s="314">
        <f>'T16'!C26</f>
        <v>41669</v>
      </c>
      <c r="D4" s="310">
        <f>B4/$B$8*100</f>
        <v>36.412078152753111</v>
      </c>
      <c r="E4" s="658">
        <f>C4/$C$8*100</f>
        <v>38.149691004806591</v>
      </c>
      <c r="F4" s="310">
        <f>E4-D4</f>
        <v>1.7376128520534806</v>
      </c>
    </row>
    <row r="5" spans="1:11" ht="42.75">
      <c r="A5" s="317" t="s">
        <v>231</v>
      </c>
      <c r="B5" s="312">
        <v>754</v>
      </c>
      <c r="C5" s="659">
        <f>'T16'!D26</f>
        <v>7761</v>
      </c>
      <c r="D5" s="658">
        <f t="shared" ref="D5" si="0">B5/$B$8*100</f>
        <v>2.7901124925991709</v>
      </c>
      <c r="E5" s="658">
        <f t="shared" ref="E5:E8" si="1">C5/$C$8*100</f>
        <v>7.1055161364156554</v>
      </c>
      <c r="F5" s="658">
        <f t="shared" ref="F5:F7" si="2">E5-D5</f>
        <v>4.3154036438164844</v>
      </c>
    </row>
    <row r="6" spans="1:11">
      <c r="A6" s="313" t="s">
        <v>232</v>
      </c>
      <c r="B6" s="312">
        <v>7507</v>
      </c>
      <c r="C6" s="657">
        <f>'T16'!G26</f>
        <v>13250</v>
      </c>
      <c r="D6" s="658">
        <f>B6/$B$8*100</f>
        <v>27.779011249259916</v>
      </c>
      <c r="E6" s="658">
        <f t="shared" si="1"/>
        <v>12.130922407873655</v>
      </c>
      <c r="F6" s="658">
        <f t="shared" si="2"/>
        <v>-15.648088841386262</v>
      </c>
    </row>
    <row r="7" spans="1:11" ht="42.75">
      <c r="A7" s="313" t="s">
        <v>237</v>
      </c>
      <c r="B7" s="312">
        <v>8923</v>
      </c>
      <c r="C7" s="659">
        <f>'T16'!H26</f>
        <v>46546</v>
      </c>
      <c r="D7" s="658">
        <f>B7/$B$8*100</f>
        <v>33.018798105387802</v>
      </c>
      <c r="E7" s="658">
        <f t="shared" si="1"/>
        <v>42.614785992217897</v>
      </c>
      <c r="F7" s="658">
        <f t="shared" si="2"/>
        <v>9.5959878868300947</v>
      </c>
    </row>
    <row r="8" spans="1:11">
      <c r="A8" s="307" t="s">
        <v>315</v>
      </c>
      <c r="B8" s="314">
        <v>27024</v>
      </c>
      <c r="C8" s="657">
        <f>'T16'!B26</f>
        <v>109225</v>
      </c>
      <c r="D8" s="310">
        <v>100</v>
      </c>
      <c r="E8" s="658">
        <f t="shared" si="1"/>
        <v>100</v>
      </c>
      <c r="F8" s="308"/>
    </row>
    <row r="9" spans="1:11">
      <c r="A9" s="661" t="s">
        <v>395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C26" sqref="C26"/>
    </sheetView>
  </sheetViews>
  <sheetFormatPr defaultColWidth="8.7109375" defaultRowHeight="15"/>
  <cols>
    <col min="1" max="1" width="6.7109375" customWidth="1"/>
    <col min="2" max="2" width="11.7109375" customWidth="1"/>
    <col min="3" max="3" width="16" customWidth="1"/>
    <col min="4" max="4" width="23.5703125" customWidth="1"/>
    <col min="5" max="5" width="16.140625" customWidth="1"/>
    <col min="6" max="6" width="15" customWidth="1"/>
    <col min="7" max="7" width="15.5703125" customWidth="1"/>
    <col min="8" max="8" width="21.5703125" customWidth="1"/>
  </cols>
  <sheetData>
    <row r="1" spans="1:8">
      <c r="A1" s="3" t="s">
        <v>240</v>
      </c>
    </row>
    <row r="3" spans="1:8">
      <c r="A3" s="158" t="s">
        <v>3</v>
      </c>
      <c r="B3" s="746" t="s">
        <v>225</v>
      </c>
      <c r="C3" s="746"/>
      <c r="D3" s="746"/>
      <c r="E3" s="746"/>
      <c r="F3" s="746"/>
      <c r="G3" s="746"/>
    </row>
    <row r="4" spans="1:8" ht="96.75" customHeight="1">
      <c r="A4" s="156"/>
      <c r="B4" s="27" t="s">
        <v>229</v>
      </c>
      <c r="C4" s="26" t="s">
        <v>236</v>
      </c>
      <c r="D4" s="185" t="s">
        <v>231</v>
      </c>
      <c r="E4" s="186" t="s">
        <v>233</v>
      </c>
      <c r="F4" s="186" t="s">
        <v>234</v>
      </c>
      <c r="G4" s="27" t="s">
        <v>232</v>
      </c>
      <c r="H4" s="617" t="s">
        <v>237</v>
      </c>
    </row>
    <row r="5" spans="1:8" s="190" customFormat="1">
      <c r="A5" s="153"/>
      <c r="B5" s="184" t="s">
        <v>4</v>
      </c>
      <c r="C5" s="184" t="s">
        <v>5</v>
      </c>
      <c r="D5" s="184" t="s">
        <v>238</v>
      </c>
      <c r="E5" s="26" t="s">
        <v>7</v>
      </c>
      <c r="F5" s="26" t="s">
        <v>23</v>
      </c>
      <c r="G5" s="184" t="s">
        <v>35</v>
      </c>
      <c r="H5" s="436"/>
    </row>
    <row r="6" spans="1:8">
      <c r="A6" s="6">
        <v>1997</v>
      </c>
      <c r="B6" s="398">
        <f>'T16'!B6/'T15'!B6*100</f>
        <v>52.845242285580198</v>
      </c>
      <c r="C6" s="398">
        <f>'T16'!C6/'T15'!C6*100</f>
        <v>37.172755090476372</v>
      </c>
      <c r="D6" s="401">
        <f>'T16'!D6/'T15'!D6*100</f>
        <v>42.71954674220963</v>
      </c>
      <c r="E6" s="162"/>
      <c r="F6" s="162"/>
      <c r="G6" s="401">
        <f>'T16'!G6/'T15'!G6*100</f>
        <v>41.433933105199252</v>
      </c>
      <c r="H6" s="401" t="s">
        <v>223</v>
      </c>
    </row>
    <row r="7" spans="1:8">
      <c r="A7" s="6">
        <v>1998</v>
      </c>
      <c r="B7" s="398">
        <f>'T16'!B7/'T15'!B7*100</f>
        <v>41.92621880711701</v>
      </c>
      <c r="C7" s="398">
        <f>'T16'!C7/'T15'!C7*100</f>
        <v>32.592725318043364</v>
      </c>
      <c r="D7" s="401">
        <f>'T16'!D7/'T15'!D7*100</f>
        <v>32.758620689655174</v>
      </c>
      <c r="E7" s="159"/>
      <c r="F7" s="159"/>
      <c r="G7" s="401">
        <f>'T16'!G7/'T15'!G7*100</f>
        <v>26.740665993945512</v>
      </c>
      <c r="H7" s="401" t="s">
        <v>223</v>
      </c>
    </row>
    <row r="8" spans="1:8">
      <c r="A8" s="6">
        <v>1999</v>
      </c>
      <c r="B8" s="398">
        <f>'T16'!B8/'T15'!B8*100</f>
        <v>41.197965178763347</v>
      </c>
      <c r="C8" s="398">
        <f>'T16'!C8/'T15'!C8*100</f>
        <v>32.168693243035243</v>
      </c>
      <c r="D8" s="401">
        <f>'T16'!D8/'T15'!D8*100</f>
        <v>28.299083931666253</v>
      </c>
      <c r="E8" s="159"/>
      <c r="F8" s="159"/>
      <c r="G8" s="401">
        <f>'T16'!G8/'T15'!G8*100</f>
        <v>25.858857615894038</v>
      </c>
      <c r="H8" s="401" t="s">
        <v>223</v>
      </c>
    </row>
    <row r="9" spans="1:8">
      <c r="A9" s="6">
        <v>2000</v>
      </c>
      <c r="B9" s="398">
        <f>'T16'!B9/'T15'!B9*100</f>
        <v>38.515196015834505</v>
      </c>
      <c r="C9" s="398">
        <f>'T16'!C9/'T15'!C9*100</f>
        <v>27.662746397217159</v>
      </c>
      <c r="D9" s="401">
        <f>'T16'!D9/'T15'!D9*100</f>
        <v>34.319698288366695</v>
      </c>
      <c r="E9" s="159"/>
      <c r="F9" s="159"/>
      <c r="G9" s="401">
        <f>'T16'!G9/'T15'!G9*100</f>
        <v>24.73509779209261</v>
      </c>
      <c r="H9" s="401" t="s">
        <v>223</v>
      </c>
    </row>
    <row r="10" spans="1:8">
      <c r="A10" s="6">
        <v>2001</v>
      </c>
      <c r="B10" s="398">
        <f>'T16'!B10/'T15'!B10*100</f>
        <v>32.872194364851957</v>
      </c>
      <c r="C10" s="398">
        <f>'T16'!C10/'T15'!C10*100</f>
        <v>21.921557649839819</v>
      </c>
      <c r="D10" s="401">
        <f>'T16'!D10/'T15'!D10*100</f>
        <v>39.37595712098009</v>
      </c>
      <c r="E10" s="159"/>
      <c r="F10" s="159"/>
      <c r="G10" s="401">
        <f>'T16'!G10/'T15'!G10*100</f>
        <v>20.966981132075471</v>
      </c>
      <c r="H10" s="401" t="s">
        <v>223</v>
      </c>
    </row>
    <row r="11" spans="1:8">
      <c r="A11" s="6">
        <v>2002</v>
      </c>
      <c r="B11" s="398">
        <f>'T16'!B11/'T15'!B11*100</f>
        <v>27.569062398870287</v>
      </c>
      <c r="C11" s="398">
        <f>'T16'!C11/'T15'!C11*100</f>
        <v>19.647717195192808</v>
      </c>
      <c r="D11" s="401">
        <f>'T16'!D11/'T15'!D11*100</f>
        <v>32.728410513141426</v>
      </c>
      <c r="E11" s="159"/>
      <c r="F11" s="159"/>
      <c r="G11" s="401">
        <f>'T16'!G11/'T15'!G11*100</f>
        <v>23.776746969923686</v>
      </c>
      <c r="H11" s="401" t="s">
        <v>223</v>
      </c>
    </row>
    <row r="12" spans="1:8">
      <c r="A12" s="6">
        <v>2003</v>
      </c>
      <c r="B12" s="398">
        <f>'T16'!B12/'T15'!B12*100</f>
        <v>43.447535682426405</v>
      </c>
      <c r="C12" s="398">
        <f>'T16'!C12/'T15'!C12*100</f>
        <v>36.648362822859468</v>
      </c>
      <c r="D12" s="401">
        <f>'T16'!D12/'T15'!D12*100</f>
        <v>29.927338782924611</v>
      </c>
      <c r="E12" s="159"/>
      <c r="F12" s="159"/>
      <c r="G12" s="401">
        <f>'T16'!G12/'T15'!G12*100</f>
        <v>39.314602977073662</v>
      </c>
      <c r="H12" s="401" t="s">
        <v>223</v>
      </c>
    </row>
    <row r="13" spans="1:8">
      <c r="A13" s="6">
        <v>2004</v>
      </c>
      <c r="B13" s="398">
        <f>'T16'!B13/'T15'!B13*100</f>
        <v>52.815252252710884</v>
      </c>
      <c r="C13" s="398">
        <f>'T16'!C13/'T15'!C13*100</f>
        <v>43.360635393397864</v>
      </c>
      <c r="D13" s="401">
        <f>'T16'!D13/'T15'!D13*100</f>
        <v>33.311612146487683</v>
      </c>
      <c r="E13" s="159"/>
      <c r="F13" s="159"/>
      <c r="G13" s="401">
        <f>'T16'!G13/'T15'!G13*100</f>
        <v>50.233603667136819</v>
      </c>
      <c r="H13" s="401" t="s">
        <v>223</v>
      </c>
    </row>
    <row r="14" spans="1:8">
      <c r="A14" s="6">
        <v>2005</v>
      </c>
      <c r="B14" s="398">
        <f>'T16'!B14/'T15'!B14*100</f>
        <v>56.069991082403412</v>
      </c>
      <c r="C14" s="398">
        <f>'T16'!C14/'T15'!C14*100</f>
        <v>41.217013024450324</v>
      </c>
      <c r="D14" s="401">
        <f>'T16'!D14/'T15'!D14*100</f>
        <v>44.629761059853323</v>
      </c>
      <c r="E14" s="159"/>
      <c r="F14" s="159"/>
      <c r="G14" s="401">
        <f>'T16'!G14/'T15'!G14*100</f>
        <v>50.006512395258973</v>
      </c>
      <c r="H14" s="401" t="s">
        <v>223</v>
      </c>
    </row>
    <row r="15" spans="1:8">
      <c r="A15" s="6">
        <v>2006</v>
      </c>
      <c r="B15" s="398">
        <f>'T16'!B15/'T15'!B15*100</f>
        <v>59.710380592423306</v>
      </c>
      <c r="C15" s="398">
        <f>'T16'!C15/'T15'!C15*100</f>
        <v>40.326856197864736</v>
      </c>
      <c r="D15" s="401">
        <f>'T16'!D15/'T15'!D15*100</f>
        <v>43.404663046949857</v>
      </c>
      <c r="E15" s="159"/>
      <c r="F15" s="159"/>
      <c r="G15" s="401">
        <f>'T16'!G15/'T15'!G15*100</f>
        <v>56.604073838319543</v>
      </c>
      <c r="H15" s="401" t="s">
        <v>223</v>
      </c>
    </row>
    <row r="16" spans="1:8">
      <c r="A16" s="400">
        <v>2007</v>
      </c>
      <c r="B16" s="398">
        <f>'T16'!B16/'T15'!B16*100</f>
        <v>60.935497431585851</v>
      </c>
      <c r="C16" s="398">
        <f>'T16'!C16/'T15'!C16*100</f>
        <v>43.313796212804327</v>
      </c>
      <c r="D16" s="401">
        <f>'T16'!D16/'T15'!D16*100</f>
        <v>45.731470702367091</v>
      </c>
      <c r="E16" s="399">
        <f>'T16'!E16/'T15'!E16*100</f>
        <v>45.909700491729993</v>
      </c>
      <c r="F16" s="399">
        <f>'T16'!F16/'T15'!F16*100</f>
        <v>44.526083761939752</v>
      </c>
      <c r="G16" s="401">
        <f>'T16'!G16/'T15'!G16*100</f>
        <v>48.387468768018451</v>
      </c>
      <c r="H16" s="401" t="s">
        <v>223</v>
      </c>
    </row>
    <row r="17" spans="1:8">
      <c r="A17" s="400">
        <v>2008</v>
      </c>
      <c r="B17" s="398">
        <f>'T16'!B17/'T15'!B17*100</f>
        <v>43.636928255163987</v>
      </c>
      <c r="C17" s="398">
        <f>'T16'!C17/'T15'!C17*100</f>
        <v>33.611861531695666</v>
      </c>
      <c r="D17" s="401">
        <f>'T16'!D17/'T15'!D17*100</f>
        <v>19.361554476058291</v>
      </c>
      <c r="E17" s="399">
        <f>'T16'!E17/'T15'!E17*100</f>
        <v>18.234814037542264</v>
      </c>
      <c r="F17" s="399">
        <f>'T16'!F17/'T15'!F17*100</f>
        <v>25.761589403973513</v>
      </c>
      <c r="G17" s="401">
        <f>'T16'!G17/'T15'!G17*100</f>
        <v>47.066162423486297</v>
      </c>
      <c r="H17" s="401" t="s">
        <v>223</v>
      </c>
    </row>
    <row r="18" spans="1:8">
      <c r="A18" s="400">
        <v>2009</v>
      </c>
      <c r="B18" s="398">
        <f>'T16'!B18/'T15'!B18*100</f>
        <v>43.529775286884806</v>
      </c>
      <c r="C18" s="398">
        <f>'T16'!C18/'T15'!C18*100</f>
        <v>36.030714707619609</v>
      </c>
      <c r="D18" s="401">
        <f>'T16'!D18/'T15'!D18*100</f>
        <v>53.594389246054938</v>
      </c>
      <c r="E18" s="399">
        <f>'T16'!E18/'T15'!E18*100</f>
        <v>52.12798068216118</v>
      </c>
      <c r="F18" s="399">
        <f>'T16'!F18/'T15'!F18*100</f>
        <v>58.631415241057539</v>
      </c>
      <c r="G18" s="401">
        <f>'T16'!G18/'T15'!G18*100</f>
        <v>31.122217174011812</v>
      </c>
      <c r="H18" s="401" t="s">
        <v>223</v>
      </c>
    </row>
    <row r="19" spans="1:8">
      <c r="A19" s="400">
        <v>2010</v>
      </c>
      <c r="B19" s="398">
        <f>'T16'!B19/'T15'!B19*100</f>
        <v>53.336465225996044</v>
      </c>
      <c r="C19" s="398">
        <f>'T16'!C19/'T15'!C19*100</f>
        <v>41.482424956751515</v>
      </c>
      <c r="D19" s="401">
        <f>'T16'!D19/'T15'!D19*100</f>
        <v>73.862956313584675</v>
      </c>
      <c r="E19" s="399">
        <f>'T16'!E19/'T15'!E19*100</f>
        <v>84.571660576532679</v>
      </c>
      <c r="F19" s="399">
        <f>'T16'!F19/'T15'!F19*100</f>
        <v>43.856655290102388</v>
      </c>
      <c r="G19" s="401">
        <f>'T16'!G19/'T15'!G19*100</f>
        <v>37.221126119289728</v>
      </c>
      <c r="H19" s="401" t="s">
        <v>223</v>
      </c>
    </row>
    <row r="20" spans="1:8">
      <c r="A20" s="400">
        <v>2011</v>
      </c>
      <c r="B20" s="398">
        <f>'T16'!B20/'T15'!B20*100</f>
        <v>58.572910771552536</v>
      </c>
      <c r="C20" s="398">
        <f>'T16'!C20/'T15'!C20*100</f>
        <v>46.88662602833039</v>
      </c>
      <c r="D20" s="401">
        <f>'T16'!D20/'T15'!D20*100</f>
        <v>82.146652497343254</v>
      </c>
      <c r="E20" s="399">
        <f>'T16'!E20/'T15'!E20*100</f>
        <v>99.358151476251606</v>
      </c>
      <c r="F20" s="399">
        <f>'T16'!F20/'T15'!F20*100</f>
        <v>40.07314524555904</v>
      </c>
      <c r="G20" s="401">
        <f>'T16'!G20/'T15'!G20*100</f>
        <v>44.820688150141848</v>
      </c>
      <c r="H20" s="401" t="s">
        <v>223</v>
      </c>
    </row>
    <row r="21" spans="1:8">
      <c r="A21" s="400">
        <v>2012</v>
      </c>
      <c r="B21" s="398">
        <f>'T16'!B21/'T15'!B21*100</f>
        <v>60.029168136194222</v>
      </c>
      <c r="C21" s="398">
        <f>'T16'!C21/'T15'!C21*100</f>
        <v>51.585203551439349</v>
      </c>
      <c r="D21" s="401">
        <f>'T16'!D21/'T15'!D21*100</f>
        <v>81.152081025478722</v>
      </c>
      <c r="E21" s="399">
        <f>'T16'!E21/'T15'!E21*100</f>
        <v>94.882729211087423</v>
      </c>
      <c r="F21" s="399">
        <f>'T16'!F21/'T15'!F21*100</f>
        <v>53.501667460695565</v>
      </c>
      <c r="G21" s="401">
        <f>'T16'!G21/'T15'!G21*100</f>
        <v>39.17959862813678</v>
      </c>
      <c r="H21" s="401" t="s">
        <v>223</v>
      </c>
    </row>
    <row r="22" spans="1:8">
      <c r="A22" s="400">
        <v>2013</v>
      </c>
      <c r="B22" s="398">
        <f>'T16'!B22/'T15'!B22*100</f>
        <v>65.831303563373936</v>
      </c>
      <c r="C22" s="398">
        <f>'T16'!C22/'T15'!C22*100</f>
        <v>50.3586824733935</v>
      </c>
      <c r="D22" s="401">
        <f>'T16'!D22/'T15'!D22*100</f>
        <v>63.684933597923973</v>
      </c>
      <c r="E22" s="399">
        <f>'T16'!E22/'T15'!E22*100</f>
        <v>70.637505816658901</v>
      </c>
      <c r="F22" s="399">
        <f>'T16'!F22/'T15'!F22*100</f>
        <v>50.399290150842944</v>
      </c>
      <c r="G22" s="401">
        <f>'T16'!G22/'T15'!G22*100</f>
        <v>37.332480301703818</v>
      </c>
      <c r="H22" s="401" t="s">
        <v>223</v>
      </c>
    </row>
    <row r="23" spans="1:8">
      <c r="A23" s="400">
        <v>2014</v>
      </c>
      <c r="B23" s="398">
        <f>'T16'!B23/'T15'!B23*100</f>
        <v>72.956893151742491</v>
      </c>
      <c r="C23" s="398">
        <f>'T16'!C23/'T15'!C23*100</f>
        <v>51.46091361151435</v>
      </c>
      <c r="D23" s="401">
        <f>'T16'!D23/'T15'!D23*100</f>
        <v>68.628879498761478</v>
      </c>
      <c r="E23" s="399">
        <f>'T16'!E23/'T15'!E23*100</f>
        <v>79.335026552759174</v>
      </c>
      <c r="F23" s="399">
        <f>'T16'!F23/'T15'!F23*100</f>
        <v>50.315955766192729</v>
      </c>
      <c r="G23" s="401">
        <f>'T16'!G23/'T15'!G23*100</f>
        <v>47.10069217709286</v>
      </c>
      <c r="H23" s="401" t="s">
        <v>223</v>
      </c>
    </row>
    <row r="24" spans="1:8">
      <c r="A24" s="6">
        <v>2015</v>
      </c>
      <c r="B24" s="398">
        <f>'T16'!B24/'T15'!B24*100</f>
        <v>72.549113905787863</v>
      </c>
      <c r="C24" s="398">
        <f>'T16'!C24/'T15'!C24*100</f>
        <v>52.241580243999586</v>
      </c>
      <c r="D24" s="401">
        <f>'T16'!D24/'T15'!D24*100</f>
        <v>100.68436901177115</v>
      </c>
      <c r="E24" s="399">
        <f>'T16'!E24/'T15'!E24*100</f>
        <v>132.38857637386411</v>
      </c>
      <c r="F24" s="399">
        <f>'T16'!F24/'T15'!F24*100</f>
        <v>46.087928464977644</v>
      </c>
      <c r="G24" s="401">
        <f>'T16'!G24/'T15'!G24*100</f>
        <v>43.810264385692065</v>
      </c>
      <c r="H24" s="401" t="s">
        <v>223</v>
      </c>
    </row>
    <row r="25" spans="1:8">
      <c r="A25" s="6">
        <v>2016</v>
      </c>
      <c r="B25" s="398">
        <f>'T16'!B25/'T15'!B25*100</f>
        <v>76.564455849635308</v>
      </c>
      <c r="C25" s="398">
        <f>'T16'!C25/'T15'!C25*100</f>
        <v>49.656795285564534</v>
      </c>
      <c r="D25" s="401">
        <f>'T16'!D25/'T15'!D25*100</f>
        <v>104.7179523238345</v>
      </c>
      <c r="E25" s="399">
        <f>'T16'!E25/'T15'!E25*100</f>
        <v>130.28106607585744</v>
      </c>
      <c r="F25" s="399">
        <f>'T16'!F25/'T15'!F25*100</f>
        <v>57.582146896936692</v>
      </c>
      <c r="G25" s="401">
        <f>'T16'!G25/'T15'!G25*100</f>
        <v>38.404375655237594</v>
      </c>
      <c r="H25" s="401" t="s">
        <v>223</v>
      </c>
    </row>
    <row r="26" spans="1:8">
      <c r="A26" s="10">
        <v>2017</v>
      </c>
      <c r="B26" s="398">
        <f>'T16'!B26/'T15'!B26*100</f>
        <v>81.600489293648849</v>
      </c>
      <c r="C26" s="398">
        <f>'T16'!C26/'T15'!C26*100</f>
        <v>56.710080636690996</v>
      </c>
      <c r="D26" s="401">
        <f>'T16'!D26/'T15'!D26*100</f>
        <v>97.548662722932463</v>
      </c>
      <c r="E26" s="399">
        <f>'T16'!E26/'T15'!E26*100</f>
        <v>115.95871090673828</v>
      </c>
      <c r="F26" s="399">
        <f>'T16'!F26/'T15'!F26*100</f>
        <v>61.476956144429487</v>
      </c>
      <c r="G26" s="401">
        <f>'T16'!G26/'T15'!G26*100</f>
        <v>39.533553804294712</v>
      </c>
      <c r="H26" s="401" t="s">
        <v>223</v>
      </c>
    </row>
    <row r="27" spans="1:8">
      <c r="A27" s="505" t="s">
        <v>396</v>
      </c>
      <c r="B27" s="190"/>
      <c r="C27" s="190"/>
      <c r="D27" s="190"/>
      <c r="E27" s="190"/>
      <c r="F27" s="190"/>
      <c r="G27" s="190"/>
    </row>
  </sheetData>
  <mergeCells count="1">
    <mergeCell ref="B3:G3"/>
  </mergeCells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sqref="A1:I27"/>
    </sheetView>
  </sheetViews>
  <sheetFormatPr defaultRowHeight="15"/>
  <cols>
    <col min="1" max="1" width="6.140625" customWidth="1"/>
    <col min="2" max="2" width="10.85546875" customWidth="1"/>
    <col min="3" max="3" width="21.42578125" customWidth="1"/>
    <col min="4" max="4" width="23.5703125" customWidth="1"/>
    <col min="5" max="5" width="13.85546875" customWidth="1"/>
    <col min="6" max="6" width="14.140625" customWidth="1"/>
    <col min="7" max="7" width="15.140625" customWidth="1"/>
    <col min="8" max="8" width="18" customWidth="1"/>
  </cols>
  <sheetData>
    <row r="1" spans="1:8">
      <c r="A1" s="527" t="s">
        <v>416</v>
      </c>
      <c r="B1" s="546"/>
      <c r="C1" s="546"/>
      <c r="D1" s="546"/>
      <c r="E1" s="546"/>
      <c r="F1" s="546"/>
      <c r="G1" s="546"/>
      <c r="H1" s="546"/>
    </row>
    <row r="2" spans="1:8">
      <c r="A2" s="546"/>
      <c r="B2" s="546"/>
      <c r="C2" s="546"/>
      <c r="D2" s="546"/>
      <c r="E2" s="546"/>
      <c r="F2" s="546"/>
      <c r="G2" s="546"/>
      <c r="H2" s="546"/>
    </row>
    <row r="3" spans="1:8">
      <c r="A3" s="543" t="s">
        <v>3</v>
      </c>
      <c r="B3" s="746" t="s">
        <v>401</v>
      </c>
      <c r="C3" s="746"/>
      <c r="D3" s="746"/>
      <c r="E3" s="746"/>
      <c r="F3" s="746"/>
      <c r="G3" s="746"/>
      <c r="H3" s="546"/>
    </row>
    <row r="4" spans="1:8" ht="106.5" customHeight="1">
      <c r="A4" s="540"/>
      <c r="B4" s="545" t="s">
        <v>229</v>
      </c>
      <c r="C4" s="315" t="s">
        <v>236</v>
      </c>
      <c r="D4" s="185" t="s">
        <v>231</v>
      </c>
      <c r="E4" s="533" t="s">
        <v>233</v>
      </c>
      <c r="F4" s="533" t="s">
        <v>234</v>
      </c>
      <c r="G4" s="545" t="s">
        <v>232</v>
      </c>
      <c r="H4" s="617" t="s">
        <v>237</v>
      </c>
    </row>
    <row r="5" spans="1:8">
      <c r="A5" s="153"/>
      <c r="B5" s="184" t="s">
        <v>4</v>
      </c>
      <c r="C5" s="184" t="s">
        <v>5</v>
      </c>
      <c r="D5" s="184" t="s">
        <v>238</v>
      </c>
      <c r="E5" s="315" t="s">
        <v>7</v>
      </c>
      <c r="F5" s="315" t="s">
        <v>23</v>
      </c>
      <c r="G5" s="184" t="s">
        <v>35</v>
      </c>
      <c r="H5" s="436"/>
    </row>
    <row r="6" spans="1:8">
      <c r="A6" s="6">
        <v>1997</v>
      </c>
      <c r="B6" s="163"/>
      <c r="C6" s="163"/>
      <c r="D6" s="187"/>
      <c r="E6" s="162"/>
      <c r="F6" s="162"/>
      <c r="G6" s="187"/>
      <c r="H6" s="427"/>
    </row>
    <row r="7" spans="1:8">
      <c r="A7" s="6">
        <v>1998</v>
      </c>
      <c r="B7" s="161"/>
      <c r="C7" s="161"/>
      <c r="D7" s="188"/>
      <c r="E7" s="159"/>
      <c r="F7" s="159"/>
      <c r="G7" s="188"/>
      <c r="H7" s="427"/>
    </row>
    <row r="8" spans="1:8">
      <c r="A8" s="6">
        <v>1999</v>
      </c>
      <c r="B8" s="161"/>
      <c r="C8" s="161"/>
      <c r="D8" s="188"/>
      <c r="E8" s="159"/>
      <c r="F8" s="159"/>
      <c r="G8" s="188"/>
      <c r="H8" s="427"/>
    </row>
    <row r="9" spans="1:8">
      <c r="A9" s="6">
        <v>2000</v>
      </c>
      <c r="B9" s="161"/>
      <c r="C9" s="161"/>
      <c r="D9" s="188"/>
      <c r="E9" s="159"/>
      <c r="F9" s="159"/>
      <c r="G9" s="188"/>
      <c r="H9" s="427"/>
    </row>
    <row r="10" spans="1:8">
      <c r="A10" s="6">
        <v>2001</v>
      </c>
      <c r="B10" s="161"/>
      <c r="C10" s="161"/>
      <c r="D10" s="188"/>
      <c r="E10" s="159"/>
      <c r="F10" s="159"/>
      <c r="G10" s="188"/>
      <c r="H10" s="427"/>
    </row>
    <row r="11" spans="1:8">
      <c r="A11" s="6">
        <v>2002</v>
      </c>
      <c r="B11" s="161"/>
      <c r="C11" s="161"/>
      <c r="D11" s="188"/>
      <c r="E11" s="159"/>
      <c r="F11" s="159"/>
      <c r="G11" s="188"/>
      <c r="H11" s="427"/>
    </row>
    <row r="12" spans="1:8">
      <c r="A12" s="6">
        <v>2003</v>
      </c>
      <c r="B12" s="161"/>
      <c r="C12" s="161"/>
      <c r="D12" s="188"/>
      <c r="E12" s="159"/>
      <c r="F12" s="159"/>
      <c r="G12" s="188"/>
      <c r="H12" s="427"/>
    </row>
    <row r="13" spans="1:8">
      <c r="A13" s="6">
        <v>2004</v>
      </c>
      <c r="B13" s="161"/>
      <c r="C13" s="161"/>
      <c r="D13" s="188"/>
      <c r="E13" s="159"/>
      <c r="F13" s="159"/>
      <c r="G13" s="188"/>
      <c r="H13" s="427"/>
    </row>
    <row r="14" spans="1:8">
      <c r="A14" s="6">
        <v>2005</v>
      </c>
      <c r="B14" s="161"/>
      <c r="C14" s="161"/>
      <c r="D14" s="188"/>
      <c r="E14" s="159"/>
      <c r="F14" s="159"/>
      <c r="G14" s="188"/>
      <c r="H14" s="427"/>
    </row>
    <row r="15" spans="1:8">
      <c r="A15" s="6">
        <v>2006</v>
      </c>
      <c r="B15" s="161"/>
      <c r="C15" s="161"/>
      <c r="D15" s="188"/>
      <c r="E15" s="159"/>
      <c r="F15" s="159"/>
      <c r="G15" s="188"/>
      <c r="H15" s="427"/>
    </row>
    <row r="16" spans="1:8">
      <c r="A16" s="400">
        <v>2007</v>
      </c>
      <c r="B16" s="398">
        <f>T16.1!B16/'T15'!B16*100</f>
        <v>84.327034481344398</v>
      </c>
      <c r="C16" s="398">
        <f>T16.1!C16/'T15'!C16*100</f>
        <v>68.701532912533807</v>
      </c>
      <c r="D16" s="398">
        <f>T16.1!D16/'T15'!D16*100</f>
        <v>105.50058207217694</v>
      </c>
      <c r="E16" s="398">
        <f>T16.1!E16/'T15'!E16*100</f>
        <v>10.739830129637907</v>
      </c>
      <c r="F16" s="398">
        <f>T16.1!F16/'T15'!F16*100</f>
        <v>728.43497428361502</v>
      </c>
      <c r="G16" s="398">
        <f>T16.1!G16/'T15'!G16*100</f>
        <v>56.486642321737456</v>
      </c>
      <c r="H16" s="401">
        <f>T16.1!H16/'T15'!H16*100</f>
        <v>155.49949545913219</v>
      </c>
    </row>
    <row r="17" spans="1:8">
      <c r="A17" s="400">
        <v>2008</v>
      </c>
      <c r="B17" s="398">
        <f>T16.1!B17/'T15'!B17*100</f>
        <v>72.303808627010994</v>
      </c>
      <c r="C17" s="398">
        <f>T16.1!C17/'T15'!C17*100</f>
        <v>53.913007057443821</v>
      </c>
      <c r="D17" s="398">
        <f>T16.1!D17/'T15'!D17*100</f>
        <v>103.49955388123327</v>
      </c>
      <c r="E17" s="398">
        <f>T16.1!E17/'T15'!E17*100</f>
        <v>8.8609070770665745</v>
      </c>
      <c r="F17" s="398">
        <f>T16.1!F17/'T15'!F17*100</f>
        <v>641.05960264900659</v>
      </c>
      <c r="G17" s="398">
        <f>T16.1!G17/'T15'!G17*100</f>
        <v>65.842722913174001</v>
      </c>
      <c r="H17" s="401">
        <f>T16.1!H17/'T15'!H17*100</f>
        <v>116.94106126445926</v>
      </c>
    </row>
    <row r="18" spans="1:8">
      <c r="A18" s="400">
        <v>2009</v>
      </c>
      <c r="B18" s="398">
        <f>T16.1!B18/'T15'!B18*100</f>
        <v>56.677996441243216</v>
      </c>
      <c r="C18" s="398">
        <f>T16.1!C18/'T15'!C18*100</f>
        <v>48.91382818140054</v>
      </c>
      <c r="D18" s="398">
        <f>T16.1!D18/'T15'!D18*100</f>
        <v>109.44476914085331</v>
      </c>
      <c r="E18" s="398">
        <f>T16.1!E18/'T15'!E18*100</f>
        <v>18.789616661635979</v>
      </c>
      <c r="F18" s="398">
        <f>T16.1!F18/'T15'!F18*100</f>
        <v>420.8398133748056</v>
      </c>
      <c r="G18" s="398">
        <f>T16.1!G18/'T15'!G18*100</f>
        <v>27.233833106163864</v>
      </c>
      <c r="H18" s="401">
        <f>T16.1!H18/'T15'!H18*100</f>
        <v>108.37950664136622</v>
      </c>
    </row>
    <row r="19" spans="1:8">
      <c r="A19" s="400">
        <v>2010</v>
      </c>
      <c r="B19" s="398">
        <f>T16.1!B19/'T15'!B19*100</f>
        <v>62.734142294544512</v>
      </c>
      <c r="C19" s="398">
        <f>T16.1!C19/'T15'!C19*100</f>
        <v>51.396308195350073</v>
      </c>
      <c r="D19" s="398">
        <f>T16.1!D19/'T15'!D19*100</f>
        <v>139.81149012567323</v>
      </c>
      <c r="E19" s="398">
        <f>T16.1!E19/'T15'!E19*100</f>
        <v>18.798213560698336</v>
      </c>
      <c r="F19" s="398">
        <f>T16.1!F19/'T15'!F19*100</f>
        <v>478.89647326507389</v>
      </c>
      <c r="G19" s="398">
        <f>T16.1!G19/'T15'!G19*100</f>
        <v>29.731370465928066</v>
      </c>
      <c r="H19" s="401">
        <f>T16.1!H19/'T15'!H19*100</f>
        <v>128.75789766020969</v>
      </c>
    </row>
    <row r="20" spans="1:8">
      <c r="A20" s="400">
        <v>2011</v>
      </c>
      <c r="B20" s="398">
        <f>T16.1!B20/'T15'!B20*100</f>
        <v>69.725523486134691</v>
      </c>
      <c r="C20" s="398">
        <f>T16.1!C20/'T15'!C20*100</f>
        <v>60.667563271793625</v>
      </c>
      <c r="D20" s="398">
        <f>T16.1!D20/'T15'!D20*100</f>
        <v>162.01609230302111</v>
      </c>
      <c r="E20" s="398">
        <f>T16.1!E20/'T15'!E20*100</f>
        <v>22.999572100984167</v>
      </c>
      <c r="F20" s="398">
        <f>T16.1!F20/'T15'!F20*100</f>
        <v>501.41065830720999</v>
      </c>
      <c r="G20" s="398">
        <f>T16.1!G20/'T15'!G20*100</f>
        <v>25.765621590165129</v>
      </c>
      <c r="H20" s="401">
        <f>T16.1!H20/'T15'!H20*100</f>
        <v>145.92809478414816</v>
      </c>
    </row>
    <row r="21" spans="1:8">
      <c r="A21" s="400">
        <v>2012</v>
      </c>
      <c r="B21" s="398">
        <f>T16.1!B21/'T15'!B21*100</f>
        <v>79.350675347205666</v>
      </c>
      <c r="C21" s="398">
        <f>T16.1!C21/'T15'!C21*100</f>
        <v>71.001440265446391</v>
      </c>
      <c r="D21" s="398">
        <f>T16.1!D21/'T15'!D21*100</f>
        <v>162.77892071530303</v>
      </c>
      <c r="E21" s="398">
        <f>T16.1!E21/'T15'!E21*100</f>
        <v>33.143804785595833</v>
      </c>
      <c r="F21" s="398">
        <f>T16.1!F21/'T15'!F21*100</f>
        <v>423.39209147212955</v>
      </c>
      <c r="G21" s="398">
        <f>T16.1!G21/'T15'!G21*100</f>
        <v>43.729838025060275</v>
      </c>
      <c r="H21" s="401">
        <f>T16.1!H21/'T15'!H21*100</f>
        <v>147.90762771168647</v>
      </c>
    </row>
    <row r="22" spans="1:8">
      <c r="A22" s="400">
        <v>2013</v>
      </c>
      <c r="B22" s="398">
        <f>T16.1!B22/'T15'!B22*100</f>
        <v>85.725755525484885</v>
      </c>
      <c r="C22" s="398">
        <f>T16.1!C22/'T15'!C22*100</f>
        <v>65.997575104405229</v>
      </c>
      <c r="D22" s="398">
        <f>T16.1!D22/'T15'!D22*100</f>
        <v>153.41169287131734</v>
      </c>
      <c r="E22" s="398">
        <f>T16.1!E22/'T15'!E22*100</f>
        <v>33.364355514192646</v>
      </c>
      <c r="F22" s="398">
        <f>T16.1!F22/'T15'!F22*100</f>
        <v>382.25377107364682</v>
      </c>
      <c r="G22" s="398">
        <f>T16.1!G22/'T15'!G22*100</f>
        <v>58.189103643342989</v>
      </c>
      <c r="H22" s="401">
        <f>T16.1!H22/'T15'!H22*100</f>
        <v>187.32995991325492</v>
      </c>
    </row>
    <row r="23" spans="1:8">
      <c r="A23" s="400">
        <v>2014</v>
      </c>
      <c r="B23" s="398">
        <f>T16.1!B23/'T15'!B23*100</f>
        <v>79.114534820297223</v>
      </c>
      <c r="C23" s="398">
        <f>T16.1!C23/'T15'!C23*100</f>
        <v>63.543564876301076</v>
      </c>
      <c r="D23" s="398">
        <f>T16.1!D23/'T15'!D23*100</f>
        <v>128.26752149205888</v>
      </c>
      <c r="E23" s="398">
        <f>T16.1!E23/'T15'!E23*100</f>
        <v>34.195335950126996</v>
      </c>
      <c r="F23" s="398">
        <f>T16.1!F23/'T15'!F23*100</f>
        <v>289.17851500789891</v>
      </c>
      <c r="G23" s="398">
        <f>T16.1!G23/'T15'!G23*100</f>
        <v>23.455661486221757</v>
      </c>
      <c r="H23" s="401">
        <f>T16.1!H23/'T15'!H23*100</f>
        <v>219.48711888442446</v>
      </c>
    </row>
    <row r="24" spans="1:8">
      <c r="A24" s="6">
        <v>2015</v>
      </c>
      <c r="B24" s="161"/>
      <c r="C24" s="161"/>
      <c r="D24" s="188"/>
      <c r="E24" s="159"/>
      <c r="F24" s="159"/>
      <c r="G24" s="188"/>
      <c r="H24" s="427"/>
    </row>
    <row r="25" spans="1:8">
      <c r="A25" s="6">
        <v>2016</v>
      </c>
      <c r="B25" s="161"/>
      <c r="C25" s="161"/>
      <c r="D25" s="188"/>
      <c r="E25" s="159"/>
      <c r="F25" s="159"/>
      <c r="G25" s="188"/>
      <c r="H25" s="427"/>
    </row>
    <row r="26" spans="1:8">
      <c r="A26" s="10">
        <v>2017</v>
      </c>
      <c r="B26" s="171"/>
      <c r="C26" s="171"/>
      <c r="D26" s="171"/>
      <c r="E26" s="172"/>
      <c r="F26" s="172"/>
      <c r="G26" s="173"/>
      <c r="H26" s="607"/>
    </row>
    <row r="27" spans="1:8">
      <c r="A27" s="546" t="s">
        <v>396</v>
      </c>
      <c r="B27" s="546"/>
      <c r="C27" s="546"/>
      <c r="D27" s="546"/>
      <c r="E27" s="546"/>
      <c r="F27" s="546"/>
      <c r="G27" s="546"/>
      <c r="H27" s="546"/>
    </row>
    <row r="28" spans="1:8">
      <c r="A28" s="546"/>
      <c r="B28" s="546"/>
      <c r="C28" s="546"/>
      <c r="D28" s="546"/>
      <c r="E28" s="546"/>
      <c r="F28" s="546"/>
      <c r="G28" s="546"/>
      <c r="H28" s="546"/>
    </row>
    <row r="29" spans="1:8">
      <c r="A29" s="546"/>
      <c r="B29" s="546"/>
      <c r="C29" s="546"/>
      <c r="D29" s="546"/>
      <c r="E29" s="546"/>
      <c r="F29" s="546"/>
      <c r="G29" s="546"/>
      <c r="H29" s="546"/>
    </row>
  </sheetData>
  <mergeCells count="1">
    <mergeCell ref="B3:G3"/>
  </mergeCells>
  <pageMargins left="0.70866141732283472" right="0.51181102362204722" top="0.74803149606299213" bottom="0.74803149606299213" header="0.31496062992125984" footer="0.31496062992125984"/>
  <pageSetup scale="85" orientation="landscape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B4" sqref="B4"/>
    </sheetView>
  </sheetViews>
  <sheetFormatPr defaultRowHeight="15"/>
  <cols>
    <col min="2" max="2" width="17.42578125" customWidth="1"/>
    <col min="3" max="3" width="21.42578125" customWidth="1"/>
    <col min="4" max="4" width="23.5703125" customWidth="1"/>
    <col min="5" max="5" width="21.85546875" customWidth="1"/>
    <col min="6" max="6" width="19.140625" customWidth="1"/>
    <col min="7" max="7" width="26" customWidth="1"/>
  </cols>
  <sheetData>
    <row r="1" spans="1:8">
      <c r="A1" s="527" t="s">
        <v>422</v>
      </c>
      <c r="B1" s="546"/>
      <c r="C1" s="546"/>
      <c r="D1" s="546"/>
      <c r="E1" s="546"/>
      <c r="F1" s="546"/>
      <c r="G1" s="546"/>
      <c r="H1" s="546"/>
    </row>
    <row r="2" spans="1:8">
      <c r="A2" s="546"/>
      <c r="B2" s="546"/>
      <c r="C2" s="546"/>
      <c r="D2" s="546"/>
      <c r="E2" s="546"/>
      <c r="F2" s="546"/>
      <c r="G2" s="546"/>
      <c r="H2" s="546"/>
    </row>
    <row r="3" spans="1:8">
      <c r="A3" s="543" t="s">
        <v>3</v>
      </c>
      <c r="B3" s="746" t="s">
        <v>423</v>
      </c>
      <c r="C3" s="746"/>
      <c r="D3" s="746"/>
      <c r="E3" s="746"/>
      <c r="F3" s="746"/>
      <c r="G3" s="746"/>
      <c r="H3" s="546"/>
    </row>
    <row r="4" spans="1:8" ht="71.25">
      <c r="A4" s="540"/>
      <c r="B4" s="545" t="s">
        <v>229</v>
      </c>
      <c r="C4" s="315" t="s">
        <v>236</v>
      </c>
      <c r="D4" s="185" t="s">
        <v>231</v>
      </c>
      <c r="E4" s="533" t="s">
        <v>233</v>
      </c>
      <c r="F4" s="533" t="s">
        <v>234</v>
      </c>
      <c r="G4" s="545" t="s">
        <v>232</v>
      </c>
      <c r="H4" s="546"/>
    </row>
    <row r="5" spans="1:8">
      <c r="A5" s="153"/>
      <c r="B5" s="184" t="s">
        <v>4</v>
      </c>
      <c r="C5" s="184" t="s">
        <v>5</v>
      </c>
      <c r="D5" s="184" t="s">
        <v>238</v>
      </c>
      <c r="E5" s="315" t="s">
        <v>7</v>
      </c>
      <c r="F5" s="315" t="s">
        <v>23</v>
      </c>
      <c r="G5" s="184" t="s">
        <v>35</v>
      </c>
      <c r="H5" s="546"/>
    </row>
    <row r="6" spans="1:8">
      <c r="A6" s="6">
        <v>1997</v>
      </c>
      <c r="B6" s="163"/>
      <c r="C6" s="163"/>
      <c r="D6" s="187"/>
      <c r="E6" s="162"/>
      <c r="F6" s="162"/>
      <c r="G6" s="187"/>
      <c r="H6" s="546"/>
    </row>
    <row r="7" spans="1:8">
      <c r="A7" s="6">
        <v>1998</v>
      </c>
      <c r="B7" s="161"/>
      <c r="C7" s="161"/>
      <c r="D7" s="188"/>
      <c r="E7" s="159"/>
      <c r="F7" s="159"/>
      <c r="G7" s="188"/>
      <c r="H7" s="546"/>
    </row>
    <row r="8" spans="1:8">
      <c r="A8" s="6">
        <v>1999</v>
      </c>
      <c r="B8" s="161"/>
      <c r="C8" s="161"/>
      <c r="D8" s="188"/>
      <c r="E8" s="159"/>
      <c r="F8" s="159"/>
      <c r="G8" s="188"/>
      <c r="H8" s="546"/>
    </row>
    <row r="9" spans="1:8">
      <c r="A9" s="6">
        <v>2000</v>
      </c>
      <c r="B9" s="161"/>
      <c r="C9" s="161"/>
      <c r="D9" s="188"/>
      <c r="E9" s="159"/>
      <c r="F9" s="159"/>
      <c r="G9" s="188"/>
      <c r="H9" s="546"/>
    </row>
    <row r="10" spans="1:8">
      <c r="A10" s="6">
        <v>2001</v>
      </c>
      <c r="B10" s="161"/>
      <c r="C10" s="161"/>
      <c r="D10" s="188"/>
      <c r="E10" s="159"/>
      <c r="F10" s="159"/>
      <c r="G10" s="188"/>
      <c r="H10" s="546"/>
    </row>
    <row r="11" spans="1:8">
      <c r="A11" s="6">
        <v>2002</v>
      </c>
      <c r="B11" s="161"/>
      <c r="C11" s="161"/>
      <c r="D11" s="188"/>
      <c r="E11" s="159"/>
      <c r="F11" s="159"/>
      <c r="G11" s="188"/>
      <c r="H11" s="546"/>
    </row>
    <row r="12" spans="1:8">
      <c r="A12" s="6">
        <v>2003</v>
      </c>
      <c r="B12" s="161"/>
      <c r="C12" s="161"/>
      <c r="D12" s="188"/>
      <c r="E12" s="159"/>
      <c r="F12" s="159"/>
      <c r="G12" s="188"/>
      <c r="H12" s="546"/>
    </row>
    <row r="13" spans="1:8">
      <c r="A13" s="6">
        <v>2004</v>
      </c>
      <c r="B13" s="161"/>
      <c r="C13" s="161"/>
      <c r="D13" s="188"/>
      <c r="E13" s="159"/>
      <c r="F13" s="159"/>
      <c r="G13" s="188"/>
      <c r="H13" s="546"/>
    </row>
    <row r="14" spans="1:8">
      <c r="A14" s="6">
        <v>2005</v>
      </c>
      <c r="B14" s="161"/>
      <c r="C14" s="161"/>
      <c r="D14" s="188"/>
      <c r="E14" s="159"/>
      <c r="F14" s="159"/>
      <c r="G14" s="188"/>
      <c r="H14" s="546"/>
    </row>
    <row r="15" spans="1:8">
      <c r="A15" s="6">
        <v>2006</v>
      </c>
      <c r="B15" s="161"/>
      <c r="C15" s="161"/>
      <c r="D15" s="188"/>
      <c r="E15" s="159"/>
      <c r="F15" s="159"/>
      <c r="G15" s="188"/>
      <c r="H15" s="546"/>
    </row>
    <row r="16" spans="1:8">
      <c r="A16" s="400">
        <v>2007</v>
      </c>
      <c r="B16" s="398">
        <f>T16.2!B16/'T15'!B16*100</f>
        <v>54.99892341922056</v>
      </c>
      <c r="C16" s="398">
        <f>T16.2!C16/'T15'!C16*100</f>
        <v>36.239855725879174</v>
      </c>
      <c r="D16" s="398">
        <f>T16.2!D16/'T15'!D16*100</f>
        <v>33.323632130384169</v>
      </c>
      <c r="E16" s="398">
        <f>T16.2!E16/'T15'!E16*100</f>
        <v>5.1966919982118904</v>
      </c>
      <c r="F16" s="398">
        <f>T16.2!F16/'T15'!F16*100</f>
        <v>218.22189566495226</v>
      </c>
      <c r="G16" s="398">
        <f>T16.2!G16/'T15'!G16*100</f>
        <v>47.284259081299254</v>
      </c>
      <c r="H16" s="546"/>
    </row>
    <row r="17" spans="1:8">
      <c r="A17" s="400">
        <v>2008</v>
      </c>
      <c r="B17" s="398">
        <f>T16.2!B17/'T15'!B17*100</f>
        <v>35.852383146675216</v>
      </c>
      <c r="C17" s="398">
        <f>T16.2!C17/'T15'!C17*100</f>
        <v>24.759690896525726</v>
      </c>
      <c r="D17" s="398">
        <f>T16.2!D17/'T15'!D17*100</f>
        <v>9.884009120650342</v>
      </c>
      <c r="E17" s="398">
        <f>T16.2!E17/'T15'!E17*100</f>
        <v>2.973067506121021</v>
      </c>
      <c r="F17" s="398">
        <f>T16.2!F17/'T15'!F17*100</f>
        <v>49.139072847682122</v>
      </c>
      <c r="G17" s="398">
        <f>T16.2!G17/'T15'!G17*100</f>
        <v>38.742251159889271</v>
      </c>
      <c r="H17" s="546"/>
    </row>
    <row r="18" spans="1:8">
      <c r="A18" s="400">
        <v>2009</v>
      </c>
      <c r="B18" s="398">
        <f>T16.2!B18/'T15'!B18*100</f>
        <v>40.22034458141988</v>
      </c>
      <c r="C18" s="398">
        <f>T16.2!C18/'T15'!C18*100</f>
        <v>24.724902102338607</v>
      </c>
      <c r="D18" s="398">
        <f>T16.2!D18/'T15'!D18*100</f>
        <v>41.426066627703094</v>
      </c>
      <c r="E18" s="398">
        <f>T16.2!E18/'T15'!E18*100</f>
        <v>13.115001509206159</v>
      </c>
      <c r="F18" s="398">
        <f>T16.2!F18/'T15'!F18*100</f>
        <v>138.67288750648004</v>
      </c>
      <c r="G18" s="398">
        <f>T16.2!G18/'T15'!G18*100</f>
        <v>42.158867181584128</v>
      </c>
      <c r="H18" s="546"/>
    </row>
    <row r="19" spans="1:8">
      <c r="A19" s="400">
        <v>2010</v>
      </c>
      <c r="B19" s="398">
        <f>T16.2!B19/'T15'!B19*100</f>
        <v>46.845451092497456</v>
      </c>
      <c r="C19" s="398">
        <f>T16.2!C19/'T15'!C19*100</f>
        <v>28.416630230215006</v>
      </c>
      <c r="D19" s="398">
        <f>T16.2!D19/'T15'!D19*100</f>
        <v>65.873728306403351</v>
      </c>
      <c r="E19" s="398">
        <f>T16.2!E19/'T15'!E19*100</f>
        <v>14.413317092976047</v>
      </c>
      <c r="F19" s="398">
        <f>T16.2!F19/'T15'!F19*100</f>
        <v>210.06825938566553</v>
      </c>
      <c r="G19" s="398">
        <f>T16.2!G19/'T15'!G19*100</f>
        <v>42.935195022006376</v>
      </c>
      <c r="H19" s="546"/>
    </row>
    <row r="20" spans="1:8">
      <c r="A20" s="400">
        <v>2011</v>
      </c>
      <c r="B20" s="398">
        <f>T16.2!B20/'T15'!B20*100</f>
        <v>51.048858705904543</v>
      </c>
      <c r="C20" s="398">
        <f>T16.2!C20/'T15'!C20*100</f>
        <v>35.402511658777705</v>
      </c>
      <c r="D20" s="398">
        <f>T16.2!D20/'T15'!D20*100</f>
        <v>64.915743130408373</v>
      </c>
      <c r="E20" s="398">
        <f>T16.2!E20/'T15'!E20*100</f>
        <v>14.655541292255029</v>
      </c>
      <c r="F20" s="398">
        <f>T16.2!F20/'T15'!F20*100</f>
        <v>187.61755485893417</v>
      </c>
      <c r="G20" s="398">
        <f>T16.2!G20/'T15'!G20*100</f>
        <v>43.16941878227977</v>
      </c>
      <c r="H20" s="546"/>
    </row>
    <row r="21" spans="1:8">
      <c r="A21" s="400">
        <v>2012</v>
      </c>
      <c r="B21" s="398">
        <f>T16.2!B21/'T15'!B21*100</f>
        <v>54.991468796766718</v>
      </c>
      <c r="C21" s="398">
        <f>T16.2!C21/'T15'!C21*100</f>
        <v>40.413119177407886</v>
      </c>
      <c r="D21" s="398">
        <f>T16.2!D21/'T15'!D21*100</f>
        <v>70.754866276309542</v>
      </c>
      <c r="E21" s="398">
        <f>T16.2!E21/'T15'!E21*100</f>
        <v>22.81449893390192</v>
      </c>
      <c r="F21" s="398">
        <f>T16.2!F21/'T15'!F21*100</f>
        <v>167.12720343020487</v>
      </c>
      <c r="G21" s="398">
        <f>T16.2!G21/'T15'!G21*100</f>
        <v>42.273082277836259</v>
      </c>
      <c r="H21" s="546"/>
    </row>
    <row r="22" spans="1:8">
      <c r="A22" s="400">
        <v>2013</v>
      </c>
      <c r="B22" s="398">
        <f>T16.2!B22/'T15'!B22*100</f>
        <v>61.046459179070808</v>
      </c>
      <c r="C22" s="398">
        <f>T16.2!C22/'T15'!C22*100</f>
        <v>39.25131348511384</v>
      </c>
      <c r="D22" s="398">
        <f>T16.2!D22/'T15'!D22*100</f>
        <v>56.540986108991</v>
      </c>
      <c r="E22" s="398">
        <f>T16.2!E22/'T15'!E22*100</f>
        <v>23.964634713820381</v>
      </c>
      <c r="F22" s="398">
        <f>T16.2!F22/'T15'!F22*100</f>
        <v>118.63354037267079</v>
      </c>
      <c r="G22" s="398">
        <f>T16.2!G22/'T15'!G22*100</f>
        <v>39.3460839113745</v>
      </c>
      <c r="H22" s="546"/>
    </row>
    <row r="23" spans="1:8">
      <c r="A23" s="400">
        <v>2014</v>
      </c>
      <c r="B23" s="398">
        <f>T16.2!B23/'T15'!B23*100</f>
        <v>66.547508160679371</v>
      </c>
      <c r="C23" s="398">
        <f>T16.2!C23/'T15'!C23*100</f>
        <v>41.475430089260897</v>
      </c>
      <c r="D23" s="398">
        <f>T16.2!D23/'T15'!D23*100</f>
        <v>60.469182573218703</v>
      </c>
      <c r="E23" s="398">
        <f>T16.2!E23/'T15'!E23*100</f>
        <v>26.483491110598013</v>
      </c>
      <c r="F23" s="398">
        <f>T16.2!F23/'T15'!F23*100</f>
        <v>118.60189573459716</v>
      </c>
      <c r="G23" s="398">
        <f>T16.2!G23/'T15'!G23*100</f>
        <v>48.230377432414784</v>
      </c>
      <c r="H23" s="546"/>
    </row>
    <row r="24" spans="1:8">
      <c r="A24" s="6">
        <v>2015</v>
      </c>
      <c r="B24" s="161"/>
      <c r="C24" s="161"/>
      <c r="D24" s="188"/>
      <c r="E24" s="159"/>
      <c r="F24" s="159"/>
      <c r="G24" s="188"/>
      <c r="H24" s="546"/>
    </row>
    <row r="25" spans="1:8">
      <c r="A25" s="6">
        <v>2016</v>
      </c>
      <c r="B25" s="161"/>
      <c r="C25" s="161"/>
      <c r="D25" s="188"/>
      <c r="E25" s="159"/>
      <c r="F25" s="159"/>
      <c r="G25" s="188"/>
      <c r="H25" s="546"/>
    </row>
    <row r="26" spans="1:8">
      <c r="A26" s="10">
        <v>2017</v>
      </c>
      <c r="B26" s="171"/>
      <c r="C26" s="171"/>
      <c r="D26" s="171"/>
      <c r="E26" s="172"/>
      <c r="F26" s="172"/>
      <c r="G26" s="173"/>
      <c r="H26" s="305"/>
    </row>
    <row r="27" spans="1:8">
      <c r="A27" s="546" t="s">
        <v>396</v>
      </c>
      <c r="B27" s="546"/>
      <c r="C27" s="546"/>
      <c r="D27" s="546"/>
      <c r="E27" s="546"/>
      <c r="F27" s="546"/>
      <c r="G27" s="546"/>
      <c r="H27" s="546"/>
    </row>
    <row r="28" spans="1:8">
      <c r="A28" s="546"/>
      <c r="B28" s="546"/>
      <c r="C28" s="546"/>
      <c r="D28" s="546"/>
      <c r="E28" s="546"/>
      <c r="F28" s="546"/>
      <c r="G28" s="546"/>
      <c r="H28" s="546"/>
    </row>
    <row r="29" spans="1:8">
      <c r="A29" s="546"/>
      <c r="B29" s="546"/>
      <c r="C29" s="546"/>
      <c r="D29" s="546"/>
      <c r="E29" s="546"/>
      <c r="F29" s="546"/>
      <c r="G29" s="546"/>
      <c r="H29" s="546"/>
    </row>
  </sheetData>
  <mergeCells count="1">
    <mergeCell ref="B3:G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A9" sqref="A9:G9"/>
    </sheetView>
  </sheetViews>
  <sheetFormatPr defaultColWidth="8.7109375" defaultRowHeight="15"/>
  <cols>
    <col min="1" max="1" width="42.7109375" customWidth="1"/>
    <col min="6" max="6" width="7.42578125" customWidth="1"/>
    <col min="7" max="7" width="5.85546875" customWidth="1"/>
  </cols>
  <sheetData>
    <row r="1" spans="1:11">
      <c r="A1" s="202" t="s">
        <v>360</v>
      </c>
      <c r="B1" s="309"/>
      <c r="C1" s="309"/>
      <c r="D1" s="309"/>
      <c r="E1" s="309"/>
      <c r="F1" s="309"/>
    </row>
    <row r="2" spans="1:11">
      <c r="A2" s="309"/>
      <c r="B2" s="309"/>
      <c r="C2" s="309"/>
      <c r="D2" s="309"/>
      <c r="E2" s="309"/>
      <c r="F2" s="309"/>
    </row>
    <row r="3" spans="1:11" ht="63.75" customHeight="1">
      <c r="A3" s="306"/>
      <c r="B3" s="311" t="s">
        <v>356</v>
      </c>
      <c r="C3" s="311" t="s">
        <v>357</v>
      </c>
      <c r="D3" s="311" t="s">
        <v>311</v>
      </c>
      <c r="E3" s="311" t="s">
        <v>312</v>
      </c>
      <c r="F3" s="311" t="s">
        <v>361</v>
      </c>
      <c r="G3" s="311" t="s">
        <v>359</v>
      </c>
      <c r="H3" s="371"/>
      <c r="I3" s="371"/>
      <c r="J3" s="371"/>
      <c r="K3" s="371"/>
    </row>
    <row r="4" spans="1:11" s="309" customFormat="1">
      <c r="A4" s="367" t="s">
        <v>358</v>
      </c>
      <c r="B4" s="664">
        <v>51138</v>
      </c>
      <c r="C4" s="654">
        <v>133853</v>
      </c>
      <c r="D4" s="312">
        <v>27024</v>
      </c>
      <c r="E4" s="664">
        <v>109225</v>
      </c>
      <c r="F4" s="310">
        <f t="shared" ref="F4:G7" si="0">D4/B4*100</f>
        <v>52.845242285580198</v>
      </c>
      <c r="G4" s="310">
        <f t="shared" si="0"/>
        <v>81.60071122798891</v>
      </c>
      <c r="H4" s="667">
        <f>G4-F4</f>
        <v>28.755468942408712</v>
      </c>
    </row>
    <row r="5" spans="1:11">
      <c r="A5" s="368" t="s">
        <v>236</v>
      </c>
      <c r="B5" s="372">
        <v>26471</v>
      </c>
      <c r="C5" s="654">
        <v>73477</v>
      </c>
      <c r="D5" s="312">
        <v>9840</v>
      </c>
      <c r="E5" s="664">
        <v>41669</v>
      </c>
      <c r="F5" s="310">
        <f t="shared" si="0"/>
        <v>37.172755090476372</v>
      </c>
      <c r="G5" s="310">
        <f t="shared" si="0"/>
        <v>56.710263075520231</v>
      </c>
      <c r="H5" s="667">
        <f t="shared" ref="H5:H8" si="1">G5-F5</f>
        <v>19.53750798504386</v>
      </c>
    </row>
    <row r="6" spans="1:11" ht="43.5" customHeight="1">
      <c r="A6" s="369" t="s">
        <v>231</v>
      </c>
      <c r="B6" s="664">
        <v>1765</v>
      </c>
      <c r="C6" s="654">
        <v>7956</v>
      </c>
      <c r="D6" s="312">
        <v>754</v>
      </c>
      <c r="E6" s="664">
        <v>7761</v>
      </c>
      <c r="F6" s="310">
        <f t="shared" si="0"/>
        <v>42.71954674220963</v>
      </c>
      <c r="G6" s="310">
        <f t="shared" si="0"/>
        <v>97.549019607843135</v>
      </c>
      <c r="H6" s="667">
        <f t="shared" si="1"/>
        <v>54.829472865633505</v>
      </c>
    </row>
    <row r="7" spans="1:11" ht="18.95" customHeight="1">
      <c r="A7" s="373" t="s">
        <v>232</v>
      </c>
      <c r="B7" s="664">
        <v>18118</v>
      </c>
      <c r="C7" s="654">
        <v>33516</v>
      </c>
      <c r="D7" s="312">
        <v>7507</v>
      </c>
      <c r="E7" s="664">
        <v>13250</v>
      </c>
      <c r="F7" s="310">
        <f t="shared" si="0"/>
        <v>41.433933105199252</v>
      </c>
      <c r="G7" s="310">
        <f t="shared" si="0"/>
        <v>39.533357202530134</v>
      </c>
      <c r="H7" s="667">
        <f t="shared" si="1"/>
        <v>-1.900575902669118</v>
      </c>
    </row>
    <row r="8" spans="1:11" ht="42.95" customHeight="1">
      <c r="A8" s="370" t="s">
        <v>355</v>
      </c>
      <c r="B8" s="664">
        <v>4785</v>
      </c>
      <c r="C8" s="656" t="s">
        <v>452</v>
      </c>
      <c r="D8" s="312">
        <v>8923</v>
      </c>
      <c r="E8" s="664">
        <v>46546</v>
      </c>
      <c r="F8" s="310" t="s">
        <v>223</v>
      </c>
      <c r="G8" s="310" t="s">
        <v>223</v>
      </c>
      <c r="H8" s="667" t="e">
        <f t="shared" si="1"/>
        <v>#VALUE!</v>
      </c>
    </row>
    <row r="9" spans="1:11" ht="26.45" customHeight="1">
      <c r="A9" s="748" t="s">
        <v>226</v>
      </c>
      <c r="B9" s="748"/>
      <c r="C9" s="748"/>
      <c r="D9" s="748"/>
      <c r="E9" s="748"/>
      <c r="F9" s="748"/>
      <c r="G9" s="748"/>
    </row>
    <row r="11" spans="1:11">
      <c r="B11" s="297"/>
      <c r="C11" s="297"/>
    </row>
  </sheetData>
  <mergeCells count="1">
    <mergeCell ref="A9:G9"/>
  </mergeCells>
  <pageMargins left="0.7" right="0.7" top="0.75" bottom="0.75" header="0.3" footer="0.3"/>
  <pageSetup paperSize="9" orientation="portrait" horizontalDpi="4294967293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S42"/>
  <sheetViews>
    <sheetView workbookViewId="0"/>
  </sheetViews>
  <sheetFormatPr defaultColWidth="8.7109375" defaultRowHeight="15"/>
  <cols>
    <col min="14" max="14" width="14" customWidth="1"/>
  </cols>
  <sheetData>
    <row r="1" spans="1:19">
      <c r="A1" s="3" t="s">
        <v>244</v>
      </c>
    </row>
    <row r="3" spans="1:19" ht="32.25" customHeight="1">
      <c r="A3" s="158" t="s">
        <v>3</v>
      </c>
      <c r="B3" s="749" t="s">
        <v>247</v>
      </c>
      <c r="C3" s="749"/>
      <c r="D3" s="749"/>
      <c r="E3" s="749"/>
      <c r="F3" s="749"/>
      <c r="G3" s="749"/>
      <c r="H3" s="749"/>
      <c r="I3" s="749"/>
      <c r="J3" s="749"/>
      <c r="K3" s="749"/>
      <c r="L3" s="749"/>
      <c r="M3" s="749"/>
      <c r="N3" s="749"/>
    </row>
    <row r="4" spans="1:19">
      <c r="A4" s="156"/>
      <c r="B4" s="212">
        <v>1</v>
      </c>
      <c r="C4" s="212">
        <v>2</v>
      </c>
      <c r="D4" s="212">
        <v>3</v>
      </c>
      <c r="E4" s="212">
        <v>4</v>
      </c>
      <c r="F4" s="212">
        <v>5</v>
      </c>
      <c r="G4" s="212">
        <v>6</v>
      </c>
      <c r="H4" s="212">
        <v>7</v>
      </c>
      <c r="I4" s="212">
        <v>8</v>
      </c>
      <c r="J4" s="212">
        <v>9</v>
      </c>
      <c r="K4" s="212">
        <v>10</v>
      </c>
      <c r="L4" s="212">
        <v>11</v>
      </c>
      <c r="M4" s="213">
        <v>12</v>
      </c>
      <c r="N4" s="208" t="s">
        <v>272</v>
      </c>
      <c r="O4" s="201"/>
    </row>
    <row r="5" spans="1:19">
      <c r="A5" s="192">
        <v>1997</v>
      </c>
      <c r="B5" s="194">
        <v>364.1</v>
      </c>
      <c r="C5" s="195">
        <v>115.1</v>
      </c>
      <c r="D5" s="195">
        <v>479.8</v>
      </c>
      <c r="E5" s="195">
        <v>1914.2</v>
      </c>
      <c r="F5" s="195">
        <v>1783.8</v>
      </c>
      <c r="G5" s="195">
        <v>574.4</v>
      </c>
      <c r="H5" s="195">
        <v>729.6</v>
      </c>
      <c r="I5" s="195">
        <v>486.9</v>
      </c>
      <c r="J5" s="196">
        <v>2055.1999999999998</v>
      </c>
      <c r="K5" s="195">
        <v>506.1</v>
      </c>
      <c r="L5" s="195">
        <v>775.3</v>
      </c>
      <c r="M5" s="216">
        <v>456.9</v>
      </c>
      <c r="N5" s="219">
        <v>11364.5</v>
      </c>
      <c r="Q5" s="35">
        <v>1</v>
      </c>
      <c r="R5" s="165" t="s">
        <v>249</v>
      </c>
      <c r="S5" s="193"/>
    </row>
    <row r="6" spans="1:19">
      <c r="A6" s="6">
        <v>1998</v>
      </c>
      <c r="B6" s="194">
        <v>374.2</v>
      </c>
      <c r="C6" s="195">
        <v>113.7</v>
      </c>
      <c r="D6" s="195">
        <v>485.1</v>
      </c>
      <c r="E6" s="195">
        <v>1989.1</v>
      </c>
      <c r="F6" s="195">
        <v>1809.1</v>
      </c>
      <c r="G6" s="195">
        <v>588.1</v>
      </c>
      <c r="H6" s="195">
        <v>718.2</v>
      </c>
      <c r="I6" s="195">
        <v>524.5</v>
      </c>
      <c r="J6" s="196">
        <v>2102.1</v>
      </c>
      <c r="K6" s="195">
        <v>519.29999999999995</v>
      </c>
      <c r="L6" s="195">
        <v>806.9</v>
      </c>
      <c r="M6" s="216">
        <v>473</v>
      </c>
      <c r="N6" s="219">
        <v>11633.4</v>
      </c>
      <c r="Q6" s="35">
        <f>Q5+1</f>
        <v>2</v>
      </c>
      <c r="R6" s="165" t="s">
        <v>204</v>
      </c>
      <c r="S6" s="193"/>
    </row>
    <row r="7" spans="1:19">
      <c r="A7" s="6">
        <v>1999</v>
      </c>
      <c r="B7" s="194">
        <v>343</v>
      </c>
      <c r="C7" s="195">
        <v>114.3</v>
      </c>
      <c r="D7" s="195">
        <v>495.6</v>
      </c>
      <c r="E7" s="195">
        <v>2092.1999999999998</v>
      </c>
      <c r="F7" s="195">
        <v>1897.5</v>
      </c>
      <c r="G7" s="195">
        <v>606.20000000000005</v>
      </c>
      <c r="H7" s="195">
        <v>729.6</v>
      </c>
      <c r="I7" s="195">
        <v>570.29999999999995</v>
      </c>
      <c r="J7" s="196">
        <v>2168.4</v>
      </c>
      <c r="K7" s="195">
        <v>536.1</v>
      </c>
      <c r="L7" s="195">
        <v>816.3</v>
      </c>
      <c r="M7" s="216">
        <v>450.8</v>
      </c>
      <c r="N7" s="219">
        <v>11960.7</v>
      </c>
      <c r="Q7" s="35">
        <f t="shared" ref="Q7:Q16" si="0">Q6+1</f>
        <v>3</v>
      </c>
      <c r="R7" s="165" t="s">
        <v>214</v>
      </c>
      <c r="S7" s="193"/>
    </row>
    <row r="8" spans="1:19">
      <c r="A8" s="6">
        <v>2000</v>
      </c>
      <c r="B8" s="194">
        <v>350.6</v>
      </c>
      <c r="C8" s="195">
        <v>115.7</v>
      </c>
      <c r="D8" s="195">
        <v>533.1</v>
      </c>
      <c r="E8" s="195">
        <v>2151.8000000000002</v>
      </c>
      <c r="F8" s="195">
        <v>1985.8</v>
      </c>
      <c r="G8" s="195">
        <v>633.4</v>
      </c>
      <c r="H8" s="195">
        <v>728.8</v>
      </c>
      <c r="I8" s="195">
        <v>613.4</v>
      </c>
      <c r="J8" s="196">
        <v>2244.9</v>
      </c>
      <c r="K8" s="195">
        <v>571.6</v>
      </c>
      <c r="L8" s="195">
        <v>847.7</v>
      </c>
      <c r="M8" s="216">
        <v>451.1</v>
      </c>
      <c r="N8" s="219">
        <v>12379.1</v>
      </c>
      <c r="Q8" s="35">
        <f t="shared" si="0"/>
        <v>4</v>
      </c>
      <c r="R8" s="165" t="s">
        <v>205</v>
      </c>
      <c r="S8" s="193"/>
    </row>
    <row r="9" spans="1:19">
      <c r="A9" s="6">
        <v>2001</v>
      </c>
      <c r="B9" s="194">
        <v>349.7</v>
      </c>
      <c r="C9" s="195">
        <v>122.5</v>
      </c>
      <c r="D9" s="195">
        <v>558.1</v>
      </c>
      <c r="E9" s="195">
        <v>2123.1999999999998</v>
      </c>
      <c r="F9" s="195">
        <v>2061</v>
      </c>
      <c r="G9" s="195">
        <v>642.1</v>
      </c>
      <c r="H9" s="195">
        <v>747.7</v>
      </c>
      <c r="I9" s="195">
        <v>662.7</v>
      </c>
      <c r="J9" s="196">
        <v>2288.9</v>
      </c>
      <c r="K9" s="195">
        <v>609.4</v>
      </c>
      <c r="L9" s="195">
        <v>855.9</v>
      </c>
      <c r="M9" s="216">
        <v>447.2</v>
      </c>
      <c r="N9" s="219">
        <v>12654.4</v>
      </c>
      <c r="Q9" s="35">
        <f t="shared" si="0"/>
        <v>5</v>
      </c>
      <c r="R9" s="165" t="s">
        <v>248</v>
      </c>
      <c r="S9" s="193"/>
    </row>
    <row r="10" spans="1:19">
      <c r="A10" s="6">
        <v>2002</v>
      </c>
      <c r="B10" s="194">
        <v>343</v>
      </c>
      <c r="C10" s="195">
        <v>130.69999999999999</v>
      </c>
      <c r="D10" s="195">
        <v>592.79999999999995</v>
      </c>
      <c r="E10" s="195">
        <v>2194.6</v>
      </c>
      <c r="F10" s="195">
        <v>2102.6</v>
      </c>
      <c r="G10" s="195">
        <v>630</v>
      </c>
      <c r="H10" s="195">
        <v>763.7</v>
      </c>
      <c r="I10" s="195">
        <v>657.7</v>
      </c>
      <c r="J10" s="196">
        <v>2369.3000000000002</v>
      </c>
      <c r="K10" s="195">
        <v>606.6</v>
      </c>
      <c r="L10" s="195">
        <v>892.9</v>
      </c>
      <c r="M10" s="216">
        <v>456</v>
      </c>
      <c r="N10" s="219">
        <v>12966.9</v>
      </c>
      <c r="Q10" s="35">
        <f t="shared" si="0"/>
        <v>6</v>
      </c>
      <c r="R10" s="165" t="s">
        <v>208</v>
      </c>
      <c r="S10" s="193"/>
    </row>
    <row r="11" spans="1:19">
      <c r="A11" s="6">
        <v>2003</v>
      </c>
      <c r="B11" s="194">
        <v>349.3</v>
      </c>
      <c r="C11" s="195">
        <v>130.6</v>
      </c>
      <c r="D11" s="195">
        <v>629.5</v>
      </c>
      <c r="E11" s="195">
        <v>2186.9</v>
      </c>
      <c r="F11" s="195">
        <v>2161.3000000000002</v>
      </c>
      <c r="G11" s="195">
        <v>645.20000000000005</v>
      </c>
      <c r="H11" s="195">
        <v>769.6</v>
      </c>
      <c r="I11" s="195">
        <v>650.70000000000005</v>
      </c>
      <c r="J11" s="196">
        <v>2444.9</v>
      </c>
      <c r="K11" s="195">
        <v>602.4</v>
      </c>
      <c r="L11" s="195">
        <v>906.5</v>
      </c>
      <c r="M11" s="216">
        <v>483.8</v>
      </c>
      <c r="N11" s="219">
        <v>13248.7</v>
      </c>
      <c r="Q11" s="35">
        <f t="shared" si="0"/>
        <v>7</v>
      </c>
      <c r="R11" s="165" t="s">
        <v>246</v>
      </c>
      <c r="S11" s="193"/>
    </row>
    <row r="12" spans="1:19">
      <c r="A12" s="6">
        <v>2004</v>
      </c>
      <c r="B12" s="194">
        <v>351.8</v>
      </c>
      <c r="C12" s="195">
        <v>131.9</v>
      </c>
      <c r="D12" s="195">
        <v>641.6</v>
      </c>
      <c r="E12" s="195">
        <v>2202.6</v>
      </c>
      <c r="F12" s="195">
        <v>2197.8000000000002</v>
      </c>
      <c r="G12" s="195">
        <v>663.9</v>
      </c>
      <c r="H12" s="195">
        <v>804</v>
      </c>
      <c r="I12" s="195">
        <v>651.29999999999995</v>
      </c>
      <c r="J12" s="196">
        <v>2494.6</v>
      </c>
      <c r="K12" s="195">
        <v>614</v>
      </c>
      <c r="L12" s="195">
        <v>920.9</v>
      </c>
      <c r="M12" s="216">
        <v>472.9</v>
      </c>
      <c r="N12" s="219">
        <v>13459.3</v>
      </c>
      <c r="Q12" s="35">
        <f t="shared" si="0"/>
        <v>8</v>
      </c>
      <c r="R12" s="165" t="s">
        <v>212</v>
      </c>
      <c r="S12" s="193"/>
    </row>
    <row r="13" spans="1:19">
      <c r="A13" s="6">
        <v>2005</v>
      </c>
      <c r="B13" s="194">
        <v>384.5</v>
      </c>
      <c r="C13" s="195">
        <v>123</v>
      </c>
      <c r="D13" s="195">
        <v>698.3</v>
      </c>
      <c r="E13" s="195">
        <v>2105.5</v>
      </c>
      <c r="F13" s="195">
        <v>2255.6999999999998</v>
      </c>
      <c r="G13" s="195">
        <v>663.3</v>
      </c>
      <c r="H13" s="195">
        <v>816.8</v>
      </c>
      <c r="I13" s="195">
        <v>674.5</v>
      </c>
      <c r="J13" s="196">
        <v>2557.1</v>
      </c>
      <c r="K13" s="195">
        <v>612.6</v>
      </c>
      <c r="L13" s="195">
        <v>908.6</v>
      </c>
      <c r="M13" s="216">
        <v>471.6</v>
      </c>
      <c r="N13" s="219">
        <v>13606.6</v>
      </c>
      <c r="Q13" s="35">
        <f t="shared" si="0"/>
        <v>9</v>
      </c>
      <c r="R13" s="165" t="s">
        <v>217</v>
      </c>
      <c r="S13" s="193"/>
    </row>
    <row r="14" spans="1:19">
      <c r="A14" s="6">
        <v>2006</v>
      </c>
      <c r="B14" s="194">
        <v>416.6</v>
      </c>
      <c r="C14" s="195">
        <v>121.3</v>
      </c>
      <c r="D14" s="195">
        <v>732</v>
      </c>
      <c r="E14" s="195">
        <v>2010</v>
      </c>
      <c r="F14" s="195">
        <v>2320.6</v>
      </c>
      <c r="G14" s="195">
        <v>661.3</v>
      </c>
      <c r="H14" s="195">
        <v>850.8</v>
      </c>
      <c r="I14" s="195">
        <v>707.2</v>
      </c>
      <c r="J14" s="196">
        <v>2663.6</v>
      </c>
      <c r="K14" s="195">
        <v>631.29999999999995</v>
      </c>
      <c r="L14" s="195">
        <v>927</v>
      </c>
      <c r="M14" s="216">
        <v>486</v>
      </c>
      <c r="N14" s="219">
        <v>13892.2</v>
      </c>
      <c r="Q14" s="35">
        <f t="shared" si="0"/>
        <v>10</v>
      </c>
      <c r="R14" s="165" t="s">
        <v>250</v>
      </c>
      <c r="S14" s="193"/>
    </row>
    <row r="15" spans="1:19">
      <c r="A15" s="6">
        <v>2007</v>
      </c>
      <c r="B15" s="194">
        <v>418</v>
      </c>
      <c r="C15" s="195">
        <v>137.30000000000001</v>
      </c>
      <c r="D15" s="195">
        <v>776.8</v>
      </c>
      <c r="E15" s="195">
        <v>1926.3</v>
      </c>
      <c r="F15" s="195">
        <v>2365.1</v>
      </c>
      <c r="G15" s="195">
        <v>677.8</v>
      </c>
      <c r="H15" s="195">
        <v>864.2</v>
      </c>
      <c r="I15" s="195">
        <v>746.4</v>
      </c>
      <c r="J15" s="196">
        <v>2735</v>
      </c>
      <c r="K15" s="195">
        <v>655.20000000000005</v>
      </c>
      <c r="L15" s="195">
        <v>973.1</v>
      </c>
      <c r="M15" s="216">
        <v>492.8</v>
      </c>
      <c r="N15" s="219">
        <v>14170.7</v>
      </c>
      <c r="Q15" s="35">
        <f t="shared" si="0"/>
        <v>11</v>
      </c>
      <c r="R15" s="165" t="s">
        <v>213</v>
      </c>
      <c r="S15" s="193"/>
    </row>
    <row r="16" spans="1:19">
      <c r="A16" s="6">
        <v>2008</v>
      </c>
      <c r="B16" s="194">
        <v>416</v>
      </c>
      <c r="C16" s="195">
        <v>146.1</v>
      </c>
      <c r="D16" s="195">
        <v>860.2</v>
      </c>
      <c r="E16" s="195">
        <v>1827.6</v>
      </c>
      <c r="F16" s="195">
        <v>2387.1</v>
      </c>
      <c r="G16" s="195">
        <v>703.1</v>
      </c>
      <c r="H16" s="195">
        <v>879.4</v>
      </c>
      <c r="I16" s="195">
        <v>776.6</v>
      </c>
      <c r="J16" s="196">
        <v>2766.7</v>
      </c>
      <c r="K16" s="195">
        <v>626.4</v>
      </c>
      <c r="L16" s="195">
        <v>998.1</v>
      </c>
      <c r="M16" s="216">
        <v>530.79999999999995</v>
      </c>
      <c r="N16" s="219">
        <v>14360.3</v>
      </c>
      <c r="Q16" s="35">
        <f t="shared" si="0"/>
        <v>12</v>
      </c>
      <c r="R16" s="165" t="s">
        <v>218</v>
      </c>
      <c r="S16" s="193"/>
    </row>
    <row r="17" spans="1:14">
      <c r="A17" s="6">
        <v>2009</v>
      </c>
      <c r="B17" s="194">
        <v>389.4</v>
      </c>
      <c r="C17" s="195">
        <v>143.30000000000001</v>
      </c>
      <c r="D17" s="195">
        <v>812</v>
      </c>
      <c r="E17" s="195">
        <v>1646.3</v>
      </c>
      <c r="F17" s="195">
        <v>2344.1999999999998</v>
      </c>
      <c r="G17" s="195">
        <v>680.8</v>
      </c>
      <c r="H17" s="195">
        <v>875.2</v>
      </c>
      <c r="I17" s="195">
        <v>747.1</v>
      </c>
      <c r="J17" s="196">
        <v>2819.6000000000004</v>
      </c>
      <c r="K17" s="195">
        <v>620.79999999999995</v>
      </c>
      <c r="L17" s="195">
        <v>984.1</v>
      </c>
      <c r="M17" s="216">
        <v>543.1</v>
      </c>
      <c r="N17" s="219">
        <v>14034.6</v>
      </c>
    </row>
    <row r="18" spans="1:14">
      <c r="A18" s="6">
        <v>2010</v>
      </c>
      <c r="B18" s="194">
        <v>392.5</v>
      </c>
      <c r="C18" s="195">
        <v>140.80000000000001</v>
      </c>
      <c r="D18" s="195">
        <v>864</v>
      </c>
      <c r="E18" s="195">
        <v>1621.1</v>
      </c>
      <c r="F18" s="195">
        <v>2396</v>
      </c>
      <c r="G18" s="195">
        <v>670.4</v>
      </c>
      <c r="H18" s="195">
        <v>881.2</v>
      </c>
      <c r="I18" s="195">
        <v>782.8</v>
      </c>
      <c r="J18" s="196">
        <v>2905.2</v>
      </c>
      <c r="K18" s="195">
        <v>643.9</v>
      </c>
      <c r="L18" s="195">
        <v>1008.3</v>
      </c>
      <c r="M18" s="216">
        <v>535.4</v>
      </c>
      <c r="N18" s="219">
        <v>14282.7</v>
      </c>
    </row>
    <row r="19" spans="1:14">
      <c r="A19" s="6">
        <v>2011</v>
      </c>
      <c r="B19" s="194">
        <v>419.3</v>
      </c>
      <c r="C19" s="195">
        <v>136.80000000000001</v>
      </c>
      <c r="D19" s="195">
        <v>919.7</v>
      </c>
      <c r="E19" s="195">
        <v>1639</v>
      </c>
      <c r="F19" s="195">
        <v>2409</v>
      </c>
      <c r="G19" s="195">
        <v>707.2</v>
      </c>
      <c r="H19" s="195">
        <v>877</v>
      </c>
      <c r="I19" s="195">
        <v>821.1</v>
      </c>
      <c r="J19" s="196">
        <v>2946.3999999999996</v>
      </c>
      <c r="K19" s="195">
        <v>652.29999999999995</v>
      </c>
      <c r="L19" s="195">
        <v>1048.4000000000001</v>
      </c>
      <c r="M19" s="216">
        <v>535.4</v>
      </c>
      <c r="N19" s="219">
        <v>14558.6</v>
      </c>
    </row>
    <row r="20" spans="1:14">
      <c r="A20" s="6">
        <v>2012</v>
      </c>
      <c r="B20" s="194">
        <v>443.29999999999995</v>
      </c>
      <c r="C20" s="195">
        <v>133.19999999999999</v>
      </c>
      <c r="D20" s="195">
        <v>938.1</v>
      </c>
      <c r="E20" s="195">
        <v>1673.9</v>
      </c>
      <c r="F20" s="195">
        <v>2385.8000000000002</v>
      </c>
      <c r="G20" s="195">
        <v>713.6</v>
      </c>
      <c r="H20" s="195">
        <v>860.5</v>
      </c>
      <c r="I20" s="195">
        <v>841.1</v>
      </c>
      <c r="J20" s="196">
        <v>3035.5</v>
      </c>
      <c r="K20" s="195">
        <v>639.6</v>
      </c>
      <c r="L20" s="195">
        <v>1078.5999999999999</v>
      </c>
      <c r="M20" s="216">
        <v>565.1</v>
      </c>
      <c r="N20" s="219">
        <v>14760</v>
      </c>
    </row>
    <row r="21" spans="1:14">
      <c r="A21" s="6">
        <v>2013</v>
      </c>
      <c r="B21" s="194">
        <v>443.79999999999995</v>
      </c>
      <c r="C21" s="195">
        <v>134.5</v>
      </c>
      <c r="D21" s="195">
        <v>982</v>
      </c>
      <c r="E21" s="195">
        <v>1647.5</v>
      </c>
      <c r="F21" s="195">
        <v>2443.8000000000002</v>
      </c>
      <c r="G21" s="195">
        <v>730.8</v>
      </c>
      <c r="H21" s="195">
        <v>873.9</v>
      </c>
      <c r="I21" s="195">
        <v>875</v>
      </c>
      <c r="J21" s="196">
        <v>3090.1</v>
      </c>
      <c r="K21" s="195">
        <v>627.9</v>
      </c>
      <c r="L21" s="195">
        <v>1073.3</v>
      </c>
      <c r="M21" s="216">
        <v>558.9</v>
      </c>
      <c r="N21" s="219">
        <v>14960.6</v>
      </c>
    </row>
    <row r="22" spans="1:14">
      <c r="A22" s="6">
        <v>2014</v>
      </c>
      <c r="B22" s="194">
        <v>457.4</v>
      </c>
      <c r="C22" s="195">
        <v>136.4</v>
      </c>
      <c r="D22" s="195">
        <v>980.3</v>
      </c>
      <c r="E22" s="195">
        <v>1632.3</v>
      </c>
      <c r="F22" s="195">
        <v>2460.9</v>
      </c>
      <c r="G22" s="195">
        <v>734.8</v>
      </c>
      <c r="H22" s="195">
        <v>890.2</v>
      </c>
      <c r="I22" s="195">
        <v>888</v>
      </c>
      <c r="J22" s="196">
        <v>3118.5</v>
      </c>
      <c r="K22" s="195">
        <v>631.5</v>
      </c>
      <c r="L22" s="195">
        <v>1115.7</v>
      </c>
      <c r="M22" s="216">
        <v>565.1</v>
      </c>
      <c r="N22" s="219">
        <v>15076.9</v>
      </c>
    </row>
    <row r="23" spans="1:14">
      <c r="A23" s="6">
        <v>2015</v>
      </c>
      <c r="B23" s="194">
        <v>434.4</v>
      </c>
      <c r="C23" s="195">
        <v>136.9</v>
      </c>
      <c r="D23" s="195">
        <v>971.7</v>
      </c>
      <c r="E23" s="195">
        <v>1638.7</v>
      </c>
      <c r="F23" s="195">
        <v>2467.8000000000002</v>
      </c>
      <c r="G23" s="195">
        <v>751.3</v>
      </c>
      <c r="H23" s="195">
        <v>900.2</v>
      </c>
      <c r="I23" s="195">
        <v>913.1</v>
      </c>
      <c r="J23" s="196">
        <v>3213.5</v>
      </c>
      <c r="K23" s="195">
        <v>625.20000000000005</v>
      </c>
      <c r="L23" s="195">
        <v>1112.0999999999999</v>
      </c>
      <c r="M23" s="216">
        <v>535.5</v>
      </c>
      <c r="N23" s="219">
        <v>15186.8</v>
      </c>
    </row>
    <row r="24" spans="1:14">
      <c r="A24" s="6">
        <v>2016</v>
      </c>
      <c r="B24" s="194">
        <v>406.29999999999995</v>
      </c>
      <c r="C24" s="195">
        <v>137.19999999999999</v>
      </c>
      <c r="D24" s="195">
        <v>983.4</v>
      </c>
      <c r="E24" s="195">
        <v>1613.3</v>
      </c>
      <c r="F24" s="195">
        <v>2477.5</v>
      </c>
      <c r="G24" s="195">
        <v>742.1</v>
      </c>
      <c r="H24" s="195">
        <v>924.4</v>
      </c>
      <c r="I24" s="195">
        <v>955.6</v>
      </c>
      <c r="J24" s="196">
        <v>3249.1</v>
      </c>
      <c r="K24" s="195">
        <v>650.1</v>
      </c>
      <c r="L24" s="195">
        <v>1113.8</v>
      </c>
      <c r="M24" s="216">
        <v>552.29999999999995</v>
      </c>
      <c r="N24" s="219">
        <v>15310.2</v>
      </c>
    </row>
    <row r="25" spans="1:14">
      <c r="A25" s="10">
        <v>2017</v>
      </c>
      <c r="B25" s="194">
        <v>403.09999999999997</v>
      </c>
      <c r="C25" s="195">
        <v>132.5</v>
      </c>
      <c r="D25" s="195">
        <v>1020</v>
      </c>
      <c r="E25" s="195">
        <v>1641</v>
      </c>
      <c r="F25" s="195">
        <v>2548.5</v>
      </c>
      <c r="G25" s="195">
        <v>773.7</v>
      </c>
      <c r="H25" s="195">
        <v>954.4</v>
      </c>
      <c r="I25" s="195">
        <v>988.7</v>
      </c>
      <c r="J25" s="196">
        <v>3274.2000000000003</v>
      </c>
      <c r="K25" s="195">
        <v>655.5</v>
      </c>
      <c r="L25" s="195">
        <v>1120.5</v>
      </c>
      <c r="M25" s="216">
        <v>558.70000000000005</v>
      </c>
      <c r="N25" s="219">
        <v>15609.6</v>
      </c>
    </row>
    <row r="26" spans="1:14">
      <c r="A26" s="190"/>
    </row>
    <row r="27" spans="1:14">
      <c r="A27" s="190" t="s">
        <v>245</v>
      </c>
    </row>
    <row r="30" spans="1:14">
      <c r="H30" s="190"/>
      <c r="I30" s="165"/>
    </row>
    <row r="31" spans="1:14">
      <c r="H31" s="190"/>
      <c r="I31" s="165"/>
    </row>
    <row r="32" spans="1:14" s="190" customFormat="1">
      <c r="I32" s="165"/>
    </row>
    <row r="33" spans="8:9">
      <c r="H33" s="190"/>
      <c r="I33" s="165"/>
    </row>
    <row r="34" spans="8:9">
      <c r="H34" s="190"/>
      <c r="I34" s="165"/>
    </row>
    <row r="35" spans="8:9">
      <c r="H35" s="190"/>
      <c r="I35" s="165"/>
    </row>
    <row r="36" spans="8:9">
      <c r="H36" s="190"/>
      <c r="I36" s="165"/>
    </row>
    <row r="37" spans="8:9">
      <c r="H37" s="190"/>
      <c r="I37" s="165"/>
    </row>
    <row r="38" spans="8:9">
      <c r="H38" s="190"/>
      <c r="I38" s="165"/>
    </row>
    <row r="39" spans="8:9">
      <c r="H39" s="190"/>
      <c r="I39" s="165"/>
    </row>
    <row r="40" spans="8:9">
      <c r="H40" s="190"/>
      <c r="I40" s="165"/>
    </row>
    <row r="41" spans="8:9">
      <c r="H41" s="190"/>
      <c r="I41" s="165"/>
    </row>
    <row r="42" spans="8:9">
      <c r="I42" s="165"/>
    </row>
  </sheetData>
  <mergeCells count="1">
    <mergeCell ref="B3:N3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36"/>
  <sheetViews>
    <sheetView workbookViewId="0">
      <selection activeCell="F41" sqref="F41"/>
    </sheetView>
  </sheetViews>
  <sheetFormatPr defaultColWidth="8.7109375" defaultRowHeight="15"/>
  <cols>
    <col min="1" max="1" width="7.28515625" style="309" customWidth="1"/>
    <col min="2" max="3" width="16.140625" customWidth="1"/>
    <col min="4" max="4" width="16.42578125" customWidth="1"/>
    <col min="5" max="5" width="15" customWidth="1"/>
    <col min="6" max="6" width="17.5703125" customWidth="1"/>
  </cols>
  <sheetData>
    <row r="1" spans="1:19" ht="34.5" customHeight="1">
      <c r="A1" s="715" t="s">
        <v>332</v>
      </c>
      <c r="B1" s="715"/>
      <c r="C1" s="715"/>
      <c r="D1" s="715"/>
      <c r="E1" s="715"/>
      <c r="F1" s="715"/>
    </row>
    <row r="2" spans="1:19" ht="15" customHeight="1">
      <c r="A2" s="605"/>
    </row>
    <row r="3" spans="1:19" ht="92.25" customHeight="1">
      <c r="A3" s="333" t="s">
        <v>3</v>
      </c>
      <c r="B3" s="334" t="s">
        <v>327</v>
      </c>
      <c r="C3" s="335" t="s">
        <v>333</v>
      </c>
      <c r="D3" s="335" t="s">
        <v>334</v>
      </c>
      <c r="E3" s="335" t="s">
        <v>335</v>
      </c>
      <c r="F3" s="334" t="s">
        <v>331</v>
      </c>
    </row>
    <row r="4" spans="1:19">
      <c r="A4" s="336"/>
      <c r="B4" s="34" t="s">
        <v>4</v>
      </c>
      <c r="C4" s="34" t="s">
        <v>5</v>
      </c>
      <c r="D4" s="34" t="s">
        <v>6</v>
      </c>
      <c r="E4" s="34" t="s">
        <v>7</v>
      </c>
      <c r="F4" s="34" t="s">
        <v>336</v>
      </c>
    </row>
    <row r="5" spans="1:19">
      <c r="A5" s="34">
        <v>1988</v>
      </c>
      <c r="B5" s="31">
        <v>25591</v>
      </c>
      <c r="C5" s="31">
        <v>34544</v>
      </c>
      <c r="D5" s="31">
        <v>13920</v>
      </c>
      <c r="E5" s="31">
        <v>17586</v>
      </c>
      <c r="F5" s="31">
        <v>56469</v>
      </c>
    </row>
    <row r="6" spans="1:19">
      <c r="A6" s="34">
        <f>A5+1</f>
        <v>1989</v>
      </c>
      <c r="B6" s="31">
        <v>12015</v>
      </c>
      <c r="C6" s="31">
        <v>42335</v>
      </c>
      <c r="D6" s="31">
        <v>12680</v>
      </c>
      <c r="E6" s="31">
        <v>18566</v>
      </c>
      <c r="F6" s="31">
        <v>48464</v>
      </c>
    </row>
    <row r="7" spans="1:19">
      <c r="A7" s="34">
        <f t="shared" ref="A7:A32" si="0">A6+1</f>
        <v>1990</v>
      </c>
      <c r="B7" s="31">
        <v>-10304</v>
      </c>
      <c r="C7" s="31">
        <v>44869</v>
      </c>
      <c r="D7" s="31">
        <v>14045</v>
      </c>
      <c r="E7" s="31">
        <v>16834</v>
      </c>
      <c r="F7" s="31">
        <v>31776</v>
      </c>
    </row>
    <row r="8" spans="1:19">
      <c r="A8" s="34">
        <f t="shared" si="0"/>
        <v>1991</v>
      </c>
      <c r="B8" s="31">
        <v>-18071</v>
      </c>
      <c r="C8" s="31">
        <v>43048</v>
      </c>
      <c r="D8" s="31">
        <v>12925</v>
      </c>
      <c r="E8" s="31">
        <v>15015</v>
      </c>
      <c r="F8" s="31">
        <v>22887</v>
      </c>
    </row>
    <row r="9" spans="1:19" ht="15.75">
      <c r="A9" s="34">
        <f t="shared" si="0"/>
        <v>1992</v>
      </c>
      <c r="B9" s="31">
        <v>-11559</v>
      </c>
      <c r="C9" s="31">
        <v>39822</v>
      </c>
      <c r="D9" s="31">
        <v>10880</v>
      </c>
      <c r="E9" s="31">
        <v>14517</v>
      </c>
      <c r="F9" s="31">
        <v>24626</v>
      </c>
      <c r="S9" s="331" t="s">
        <v>327</v>
      </c>
    </row>
    <row r="10" spans="1:19" ht="15.75">
      <c r="A10" s="34">
        <f t="shared" si="0"/>
        <v>1993</v>
      </c>
      <c r="B10" s="31">
        <v>2543</v>
      </c>
      <c r="C10" s="31">
        <v>35102</v>
      </c>
      <c r="D10" s="31">
        <v>11761</v>
      </c>
      <c r="E10" s="31">
        <v>16263</v>
      </c>
      <c r="F10" s="31">
        <v>33143</v>
      </c>
      <c r="S10" s="332" t="s">
        <v>328</v>
      </c>
    </row>
    <row r="11" spans="1:19" ht="15.75">
      <c r="A11" s="34">
        <f t="shared" si="0"/>
        <v>1994</v>
      </c>
      <c r="B11" s="31">
        <v>23855</v>
      </c>
      <c r="C11" s="31">
        <v>35119</v>
      </c>
      <c r="D11" s="31">
        <v>13703</v>
      </c>
      <c r="E11" s="31">
        <v>19342</v>
      </c>
      <c r="F11" s="31">
        <v>53335</v>
      </c>
      <c r="S11" s="332" t="s">
        <v>329</v>
      </c>
    </row>
    <row r="12" spans="1:19" ht="15.75">
      <c r="A12" s="34">
        <f t="shared" si="0"/>
        <v>1995</v>
      </c>
      <c r="B12" s="31">
        <v>26449</v>
      </c>
      <c r="C12" s="31">
        <v>42594</v>
      </c>
      <c r="D12" s="31">
        <v>17905</v>
      </c>
      <c r="E12" s="31">
        <v>22138</v>
      </c>
      <c r="F12" s="31">
        <v>64810</v>
      </c>
      <c r="S12" s="332" t="s">
        <v>330</v>
      </c>
    </row>
    <row r="13" spans="1:19" ht="15.75">
      <c r="A13" s="34">
        <f t="shared" si="0"/>
        <v>1996</v>
      </c>
      <c r="B13" s="31">
        <v>31921</v>
      </c>
      <c r="C13" s="31">
        <v>43684</v>
      </c>
      <c r="D13" s="31">
        <v>18503</v>
      </c>
      <c r="E13" s="31">
        <v>26239</v>
      </c>
      <c r="F13" s="31">
        <v>67869</v>
      </c>
      <c r="S13" s="331" t="s">
        <v>331</v>
      </c>
    </row>
    <row r="14" spans="1:19">
      <c r="A14" s="34">
        <f t="shared" si="0"/>
        <v>1997</v>
      </c>
      <c r="B14" s="224">
        <v>39003</v>
      </c>
      <c r="C14" s="224">
        <v>48944</v>
      </c>
      <c r="D14" s="224">
        <v>22092</v>
      </c>
      <c r="E14" s="224">
        <v>32251</v>
      </c>
      <c r="F14" s="224">
        <v>77788</v>
      </c>
    </row>
    <row r="15" spans="1:19">
      <c r="A15" s="34">
        <f t="shared" si="0"/>
        <v>1998</v>
      </c>
      <c r="B15" s="31">
        <v>28019</v>
      </c>
      <c r="C15" s="31">
        <v>49636</v>
      </c>
      <c r="D15" s="31">
        <v>20667</v>
      </c>
      <c r="E15" s="31">
        <v>30801</v>
      </c>
      <c r="F15" s="31">
        <v>67521</v>
      </c>
    </row>
    <row r="16" spans="1:19">
      <c r="A16" s="34">
        <f t="shared" si="0"/>
        <v>1999</v>
      </c>
      <c r="B16" s="31">
        <v>50061</v>
      </c>
      <c r="C16" s="31">
        <v>54062</v>
      </c>
      <c r="D16" s="31">
        <v>18631</v>
      </c>
      <c r="E16" s="31">
        <v>39403</v>
      </c>
      <c r="F16" s="31">
        <v>83351</v>
      </c>
    </row>
    <row r="17" spans="1:6">
      <c r="A17" s="34">
        <f t="shared" si="0"/>
        <v>2000</v>
      </c>
      <c r="B17" s="224">
        <v>73285</v>
      </c>
      <c r="C17" s="224">
        <v>64907</v>
      </c>
      <c r="D17" s="224">
        <v>21163</v>
      </c>
      <c r="E17" s="224">
        <v>48194</v>
      </c>
      <c r="F17" s="224">
        <v>111161</v>
      </c>
    </row>
    <row r="18" spans="1:6">
      <c r="A18" s="34">
        <f t="shared" si="0"/>
        <v>2001</v>
      </c>
      <c r="B18" s="36">
        <v>73999</v>
      </c>
      <c r="C18" s="31">
        <v>71308</v>
      </c>
      <c r="D18" s="31">
        <v>15778</v>
      </c>
      <c r="E18" s="31">
        <v>36338</v>
      </c>
      <c r="F18" s="31">
        <v>124747</v>
      </c>
    </row>
    <row r="19" spans="1:6">
      <c r="A19" s="34">
        <f t="shared" si="0"/>
        <v>2002</v>
      </c>
      <c r="B19" s="31">
        <v>93577</v>
      </c>
      <c r="C19" s="31">
        <v>67373</v>
      </c>
      <c r="D19" s="31">
        <v>14797</v>
      </c>
      <c r="E19" s="31">
        <v>35743</v>
      </c>
      <c r="F19" s="31">
        <v>140004</v>
      </c>
    </row>
    <row r="20" spans="1:6">
      <c r="A20" s="34">
        <f t="shared" si="0"/>
        <v>2003</v>
      </c>
      <c r="B20" s="31">
        <v>112537</v>
      </c>
      <c r="C20" s="31">
        <v>71067</v>
      </c>
      <c r="D20" s="31">
        <v>12705</v>
      </c>
      <c r="E20" s="31">
        <v>39906</v>
      </c>
      <c r="F20" s="31">
        <v>156403</v>
      </c>
    </row>
    <row r="21" spans="1:6">
      <c r="A21" s="34">
        <f t="shared" si="0"/>
        <v>2004</v>
      </c>
      <c r="B21" s="31">
        <v>138782</v>
      </c>
      <c r="C21" s="31">
        <v>82054</v>
      </c>
      <c r="D21" s="31">
        <v>14428</v>
      </c>
      <c r="E21" s="31">
        <v>46242</v>
      </c>
      <c r="F21" s="31">
        <v>189022</v>
      </c>
    </row>
    <row r="22" spans="1:6">
      <c r="A22" s="34">
        <f t="shared" si="0"/>
        <v>2005</v>
      </c>
      <c r="B22" s="31">
        <v>154903</v>
      </c>
      <c r="C22" s="31">
        <v>96004</v>
      </c>
      <c r="D22" s="31">
        <v>21791</v>
      </c>
      <c r="E22" s="31">
        <v>48687</v>
      </c>
      <c r="F22" s="31">
        <v>224011</v>
      </c>
    </row>
    <row r="23" spans="1:6">
      <c r="A23" s="34">
        <f t="shared" si="0"/>
        <v>2006</v>
      </c>
      <c r="B23" s="31">
        <v>151787</v>
      </c>
      <c r="C23" s="31">
        <v>98523</v>
      </c>
      <c r="D23" s="31">
        <v>32205</v>
      </c>
      <c r="E23" s="31">
        <v>57177</v>
      </c>
      <c r="F23" s="31">
        <v>225338</v>
      </c>
    </row>
    <row r="24" spans="1:6">
      <c r="A24" s="34">
        <f t="shared" si="0"/>
        <v>2007</v>
      </c>
      <c r="B24" s="31">
        <v>138469</v>
      </c>
      <c r="C24" s="31">
        <v>100323</v>
      </c>
      <c r="D24" s="31">
        <v>34700</v>
      </c>
      <c r="E24" s="31">
        <v>55284</v>
      </c>
      <c r="F24" s="31">
        <v>218208</v>
      </c>
    </row>
    <row r="25" spans="1:6">
      <c r="A25" s="34">
        <f t="shared" si="0"/>
        <v>2008</v>
      </c>
      <c r="B25" s="31">
        <v>163001</v>
      </c>
      <c r="C25" s="31">
        <v>104278</v>
      </c>
      <c r="D25" s="31">
        <v>32970</v>
      </c>
      <c r="E25" s="31">
        <v>54760</v>
      </c>
      <c r="F25" s="31">
        <v>245489</v>
      </c>
    </row>
    <row r="26" spans="1:6">
      <c r="A26" s="34">
        <f t="shared" si="0"/>
        <v>2009</v>
      </c>
      <c r="B26" s="31">
        <v>90054</v>
      </c>
      <c r="C26" s="31">
        <v>114899</v>
      </c>
      <c r="D26" s="31">
        <v>23106</v>
      </c>
      <c r="E26" s="31">
        <v>53319</v>
      </c>
      <c r="F26" s="31">
        <v>174740</v>
      </c>
    </row>
    <row r="27" spans="1:6">
      <c r="A27" s="34">
        <f t="shared" si="0"/>
        <v>2010</v>
      </c>
      <c r="B27" s="31">
        <v>138267</v>
      </c>
      <c r="C27" s="31">
        <v>120651</v>
      </c>
      <c r="D27" s="31">
        <v>25553</v>
      </c>
      <c r="E27" s="31">
        <v>55163</v>
      </c>
      <c r="F27" s="31">
        <v>229308</v>
      </c>
    </row>
    <row r="28" spans="1:6">
      <c r="A28" s="34">
        <f>A27+1</f>
        <v>2011</v>
      </c>
      <c r="B28" s="224">
        <v>170244</v>
      </c>
      <c r="C28" s="224">
        <v>123512</v>
      </c>
      <c r="D28" s="224">
        <v>26219</v>
      </c>
      <c r="E28" s="224">
        <v>57374</v>
      </c>
      <c r="F28" s="224">
        <v>262601</v>
      </c>
    </row>
    <row r="29" spans="1:6">
      <c r="A29" s="34">
        <f t="shared" si="0"/>
        <v>2012</v>
      </c>
      <c r="B29" s="31">
        <v>154037</v>
      </c>
      <c r="C29" s="31">
        <v>138458</v>
      </c>
      <c r="D29" s="31">
        <v>27053</v>
      </c>
      <c r="E29" s="31">
        <v>58683</v>
      </c>
      <c r="F29" s="31">
        <v>260865</v>
      </c>
    </row>
    <row r="30" spans="1:6">
      <c r="A30" s="34">
        <f t="shared" si="0"/>
        <v>2013</v>
      </c>
      <c r="B30" s="31">
        <v>169060</v>
      </c>
      <c r="C30" s="31">
        <v>151816</v>
      </c>
      <c r="D30" s="31">
        <v>29602</v>
      </c>
      <c r="E30" s="31">
        <v>62813</v>
      </c>
      <c r="F30" s="31">
        <v>287665</v>
      </c>
    </row>
    <row r="31" spans="1:6">
      <c r="A31" s="34">
        <f t="shared" si="0"/>
        <v>2014</v>
      </c>
      <c r="B31" s="31">
        <v>183611</v>
      </c>
      <c r="C31" s="31">
        <v>157089</v>
      </c>
      <c r="D31" s="31">
        <v>33232</v>
      </c>
      <c r="E31" s="31">
        <v>67613</v>
      </c>
      <c r="F31" s="31">
        <v>306319</v>
      </c>
    </row>
    <row r="32" spans="1:6">
      <c r="A32" s="34">
        <f t="shared" si="0"/>
        <v>2015</v>
      </c>
      <c r="B32" s="689">
        <v>115684</v>
      </c>
      <c r="C32" s="689">
        <v>152799</v>
      </c>
      <c r="D32" s="689">
        <v>38758</v>
      </c>
      <c r="E32" s="689">
        <v>68677</v>
      </c>
      <c r="F32" s="689">
        <v>238564</v>
      </c>
    </row>
    <row r="33" spans="1:13">
      <c r="A33" s="34">
        <f>A32+1</f>
        <v>2016</v>
      </c>
      <c r="B33" s="689">
        <v>124925</v>
      </c>
      <c r="C33" s="689">
        <v>171494</v>
      </c>
      <c r="D33" s="689">
        <v>41339</v>
      </c>
      <c r="E33" s="689">
        <v>76307</v>
      </c>
      <c r="F33" s="689">
        <v>261451</v>
      </c>
    </row>
    <row r="34" spans="1:13">
      <c r="A34" s="34">
        <f>A33+1</f>
        <v>2017</v>
      </c>
      <c r="B34" s="689">
        <v>167453</v>
      </c>
      <c r="C34" s="689">
        <v>166610</v>
      </c>
      <c r="D34" s="689">
        <v>49693</v>
      </c>
      <c r="E34" s="689">
        <v>81033</v>
      </c>
      <c r="F34" s="689">
        <v>302723</v>
      </c>
    </row>
    <row r="35" spans="1:13" ht="28.5" customHeight="1">
      <c r="A35" s="714" t="s">
        <v>19</v>
      </c>
      <c r="B35" s="714"/>
      <c r="C35" s="714"/>
      <c r="D35" s="714"/>
      <c r="E35" s="714"/>
      <c r="F35" s="714"/>
      <c r="G35" s="24"/>
      <c r="H35" s="24"/>
      <c r="I35" s="24"/>
      <c r="J35" s="24"/>
      <c r="K35" s="24"/>
      <c r="L35" s="24"/>
      <c r="M35" s="24"/>
    </row>
    <row r="36" spans="1:13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</sheetData>
  <mergeCells count="2">
    <mergeCell ref="A35:F35"/>
    <mergeCell ref="A1:F1"/>
  </mergeCells>
  <pageMargins left="0.70866141732283472" right="0.51181102362204722" top="0.74803149606299213" bottom="0.74803149606299213" header="0.31496062992125984" footer="0.31496062992125984"/>
  <pageSetup orientation="portrait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R27"/>
  <sheetViews>
    <sheetView workbookViewId="0">
      <selection activeCell="T39" sqref="T39"/>
    </sheetView>
  </sheetViews>
  <sheetFormatPr defaultColWidth="8.7109375" defaultRowHeight="15"/>
  <cols>
    <col min="2" max="2" width="9.140625" customWidth="1"/>
    <col min="14" max="14" width="14.5703125" customWidth="1"/>
  </cols>
  <sheetData>
    <row r="1" spans="1:18">
      <c r="A1" s="3" t="s">
        <v>251</v>
      </c>
    </row>
    <row r="2" spans="1:18">
      <c r="A2" s="193"/>
    </row>
    <row r="3" spans="1:18" ht="30" customHeight="1">
      <c r="A3" s="158" t="s">
        <v>3</v>
      </c>
      <c r="B3" s="749" t="s">
        <v>253</v>
      </c>
      <c r="C3" s="749"/>
      <c r="D3" s="749"/>
      <c r="E3" s="749"/>
      <c r="F3" s="749"/>
      <c r="G3" s="749"/>
      <c r="H3" s="749"/>
      <c r="I3" s="749"/>
      <c r="J3" s="749"/>
      <c r="K3" s="749"/>
      <c r="L3" s="749"/>
      <c r="M3" s="749"/>
      <c r="N3" s="749"/>
    </row>
    <row r="4" spans="1:18">
      <c r="A4" s="156"/>
      <c r="B4" s="197">
        <v>1</v>
      </c>
      <c r="C4" s="197">
        <v>2</v>
      </c>
      <c r="D4" s="197">
        <v>3</v>
      </c>
      <c r="E4" s="197">
        <v>4</v>
      </c>
      <c r="F4" s="197">
        <v>5</v>
      </c>
      <c r="G4" s="197">
        <v>6</v>
      </c>
      <c r="H4" s="197">
        <v>7</v>
      </c>
      <c r="I4" s="197">
        <v>8</v>
      </c>
      <c r="J4" s="197">
        <v>9</v>
      </c>
      <c r="K4" s="197">
        <v>10</v>
      </c>
      <c r="L4" s="197">
        <v>11</v>
      </c>
      <c r="M4" s="198">
        <v>12</v>
      </c>
      <c r="N4" s="205" t="s">
        <v>272</v>
      </c>
    </row>
    <row r="5" spans="1:18">
      <c r="A5" s="192">
        <v>1997</v>
      </c>
      <c r="B5" s="37">
        <v>80.7</v>
      </c>
      <c r="C5" s="200">
        <v>83.1</v>
      </c>
      <c r="D5" s="200">
        <v>155.4</v>
      </c>
      <c r="E5" s="200">
        <v>695.9</v>
      </c>
      <c r="F5" s="200">
        <v>265.7</v>
      </c>
      <c r="G5" s="200">
        <v>260.8</v>
      </c>
      <c r="H5" s="200">
        <v>75.8</v>
      </c>
      <c r="I5" s="200">
        <v>27.9</v>
      </c>
      <c r="J5" s="37">
        <v>1302.9000000000001</v>
      </c>
      <c r="K5" s="200">
        <v>153.4</v>
      </c>
      <c r="L5" s="200">
        <v>67.2</v>
      </c>
      <c r="M5" s="200">
        <v>49.7</v>
      </c>
      <c r="N5" s="217">
        <v>3834.9</v>
      </c>
    </row>
    <row r="6" spans="1:18">
      <c r="A6" s="6">
        <v>1998</v>
      </c>
      <c r="B6" s="37">
        <v>77.2</v>
      </c>
      <c r="C6" s="200">
        <v>80.5</v>
      </c>
      <c r="D6" s="200">
        <v>153.9</v>
      </c>
      <c r="E6" s="200">
        <v>694</v>
      </c>
      <c r="F6" s="200">
        <v>258.60000000000002</v>
      </c>
      <c r="G6" s="200">
        <v>275.5</v>
      </c>
      <c r="H6" s="200">
        <v>71.5</v>
      </c>
      <c r="I6" s="200">
        <v>32.5</v>
      </c>
      <c r="J6" s="37">
        <v>1326.6999999999998</v>
      </c>
      <c r="K6" s="200">
        <v>155.80000000000001</v>
      </c>
      <c r="L6" s="200">
        <v>68.2</v>
      </c>
      <c r="M6" s="200">
        <v>53.8</v>
      </c>
      <c r="N6" s="217">
        <v>3841.6</v>
      </c>
      <c r="Q6" s="35">
        <v>1</v>
      </c>
      <c r="R6" s="165" t="s">
        <v>249</v>
      </c>
    </row>
    <row r="7" spans="1:18">
      <c r="A7" s="6">
        <v>1999</v>
      </c>
      <c r="B7" s="37">
        <v>67.100000000000009</v>
      </c>
      <c r="C7" s="200">
        <v>82.4</v>
      </c>
      <c r="D7" s="200">
        <v>158.1</v>
      </c>
      <c r="E7" s="200">
        <v>705.6</v>
      </c>
      <c r="F7" s="200">
        <v>263.5</v>
      </c>
      <c r="G7" s="200">
        <v>270.5</v>
      </c>
      <c r="H7" s="200">
        <v>71.7</v>
      </c>
      <c r="I7" s="200">
        <v>32.700000000000003</v>
      </c>
      <c r="J7" s="37">
        <v>1368</v>
      </c>
      <c r="K7" s="200">
        <v>153.9</v>
      </c>
      <c r="L7" s="200">
        <v>56.9</v>
      </c>
      <c r="M7" s="200">
        <v>46.2</v>
      </c>
      <c r="N7" s="217">
        <v>3862.6</v>
      </c>
      <c r="Q7" s="35">
        <f>Q6+1</f>
        <v>2</v>
      </c>
      <c r="R7" s="165" t="s">
        <v>204</v>
      </c>
    </row>
    <row r="8" spans="1:18">
      <c r="A8" s="6">
        <v>2000</v>
      </c>
      <c r="B8" s="37">
        <v>73</v>
      </c>
      <c r="C8" s="200">
        <v>82.8</v>
      </c>
      <c r="D8" s="200">
        <v>173.4</v>
      </c>
      <c r="E8" s="200">
        <v>736.6</v>
      </c>
      <c r="F8" s="200">
        <v>291.5</v>
      </c>
      <c r="G8" s="200">
        <v>276.10000000000002</v>
      </c>
      <c r="H8" s="200">
        <v>79.599999999999994</v>
      </c>
      <c r="I8" s="200">
        <v>32.6</v>
      </c>
      <c r="J8" s="37">
        <v>1389.5</v>
      </c>
      <c r="K8" s="200">
        <v>159</v>
      </c>
      <c r="L8" s="200">
        <v>72</v>
      </c>
      <c r="M8" s="200">
        <v>44.9</v>
      </c>
      <c r="N8" s="217">
        <v>4004.6</v>
      </c>
      <c r="Q8" s="35">
        <f t="shared" ref="Q8:Q17" si="0">Q7+1</f>
        <v>3</v>
      </c>
      <c r="R8" s="165" t="s">
        <v>214</v>
      </c>
    </row>
    <row r="9" spans="1:18">
      <c r="A9" s="6">
        <v>2001</v>
      </c>
      <c r="B9" s="37">
        <v>67.2</v>
      </c>
      <c r="C9" s="200">
        <v>86</v>
      </c>
      <c r="D9" s="200">
        <v>188.1</v>
      </c>
      <c r="E9" s="200">
        <v>697.7</v>
      </c>
      <c r="F9" s="200">
        <v>299.2</v>
      </c>
      <c r="G9" s="200">
        <v>284.3</v>
      </c>
      <c r="H9" s="200">
        <v>81.099999999999994</v>
      </c>
      <c r="I9" s="200">
        <v>36.9</v>
      </c>
      <c r="J9" s="37">
        <v>1450.3</v>
      </c>
      <c r="K9" s="200">
        <v>170.1</v>
      </c>
      <c r="L9" s="200">
        <v>66.5</v>
      </c>
      <c r="M9" s="200">
        <v>45.9</v>
      </c>
      <c r="N9" s="217">
        <v>4093.5</v>
      </c>
      <c r="Q9" s="35">
        <f t="shared" si="0"/>
        <v>4</v>
      </c>
      <c r="R9" s="165" t="s">
        <v>205</v>
      </c>
    </row>
    <row r="10" spans="1:18">
      <c r="A10" s="6">
        <v>2002</v>
      </c>
      <c r="B10" s="37">
        <v>63.2</v>
      </c>
      <c r="C10" s="200">
        <v>88.3</v>
      </c>
      <c r="D10" s="200">
        <v>198.3</v>
      </c>
      <c r="E10" s="200">
        <v>711.5</v>
      </c>
      <c r="F10" s="200">
        <v>295.5</v>
      </c>
      <c r="G10" s="200">
        <v>275.3</v>
      </c>
      <c r="H10" s="200">
        <v>81.7</v>
      </c>
      <c r="I10" s="200">
        <v>37.6</v>
      </c>
      <c r="J10" s="37">
        <v>1498.1</v>
      </c>
      <c r="K10" s="200">
        <v>164.3</v>
      </c>
      <c r="L10" s="200">
        <v>71</v>
      </c>
      <c r="M10" s="200">
        <v>50.4</v>
      </c>
      <c r="N10" s="217">
        <v>4175.6000000000004</v>
      </c>
      <c r="Q10" s="35">
        <f t="shared" si="0"/>
        <v>5</v>
      </c>
      <c r="R10" s="165" t="s">
        <v>248</v>
      </c>
    </row>
    <row r="11" spans="1:18">
      <c r="A11" s="6">
        <v>2003</v>
      </c>
      <c r="B11" s="37">
        <v>65.7</v>
      </c>
      <c r="C11" s="200">
        <v>93.4</v>
      </c>
      <c r="D11" s="200">
        <v>215.3</v>
      </c>
      <c r="E11" s="200">
        <v>710.2</v>
      </c>
      <c r="F11" s="200">
        <v>315</v>
      </c>
      <c r="G11" s="200">
        <v>280.5</v>
      </c>
      <c r="H11" s="200">
        <v>76.8</v>
      </c>
      <c r="I11" s="200">
        <v>35.4</v>
      </c>
      <c r="J11" s="37">
        <v>1514.6999999999998</v>
      </c>
      <c r="K11" s="200">
        <v>163.4</v>
      </c>
      <c r="L11" s="200">
        <v>73.2</v>
      </c>
      <c r="M11" s="200">
        <v>53.3</v>
      </c>
      <c r="N11" s="217">
        <v>4268.5</v>
      </c>
      <c r="Q11" s="35">
        <f t="shared" si="0"/>
        <v>6</v>
      </c>
      <c r="R11" s="165" t="s">
        <v>208</v>
      </c>
    </row>
    <row r="12" spans="1:18">
      <c r="A12" s="6">
        <v>2004</v>
      </c>
      <c r="B12" s="37">
        <v>65.5</v>
      </c>
      <c r="C12" s="200">
        <v>94.7</v>
      </c>
      <c r="D12" s="200">
        <v>207</v>
      </c>
      <c r="E12" s="200">
        <v>690.5</v>
      </c>
      <c r="F12" s="200">
        <v>311.60000000000002</v>
      </c>
      <c r="G12" s="200">
        <v>283.5</v>
      </c>
      <c r="H12" s="200">
        <v>80.5</v>
      </c>
      <c r="I12" s="200">
        <v>36.5</v>
      </c>
      <c r="J12" s="37">
        <v>1544.6</v>
      </c>
      <c r="K12" s="200">
        <v>166.5</v>
      </c>
      <c r="L12" s="200">
        <v>67.099999999999994</v>
      </c>
      <c r="M12" s="200">
        <v>49.2</v>
      </c>
      <c r="N12" s="217">
        <v>4272</v>
      </c>
      <c r="Q12" s="35">
        <f t="shared" si="0"/>
        <v>7</v>
      </c>
      <c r="R12" s="165" t="s">
        <v>246</v>
      </c>
    </row>
    <row r="13" spans="1:18">
      <c r="A13" s="6">
        <v>2005</v>
      </c>
      <c r="B13" s="37">
        <v>70.2</v>
      </c>
      <c r="C13" s="200">
        <v>85.5</v>
      </c>
      <c r="D13" s="200">
        <v>225.9</v>
      </c>
      <c r="E13" s="200">
        <v>672.5</v>
      </c>
      <c r="F13" s="200">
        <v>319</v>
      </c>
      <c r="G13" s="200">
        <v>282.10000000000002</v>
      </c>
      <c r="H13" s="200">
        <v>76.3</v>
      </c>
      <c r="I13" s="200">
        <v>45.9</v>
      </c>
      <c r="J13" s="37">
        <v>1601.4</v>
      </c>
      <c r="K13" s="200">
        <v>167.5</v>
      </c>
      <c r="L13" s="200">
        <v>77.099999999999994</v>
      </c>
      <c r="M13" s="200">
        <v>52.5</v>
      </c>
      <c r="N13" s="217">
        <v>4360.7</v>
      </c>
      <c r="Q13" s="35">
        <f t="shared" si="0"/>
        <v>8</v>
      </c>
      <c r="R13" s="165" t="s">
        <v>212</v>
      </c>
    </row>
    <row r="14" spans="1:18">
      <c r="A14" s="6">
        <v>2006</v>
      </c>
      <c r="B14" s="37">
        <v>70.900000000000006</v>
      </c>
      <c r="C14" s="200">
        <v>84.3</v>
      </c>
      <c r="D14" s="200">
        <v>231.8</v>
      </c>
      <c r="E14" s="200">
        <v>614.29999999999995</v>
      </c>
      <c r="F14" s="200">
        <v>337.4</v>
      </c>
      <c r="G14" s="200">
        <v>285.2</v>
      </c>
      <c r="H14" s="200">
        <v>89.8</v>
      </c>
      <c r="I14" s="200">
        <v>40.6</v>
      </c>
      <c r="J14" s="37">
        <v>1673.2</v>
      </c>
      <c r="K14" s="200">
        <v>167.2</v>
      </c>
      <c r="L14" s="200">
        <v>68.2</v>
      </c>
      <c r="M14" s="200">
        <v>55.9</v>
      </c>
      <c r="N14" s="217">
        <v>4401.2</v>
      </c>
      <c r="Q14" s="35">
        <f t="shared" si="0"/>
        <v>9</v>
      </c>
      <c r="R14" s="165" t="s">
        <v>217</v>
      </c>
    </row>
    <row r="15" spans="1:18">
      <c r="A15" s="6">
        <v>2007</v>
      </c>
      <c r="B15" s="37">
        <v>72.600000000000009</v>
      </c>
      <c r="C15" s="200">
        <v>97.3</v>
      </c>
      <c r="D15" s="200">
        <v>252.7</v>
      </c>
      <c r="E15" s="200">
        <v>576.20000000000005</v>
      </c>
      <c r="F15" s="200">
        <v>340</v>
      </c>
      <c r="G15" s="200">
        <v>291.3</v>
      </c>
      <c r="H15" s="200">
        <v>97</v>
      </c>
      <c r="I15" s="200">
        <v>42.8</v>
      </c>
      <c r="J15" s="37">
        <v>1689</v>
      </c>
      <c r="K15" s="200">
        <v>173.6</v>
      </c>
      <c r="L15" s="200">
        <v>79.400000000000006</v>
      </c>
      <c r="M15" s="200">
        <v>54.9</v>
      </c>
      <c r="N15" s="217">
        <v>4472.3999999999996</v>
      </c>
      <c r="Q15" s="35">
        <f t="shared" si="0"/>
        <v>10</v>
      </c>
      <c r="R15" s="165" t="s">
        <v>250</v>
      </c>
    </row>
    <row r="16" spans="1:18">
      <c r="A16" s="6">
        <v>2008</v>
      </c>
      <c r="B16" s="37">
        <v>77.5</v>
      </c>
      <c r="C16" s="200">
        <v>101.7</v>
      </c>
      <c r="D16" s="200">
        <v>269.3</v>
      </c>
      <c r="E16" s="200">
        <v>524</v>
      </c>
      <c r="F16" s="200">
        <v>331.4</v>
      </c>
      <c r="G16" s="200">
        <v>296.7</v>
      </c>
      <c r="H16" s="200">
        <v>87.5</v>
      </c>
      <c r="I16" s="200">
        <v>40.799999999999997</v>
      </c>
      <c r="J16" s="37">
        <v>1712.6</v>
      </c>
      <c r="K16" s="200">
        <v>159.9</v>
      </c>
      <c r="L16" s="200">
        <v>69.599999999999994</v>
      </c>
      <c r="M16" s="200">
        <v>56.1</v>
      </c>
      <c r="N16" s="217">
        <v>4477</v>
      </c>
      <c r="Q16" s="35">
        <f t="shared" si="0"/>
        <v>11</v>
      </c>
      <c r="R16" s="165" t="s">
        <v>213</v>
      </c>
    </row>
    <row r="17" spans="1:18">
      <c r="A17" s="6">
        <v>2009</v>
      </c>
      <c r="B17" s="37">
        <v>71.3</v>
      </c>
      <c r="C17" s="200">
        <v>94.9</v>
      </c>
      <c r="D17" s="200">
        <v>253.9</v>
      </c>
      <c r="E17" s="200">
        <v>439</v>
      </c>
      <c r="F17" s="200">
        <v>344.2</v>
      </c>
      <c r="G17" s="200">
        <v>287.60000000000002</v>
      </c>
      <c r="H17" s="200">
        <v>83.2</v>
      </c>
      <c r="I17" s="200">
        <v>37.799999999999997</v>
      </c>
      <c r="J17" s="37">
        <v>1761.9</v>
      </c>
      <c r="K17" s="200">
        <v>167.8</v>
      </c>
      <c r="L17" s="200">
        <v>75.599999999999994</v>
      </c>
      <c r="M17" s="200">
        <v>54.6</v>
      </c>
      <c r="N17" s="217">
        <v>4421.1000000000004</v>
      </c>
      <c r="Q17" s="35">
        <f t="shared" si="0"/>
        <v>12</v>
      </c>
      <c r="R17" s="165" t="s">
        <v>218</v>
      </c>
    </row>
    <row r="18" spans="1:18">
      <c r="A18" s="6">
        <v>2010</v>
      </c>
      <c r="B18" s="37">
        <v>68.3</v>
      </c>
      <c r="C18" s="200">
        <v>96.6</v>
      </c>
      <c r="D18" s="200">
        <v>277.8</v>
      </c>
      <c r="E18" s="200">
        <v>422</v>
      </c>
      <c r="F18" s="200">
        <v>337.3</v>
      </c>
      <c r="G18" s="200">
        <v>290.7</v>
      </c>
      <c r="H18" s="200">
        <v>85.5</v>
      </c>
      <c r="I18" s="200">
        <v>42.9</v>
      </c>
      <c r="J18" s="37">
        <v>1786.6999999999998</v>
      </c>
      <c r="K18" s="200">
        <v>174.4</v>
      </c>
      <c r="L18" s="200">
        <v>78.400000000000006</v>
      </c>
      <c r="M18" s="200">
        <v>52.4</v>
      </c>
      <c r="N18" s="217">
        <v>4478.5</v>
      </c>
    </row>
    <row r="19" spans="1:18">
      <c r="A19" s="6">
        <v>2011</v>
      </c>
      <c r="B19" s="37">
        <v>69.2</v>
      </c>
      <c r="C19" s="200">
        <v>90.3</v>
      </c>
      <c r="D19" s="200">
        <v>286.3</v>
      </c>
      <c r="E19" s="200">
        <v>438.5</v>
      </c>
      <c r="F19" s="200">
        <v>333.8</v>
      </c>
      <c r="G19" s="200">
        <v>291.89999999999998</v>
      </c>
      <c r="H19" s="200">
        <v>84.7</v>
      </c>
      <c r="I19" s="200">
        <v>41.2</v>
      </c>
      <c r="J19" s="37">
        <v>1803.3000000000002</v>
      </c>
      <c r="K19" s="200">
        <v>177.9</v>
      </c>
      <c r="L19" s="200">
        <v>81.400000000000006</v>
      </c>
      <c r="M19" s="200">
        <v>60.2</v>
      </c>
      <c r="N19" s="217">
        <v>4509.8999999999996</v>
      </c>
    </row>
    <row r="20" spans="1:18">
      <c r="A20" s="6">
        <v>2012</v>
      </c>
      <c r="B20" s="37">
        <v>81.2</v>
      </c>
      <c r="C20" s="200">
        <v>87.9</v>
      </c>
      <c r="D20" s="200">
        <v>306.89999999999998</v>
      </c>
      <c r="E20" s="200">
        <v>438.5</v>
      </c>
      <c r="F20" s="200">
        <v>331.9</v>
      </c>
      <c r="G20" s="200">
        <v>300.10000000000002</v>
      </c>
      <c r="H20" s="200">
        <v>87</v>
      </c>
      <c r="I20" s="200">
        <v>45.8</v>
      </c>
      <c r="J20" s="37">
        <v>1881.5</v>
      </c>
      <c r="K20" s="200">
        <v>163.30000000000001</v>
      </c>
      <c r="L20" s="200">
        <v>74.7</v>
      </c>
      <c r="M20" s="200">
        <v>58.3</v>
      </c>
      <c r="N20" s="217">
        <v>4616.3</v>
      </c>
    </row>
    <row r="21" spans="1:18">
      <c r="A21" s="6">
        <v>2013</v>
      </c>
      <c r="B21" s="37">
        <v>71.7</v>
      </c>
      <c r="C21" s="200">
        <v>87.1</v>
      </c>
      <c r="D21" s="200">
        <v>318.89999999999998</v>
      </c>
      <c r="E21" s="200">
        <v>438</v>
      </c>
      <c r="F21" s="200">
        <v>326.10000000000002</v>
      </c>
      <c r="G21" s="200">
        <v>303.39999999999998</v>
      </c>
      <c r="H21" s="200">
        <v>94.4</v>
      </c>
      <c r="I21" s="200">
        <v>47.2</v>
      </c>
      <c r="J21" s="37">
        <v>1916.1999999999998</v>
      </c>
      <c r="K21" s="200">
        <v>158</v>
      </c>
      <c r="L21" s="200">
        <v>77.3</v>
      </c>
      <c r="M21" s="200">
        <v>59</v>
      </c>
      <c r="N21" s="217">
        <v>4658.8999999999996</v>
      </c>
    </row>
    <row r="22" spans="1:18">
      <c r="A22" s="6">
        <v>2014</v>
      </c>
      <c r="B22" s="37">
        <v>73.2</v>
      </c>
      <c r="C22" s="200">
        <v>88</v>
      </c>
      <c r="D22" s="200">
        <v>313.5</v>
      </c>
      <c r="E22" s="200">
        <v>419.4</v>
      </c>
      <c r="F22" s="200">
        <v>329.6</v>
      </c>
      <c r="G22" s="200">
        <v>280.89999999999998</v>
      </c>
      <c r="H22" s="200">
        <v>82.9</v>
      </c>
      <c r="I22" s="200">
        <v>47.9</v>
      </c>
      <c r="J22" s="37">
        <v>1913.8</v>
      </c>
      <c r="K22" s="200">
        <v>160.1</v>
      </c>
      <c r="L22" s="200">
        <v>72.599999999999994</v>
      </c>
      <c r="M22" s="200">
        <v>56.5</v>
      </c>
      <c r="N22" s="217">
        <v>4587</v>
      </c>
    </row>
    <row r="23" spans="1:18">
      <c r="A23" s="6">
        <v>2015</v>
      </c>
      <c r="B23" s="37">
        <v>72.8</v>
      </c>
      <c r="C23" s="200">
        <v>89.2</v>
      </c>
      <c r="D23" s="200">
        <v>293.2</v>
      </c>
      <c r="E23" s="200">
        <v>426.1</v>
      </c>
      <c r="F23" s="200">
        <v>320.89999999999998</v>
      </c>
      <c r="G23" s="200">
        <v>289.2</v>
      </c>
      <c r="H23" s="200">
        <v>87.5</v>
      </c>
      <c r="I23" s="200">
        <v>46.5</v>
      </c>
      <c r="J23" s="37">
        <v>1978.5</v>
      </c>
      <c r="K23" s="200">
        <v>156.5</v>
      </c>
      <c r="L23" s="200">
        <v>72.900000000000006</v>
      </c>
      <c r="M23" s="200">
        <v>53.7</v>
      </c>
      <c r="N23" s="217">
        <v>4649.8</v>
      </c>
    </row>
    <row r="24" spans="1:18">
      <c r="A24" s="6">
        <v>2016</v>
      </c>
      <c r="B24" s="37">
        <v>72.8</v>
      </c>
      <c r="C24" s="200">
        <v>90.6</v>
      </c>
      <c r="D24" s="200">
        <v>307.60000000000002</v>
      </c>
      <c r="E24" s="200">
        <v>406.4</v>
      </c>
      <c r="F24" s="200">
        <v>304.2</v>
      </c>
      <c r="G24" s="200">
        <v>288.5</v>
      </c>
      <c r="H24" s="200">
        <v>77.900000000000006</v>
      </c>
      <c r="I24" s="200">
        <v>38.6</v>
      </c>
      <c r="J24" s="37">
        <v>2010.4</v>
      </c>
      <c r="K24" s="200">
        <v>155.6</v>
      </c>
      <c r="L24" s="200">
        <v>66.8</v>
      </c>
      <c r="M24" s="200">
        <v>52.3</v>
      </c>
      <c r="N24" s="217">
        <v>4641.8</v>
      </c>
    </row>
    <row r="25" spans="1:18">
      <c r="A25" s="10">
        <v>2017</v>
      </c>
      <c r="B25" s="37">
        <v>72.900000000000006</v>
      </c>
      <c r="C25" s="200">
        <v>84.1</v>
      </c>
      <c r="D25" s="200">
        <v>306.7</v>
      </c>
      <c r="E25" s="200">
        <v>411.3</v>
      </c>
      <c r="F25" s="200">
        <v>338.4</v>
      </c>
      <c r="G25" s="200">
        <v>307.5</v>
      </c>
      <c r="H25" s="200">
        <v>94.1</v>
      </c>
      <c r="I25" s="200">
        <v>45.1</v>
      </c>
      <c r="J25" s="37">
        <v>2007.2</v>
      </c>
      <c r="K25" s="200">
        <v>155.9</v>
      </c>
      <c r="L25" s="200">
        <v>76.8</v>
      </c>
      <c r="M25" s="200">
        <v>53.6</v>
      </c>
      <c r="N25" s="217">
        <v>4749.1000000000004</v>
      </c>
    </row>
    <row r="26" spans="1:18">
      <c r="A26" s="193"/>
    </row>
    <row r="27" spans="1:18">
      <c r="A27" s="193" t="s">
        <v>252</v>
      </c>
    </row>
  </sheetData>
  <mergeCells count="1">
    <mergeCell ref="B3:N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Q28"/>
  <sheetViews>
    <sheetView workbookViewId="0">
      <selection activeCell="O36" sqref="O36"/>
    </sheetView>
  </sheetViews>
  <sheetFormatPr defaultColWidth="8.7109375" defaultRowHeight="15"/>
  <cols>
    <col min="14" max="14" width="15.28515625" customWidth="1"/>
  </cols>
  <sheetData>
    <row r="1" spans="1:17">
      <c r="A1" s="3" t="s">
        <v>271</v>
      </c>
    </row>
    <row r="2" spans="1:17">
      <c r="A2" s="199"/>
    </row>
    <row r="3" spans="1:17" ht="20.25" customHeight="1">
      <c r="A3" s="158" t="s">
        <v>3</v>
      </c>
      <c r="B3" s="749" t="s">
        <v>254</v>
      </c>
      <c r="C3" s="749"/>
      <c r="D3" s="749"/>
      <c r="E3" s="749"/>
      <c r="F3" s="749"/>
      <c r="G3" s="749"/>
      <c r="H3" s="749"/>
      <c r="I3" s="749"/>
      <c r="J3" s="749"/>
      <c r="K3" s="749"/>
      <c r="L3" s="749"/>
      <c r="M3" s="749"/>
      <c r="N3" s="749"/>
      <c r="O3" s="201"/>
    </row>
    <row r="4" spans="1:17">
      <c r="A4" s="156"/>
      <c r="B4" s="206">
        <v>1</v>
      </c>
      <c r="C4" s="206">
        <v>2</v>
      </c>
      <c r="D4" s="206">
        <v>3</v>
      </c>
      <c r="E4" s="206">
        <v>4</v>
      </c>
      <c r="F4" s="206">
        <v>5</v>
      </c>
      <c r="G4" s="206">
        <v>6</v>
      </c>
      <c r="H4" s="206">
        <v>7</v>
      </c>
      <c r="I4" s="206">
        <v>8</v>
      </c>
      <c r="J4" s="206">
        <v>9</v>
      </c>
      <c r="K4" s="206">
        <v>10</v>
      </c>
      <c r="L4" s="206">
        <v>11</v>
      </c>
      <c r="M4" s="215">
        <v>12</v>
      </c>
      <c r="N4" s="205" t="s">
        <v>272</v>
      </c>
      <c r="O4" s="201"/>
    </row>
    <row r="5" spans="1:17">
      <c r="A5" s="192">
        <v>1997</v>
      </c>
      <c r="B5" s="194">
        <f>'T19'!B5/'T18'!B5*100</f>
        <v>22.164240593243616</v>
      </c>
      <c r="C5" s="194">
        <f>'T19'!C5/'T18'!C5*100</f>
        <v>72.198088618592521</v>
      </c>
      <c r="D5" s="194">
        <f>'T19'!D5/'T18'!D5*100</f>
        <v>32.388495206335968</v>
      </c>
      <c r="E5" s="194">
        <f>'T19'!E5/'T18'!E5*100</f>
        <v>36.354612893114613</v>
      </c>
      <c r="F5" s="194">
        <f>'T19'!F5/'T18'!F5*100</f>
        <v>14.895167619688305</v>
      </c>
      <c r="G5" s="194">
        <f>'T19'!G5/'T18'!G5*100</f>
        <v>45.403899721448468</v>
      </c>
      <c r="H5" s="194">
        <f>'T19'!H5/'T18'!H5*100</f>
        <v>10.389254385964913</v>
      </c>
      <c r="I5" s="194">
        <f>'T19'!I5/'T18'!I5*100</f>
        <v>5.730129390018484</v>
      </c>
      <c r="J5" s="194">
        <f>'T19'!J5/'T18'!J5*100</f>
        <v>63.395289996107437</v>
      </c>
      <c r="K5" s="194">
        <f>'T19'!K5/'T18'!K5*100</f>
        <v>30.310215372456035</v>
      </c>
      <c r="L5" s="194">
        <f>'T19'!L5/'T18'!L5*100</f>
        <v>8.6676125370824213</v>
      </c>
      <c r="M5" s="194">
        <f>'T19'!M5/'T18'!M5*100</f>
        <v>10.877653753556578</v>
      </c>
      <c r="N5" s="194">
        <f>'T19'!N5/'T18'!N5*100</f>
        <v>33.744555413788554</v>
      </c>
      <c r="P5" s="35">
        <v>1</v>
      </c>
      <c r="Q5" s="165" t="s">
        <v>249</v>
      </c>
    </row>
    <row r="6" spans="1:17">
      <c r="A6" s="6">
        <v>1998</v>
      </c>
      <c r="B6" s="194">
        <f>'T19'!B6/'T18'!B6*100</f>
        <v>20.63067878140032</v>
      </c>
      <c r="C6" s="194">
        <f>'T19'!C6/'T18'!C6*100</f>
        <v>70.80035180299032</v>
      </c>
      <c r="D6" s="194">
        <f>'T19'!D6/'T18'!D6*100</f>
        <v>31.725417439703151</v>
      </c>
      <c r="E6" s="194">
        <f>'T19'!E6/'T18'!E6*100</f>
        <v>34.890151324719724</v>
      </c>
      <c r="F6" s="194">
        <f>'T19'!F6/'T18'!F6*100</f>
        <v>14.294400530650602</v>
      </c>
      <c r="G6" s="194">
        <f>'T19'!G6/'T18'!G6*100</f>
        <v>46.845774528141469</v>
      </c>
      <c r="H6" s="194">
        <f>'T19'!H6/'T18'!H6*100</f>
        <v>9.9554441659704818</v>
      </c>
      <c r="I6" s="194">
        <f>'T19'!I6/'T18'!I6*100</f>
        <v>6.1963775023832222</v>
      </c>
      <c r="J6" s="194">
        <f>'T19'!J6/'T18'!J6*100</f>
        <v>63.113077398791681</v>
      </c>
      <c r="K6" s="194">
        <f>'T19'!K6/'T18'!K6*100</f>
        <v>30.001925669170042</v>
      </c>
      <c r="L6" s="194">
        <f>'T19'!L6/'T18'!L6*100</f>
        <v>8.4521006320485821</v>
      </c>
      <c r="M6" s="194">
        <f>'T19'!M6/'T18'!M6*100</f>
        <v>11.374207188160677</v>
      </c>
      <c r="N6" s="194">
        <f>'T19'!N6/'T18'!N6*100</f>
        <v>33.022160331459425</v>
      </c>
      <c r="P6" s="35">
        <f>P5+1</f>
        <v>2</v>
      </c>
      <c r="Q6" s="165" t="s">
        <v>204</v>
      </c>
    </row>
    <row r="7" spans="1:17">
      <c r="A7" s="6">
        <v>1999</v>
      </c>
      <c r="B7" s="194">
        <f>'T19'!B7/'T18'!B7*100</f>
        <v>19.562682215743443</v>
      </c>
      <c r="C7" s="194">
        <f>'T19'!C7/'T18'!C7*100</f>
        <v>72.090988626421705</v>
      </c>
      <c r="D7" s="194">
        <f>'T19'!D7/'T18'!D7*100</f>
        <v>31.900726392251816</v>
      </c>
      <c r="E7" s="194">
        <f>'T19'!E7/'T18'!E7*100</f>
        <v>33.725265271006599</v>
      </c>
      <c r="F7" s="194">
        <f>'T19'!F7/'T18'!F7*100</f>
        <v>13.886693017127799</v>
      </c>
      <c r="G7" s="194">
        <f>'T19'!G7/'T18'!G7*100</f>
        <v>44.622236885516323</v>
      </c>
      <c r="H7" s="194">
        <f>'T19'!H7/'T18'!H7*100</f>
        <v>9.8273026315789469</v>
      </c>
      <c r="I7" s="194">
        <f>'T19'!I7/'T18'!I7*100</f>
        <v>5.7338243029984231</v>
      </c>
      <c r="J7" s="194">
        <f>'T19'!J7/'T18'!J7*100</f>
        <v>63.087991145545097</v>
      </c>
      <c r="K7" s="194">
        <f>'T19'!K7/'T18'!K7*100</f>
        <v>28.707330721880247</v>
      </c>
      <c r="L7" s="194">
        <f>'T19'!L7/'T18'!L7*100</f>
        <v>6.9704765404875664</v>
      </c>
      <c r="M7" s="194">
        <f>'T19'!M7/'T18'!M7*100</f>
        <v>10.248447204968944</v>
      </c>
      <c r="N7" s="194">
        <f>'T19'!N7/'T18'!N7*100</f>
        <v>32.294096499368763</v>
      </c>
      <c r="P7" s="35">
        <f t="shared" ref="P7:P16" si="0">P6+1</f>
        <v>3</v>
      </c>
      <c r="Q7" s="165" t="s">
        <v>214</v>
      </c>
    </row>
    <row r="8" spans="1:17">
      <c r="A8" s="6">
        <v>2000</v>
      </c>
      <c r="B8" s="194">
        <f>'T19'!B8/'T18'!B8*100</f>
        <v>20.821448944666283</v>
      </c>
      <c r="C8" s="194">
        <f>'T19'!C8/'T18'!C8*100</f>
        <v>71.564390665514253</v>
      </c>
      <c r="D8" s="194">
        <f>'T19'!D8/'T18'!D8*100</f>
        <v>32.526730444569502</v>
      </c>
      <c r="E8" s="194">
        <f>'T19'!E8/'T18'!E8*100</f>
        <v>34.231805929919133</v>
      </c>
      <c r="F8" s="194">
        <f>'T19'!F8/'T18'!F8*100</f>
        <v>14.679222479605198</v>
      </c>
      <c r="G8" s="194">
        <f>'T19'!G8/'T18'!G8*100</f>
        <v>43.590148405431009</v>
      </c>
      <c r="H8" s="194">
        <f>'T19'!H8/'T18'!H8*100</f>
        <v>10.922063666300769</v>
      </c>
      <c r="I8" s="194">
        <f>'T19'!I8/'T18'!I8*100</f>
        <v>5.3146397130746665</v>
      </c>
      <c r="J8" s="194">
        <f>'T19'!J8/'T18'!J8*100</f>
        <v>61.895852821951976</v>
      </c>
      <c r="K8" s="194">
        <f>'T19'!K8/'T18'!K8*100</f>
        <v>27.816655003498948</v>
      </c>
      <c r="L8" s="194">
        <f>'T19'!L8/'T18'!L8*100</f>
        <v>8.4935708387401192</v>
      </c>
      <c r="M8" s="194">
        <f>'T19'!M8/'T18'!M8*100</f>
        <v>9.9534471292396365</v>
      </c>
      <c r="N8" s="194">
        <f>'T19'!N8/'T18'!N8*100</f>
        <v>32.349686164583851</v>
      </c>
      <c r="P8" s="35">
        <f t="shared" si="0"/>
        <v>4</v>
      </c>
      <c r="Q8" s="165" t="s">
        <v>205</v>
      </c>
    </row>
    <row r="9" spans="1:17">
      <c r="A9" s="6">
        <v>2001</v>
      </c>
      <c r="B9" s="194">
        <f>'T19'!B9/'T18'!B9*100</f>
        <v>19.21647126108093</v>
      </c>
      <c r="C9" s="194">
        <f>'T19'!C9/'T18'!C9*100</f>
        <v>70.204081632653057</v>
      </c>
      <c r="D9" s="194">
        <f>'T19'!D9/'T18'!D9*100</f>
        <v>33.703637340978318</v>
      </c>
      <c r="E9" s="194">
        <f>'T19'!E9/'T18'!E9*100</f>
        <v>32.860776186887719</v>
      </c>
      <c r="F9" s="194">
        <f>'T19'!F9/'T18'!F9*100</f>
        <v>14.517224648229016</v>
      </c>
      <c r="G9" s="194">
        <f>'T19'!G9/'T18'!G9*100</f>
        <v>44.276592431085497</v>
      </c>
      <c r="H9" s="194">
        <f>'T19'!H9/'T18'!H9*100</f>
        <v>10.846596228433862</v>
      </c>
      <c r="I9" s="194">
        <f>'T19'!I9/'T18'!I9*100</f>
        <v>5.5681303757356266</v>
      </c>
      <c r="J9" s="194">
        <f>'T19'!J9/'T18'!J9*100</f>
        <v>63.362313775175849</v>
      </c>
      <c r="K9" s="194">
        <f>'T19'!K9/'T18'!K9*100</f>
        <v>27.912701017394159</v>
      </c>
      <c r="L9" s="194">
        <f>'T19'!L9/'T18'!L9*100</f>
        <v>7.7695992522490949</v>
      </c>
      <c r="M9" s="194">
        <f>'T19'!M9/'T18'!M9*100</f>
        <v>10.263864042933811</v>
      </c>
      <c r="N9" s="194">
        <f>'T19'!N9/'T18'!N9*100</f>
        <v>32.348432165886962</v>
      </c>
      <c r="P9" s="35">
        <f t="shared" si="0"/>
        <v>5</v>
      </c>
      <c r="Q9" s="165" t="s">
        <v>248</v>
      </c>
    </row>
    <row r="10" spans="1:17">
      <c r="A10" s="6">
        <v>2002</v>
      </c>
      <c r="B10" s="194">
        <f>'T19'!B10/'T18'!B10*100</f>
        <v>18.425655976676385</v>
      </c>
      <c r="C10" s="194">
        <f>'T19'!C10/'T18'!C10*100</f>
        <v>67.559296097934208</v>
      </c>
      <c r="D10" s="194">
        <f>'T19'!D10/'T18'!D10*100</f>
        <v>33.451417004048587</v>
      </c>
      <c r="E10" s="194">
        <f>'T19'!E10/'T18'!E10*100</f>
        <v>32.42048664904766</v>
      </c>
      <c r="F10" s="194">
        <f>'T19'!F10/'T18'!F10*100</f>
        <v>14.05402834585751</v>
      </c>
      <c r="G10" s="194">
        <f>'T19'!G10/'T18'!G10*100</f>
        <v>43.698412698412696</v>
      </c>
      <c r="H10" s="194">
        <f>'T19'!H10/'T18'!H10*100</f>
        <v>10.697918030640304</v>
      </c>
      <c r="I10" s="194">
        <f>'T19'!I10/'T18'!I10*100</f>
        <v>5.7168922000912268</v>
      </c>
      <c r="J10" s="194">
        <f>'T19'!J10/'T18'!J10*100</f>
        <v>63.229645886970829</v>
      </c>
      <c r="K10" s="194">
        <f>'T19'!K10/'T18'!K10*100</f>
        <v>27.085393999340589</v>
      </c>
      <c r="L10" s="194">
        <f>'T19'!L10/'T18'!L10*100</f>
        <v>7.9516183223205292</v>
      </c>
      <c r="M10" s="194">
        <f>'T19'!M10/'T18'!M10*100</f>
        <v>11.052631578947368</v>
      </c>
      <c r="N10" s="194">
        <f>'T19'!N10/'T18'!N10*100</f>
        <v>32.201991223808321</v>
      </c>
      <c r="P10" s="35">
        <f t="shared" si="0"/>
        <v>6</v>
      </c>
      <c r="Q10" s="165" t="s">
        <v>208</v>
      </c>
    </row>
    <row r="11" spans="1:17">
      <c r="A11" s="6">
        <v>2003</v>
      </c>
      <c r="B11" s="194">
        <f>'T19'!B11/'T18'!B11*100</f>
        <v>18.809046664758089</v>
      </c>
      <c r="C11" s="194">
        <f>'T19'!C11/'T18'!C11*100</f>
        <v>71.516079632465548</v>
      </c>
      <c r="D11" s="194">
        <f>'T19'!D11/'T18'!D11*100</f>
        <v>34.20174741858618</v>
      </c>
      <c r="E11" s="194">
        <f>'T19'!E11/'T18'!E11*100</f>
        <v>32.475193195848007</v>
      </c>
      <c r="F11" s="194">
        <f>'T19'!F11/'T18'!F11*100</f>
        <v>14.574561606440566</v>
      </c>
      <c r="G11" s="194">
        <f>'T19'!G11/'T18'!G11*100</f>
        <v>43.474891506509607</v>
      </c>
      <c r="H11" s="194">
        <f>'T19'!H11/'T18'!H11*100</f>
        <v>9.979209979209978</v>
      </c>
      <c r="I11" s="194">
        <f>'T19'!I11/'T18'!I11*100</f>
        <v>5.4402950668510828</v>
      </c>
      <c r="J11" s="194">
        <f>'T19'!J11/'T18'!J11*100</f>
        <v>61.953454129003227</v>
      </c>
      <c r="K11" s="194">
        <f>'T19'!K11/'T18'!K11*100</f>
        <v>27.124833997343963</v>
      </c>
      <c r="L11" s="194">
        <f>'T19'!L11/'T18'!L11*100</f>
        <v>8.0750137892995042</v>
      </c>
      <c r="M11" s="194">
        <f>'T19'!M11/'T18'!M11*100</f>
        <v>11.016949152542372</v>
      </c>
      <c r="N11" s="194">
        <f>'T19'!N11/'T18'!N11*100</f>
        <v>32.218255375999156</v>
      </c>
      <c r="P11" s="35">
        <f t="shared" si="0"/>
        <v>7</v>
      </c>
      <c r="Q11" s="165" t="s">
        <v>246</v>
      </c>
    </row>
    <row r="12" spans="1:17">
      <c r="A12" s="6">
        <v>2004</v>
      </c>
      <c r="B12" s="194">
        <f>'T19'!B12/'T18'!B12*100</f>
        <v>18.61853325753269</v>
      </c>
      <c r="C12" s="194">
        <f>'T19'!C12/'T18'!C12*100</f>
        <v>71.796815769522354</v>
      </c>
      <c r="D12" s="194">
        <f>'T19'!D12/'T18'!D12*100</f>
        <v>32.263092269326684</v>
      </c>
      <c r="E12" s="194">
        <f>'T19'!E12/'T18'!E12*100</f>
        <v>31.349314446563152</v>
      </c>
      <c r="F12" s="194">
        <f>'T19'!F12/'T18'!F12*100</f>
        <v>14.177814177814177</v>
      </c>
      <c r="G12" s="194">
        <f>'T19'!G12/'T18'!G12*100</f>
        <v>42.702214188883872</v>
      </c>
      <c r="H12" s="194">
        <f>'T19'!H12/'T18'!H12*100</f>
        <v>10.012437810945274</v>
      </c>
      <c r="I12" s="194">
        <f>'T19'!I12/'T18'!I12*100</f>
        <v>5.604176262858898</v>
      </c>
      <c r="J12" s="194">
        <f>'T19'!J12/'T18'!J12*100</f>
        <v>61.91774232341858</v>
      </c>
      <c r="K12" s="194">
        <f>'T19'!K12/'T18'!K12*100</f>
        <v>27.11726384364821</v>
      </c>
      <c r="L12" s="194">
        <f>'T19'!L12/'T18'!L12*100</f>
        <v>7.2863503094798565</v>
      </c>
      <c r="M12" s="194">
        <f>'T19'!M12/'T18'!M12*100</f>
        <v>10.403890886022415</v>
      </c>
      <c r="N12" s="194">
        <f>'T19'!N12/'T18'!N12*100</f>
        <v>31.74013507388943</v>
      </c>
      <c r="P12" s="35">
        <f t="shared" si="0"/>
        <v>8</v>
      </c>
      <c r="Q12" s="165" t="s">
        <v>212</v>
      </c>
    </row>
    <row r="13" spans="1:17">
      <c r="A13" s="6">
        <v>2005</v>
      </c>
      <c r="B13" s="194">
        <f>'T19'!B13/'T18'!B13*100</f>
        <v>18.257477243172954</v>
      </c>
      <c r="C13" s="194">
        <f>'T19'!C13/'T18'!C13*100</f>
        <v>69.512195121951208</v>
      </c>
      <c r="D13" s="194">
        <f>'T19'!D13/'T18'!D13*100</f>
        <v>32.349992839753689</v>
      </c>
      <c r="E13" s="194">
        <f>'T19'!E13/'T18'!E13*100</f>
        <v>31.940156732367608</v>
      </c>
      <c r="F13" s="194">
        <f>'T19'!F13/'T18'!F13*100</f>
        <v>14.141951500642817</v>
      </c>
      <c r="G13" s="194">
        <f>'T19'!G13/'T18'!G13*100</f>
        <v>42.529775365596265</v>
      </c>
      <c r="H13" s="194">
        <f>'T19'!H13/'T18'!H13*100</f>
        <v>9.3413320274240945</v>
      </c>
      <c r="I13" s="194">
        <f>'T19'!I13/'T18'!I13*100</f>
        <v>6.8050407709414378</v>
      </c>
      <c r="J13" s="194">
        <f>'T19'!J13/'T18'!J13*100</f>
        <v>62.62563059716085</v>
      </c>
      <c r="K13" s="194">
        <f>'T19'!K13/'T18'!K13*100</f>
        <v>27.342474698008491</v>
      </c>
      <c r="L13" s="194">
        <f>'T19'!L13/'T18'!L13*100</f>
        <v>8.4855822143957731</v>
      </c>
      <c r="M13" s="194">
        <f>'T19'!M13/'T18'!M13*100</f>
        <v>11.132315521628499</v>
      </c>
      <c r="N13" s="194">
        <f>'T19'!N13/'T18'!N13*100</f>
        <v>32.048417679655458</v>
      </c>
      <c r="P13" s="35">
        <f t="shared" si="0"/>
        <v>9</v>
      </c>
      <c r="Q13" s="165" t="s">
        <v>217</v>
      </c>
    </row>
    <row r="14" spans="1:17">
      <c r="A14" s="6">
        <v>2006</v>
      </c>
      <c r="B14" s="194">
        <f>'T19'!B14/'T18'!B14*100</f>
        <v>17.018722995679308</v>
      </c>
      <c r="C14" s="194">
        <f>'T19'!C14/'T18'!C14*100</f>
        <v>69.497114591920862</v>
      </c>
      <c r="D14" s="194">
        <f>'T19'!D14/'T18'!D14*100</f>
        <v>31.666666666666671</v>
      </c>
      <c r="E14" s="194">
        <f>'T19'!E14/'T18'!E14*100</f>
        <v>30.562189054726367</v>
      </c>
      <c r="F14" s="194">
        <f>'T19'!F14/'T18'!F14*100</f>
        <v>14.539343273291388</v>
      </c>
      <c r="G14" s="194">
        <f>'T19'!G14/'T18'!G14*100</f>
        <v>43.127173748676853</v>
      </c>
      <c r="H14" s="194">
        <f>'T19'!H14/'T18'!H14*100</f>
        <v>10.554771979313587</v>
      </c>
      <c r="I14" s="194">
        <f>'T19'!I14/'T18'!I14*100</f>
        <v>5.7409502262443439</v>
      </c>
      <c r="J14" s="194">
        <f>'T19'!J14/'T18'!J14*100</f>
        <v>62.817239825799675</v>
      </c>
      <c r="K14" s="194">
        <f>'T19'!K14/'T18'!K14*100</f>
        <v>26.485030888642484</v>
      </c>
      <c r="L14" s="194">
        <f>'T19'!L14/'T18'!L14*100</f>
        <v>7.3570658036677461</v>
      </c>
      <c r="M14" s="194">
        <f>'T19'!M14/'T18'!M14*100</f>
        <v>11.502057613168724</v>
      </c>
      <c r="N14" s="194">
        <f>'T19'!N14/'T18'!N14*100</f>
        <v>31.68108722880465</v>
      </c>
      <c r="P14" s="35">
        <f t="shared" si="0"/>
        <v>10</v>
      </c>
      <c r="Q14" s="165" t="s">
        <v>250</v>
      </c>
    </row>
    <row r="15" spans="1:17">
      <c r="A15" s="6">
        <v>2007</v>
      </c>
      <c r="B15" s="194">
        <f>'T19'!B15/'T18'!B15*100</f>
        <v>17.368421052631579</v>
      </c>
      <c r="C15" s="194">
        <f>'T19'!C15/'T18'!C15*100</f>
        <v>70.866715222141281</v>
      </c>
      <c r="D15" s="194">
        <f>'T19'!D15/'T18'!D15*100</f>
        <v>32.530895983522143</v>
      </c>
      <c r="E15" s="194">
        <f>'T19'!E15/'T18'!E15*100</f>
        <v>29.912267040440227</v>
      </c>
      <c r="F15" s="194">
        <f>'T19'!F15/'T18'!F15*100</f>
        <v>14.375713500486237</v>
      </c>
      <c r="G15" s="194">
        <f>'T19'!G15/'T18'!G15*100</f>
        <v>42.977279433461199</v>
      </c>
      <c r="H15" s="194">
        <f>'T19'!H15/'T18'!H15*100</f>
        <v>11.224253644989584</v>
      </c>
      <c r="I15" s="194">
        <f>'T19'!I15/'T18'!I15*100</f>
        <v>5.734190782422294</v>
      </c>
      <c r="J15" s="194">
        <f>'T19'!J15/'T18'!J15*100</f>
        <v>61.755027422303478</v>
      </c>
      <c r="K15" s="194">
        <f>'T19'!K15/'T18'!K15*100</f>
        <v>26.49572649572649</v>
      </c>
      <c r="L15" s="194">
        <f>'T19'!L15/'T18'!L15*100</f>
        <v>8.1594902887678558</v>
      </c>
      <c r="M15" s="194">
        <f>'T19'!M15/'T18'!M15*100</f>
        <v>11.140422077922077</v>
      </c>
      <c r="N15" s="194">
        <f>'T19'!N15/'T18'!N15*100</f>
        <v>31.560896779975579</v>
      </c>
      <c r="P15" s="35">
        <f t="shared" si="0"/>
        <v>11</v>
      </c>
      <c r="Q15" s="165" t="s">
        <v>213</v>
      </c>
    </row>
    <row r="16" spans="1:17">
      <c r="A16" s="6">
        <v>2008</v>
      </c>
      <c r="B16" s="194">
        <f>'T19'!B16/'T18'!B16*100</f>
        <v>18.629807692307693</v>
      </c>
      <c r="C16" s="194">
        <f>'T19'!C16/'T18'!C16*100</f>
        <v>69.609856262833674</v>
      </c>
      <c r="D16" s="194">
        <f>'T19'!D16/'T18'!D16*100</f>
        <v>31.30667286677517</v>
      </c>
      <c r="E16" s="194">
        <f>'T19'!E16/'T18'!E16*100</f>
        <v>28.671481724666233</v>
      </c>
      <c r="F16" s="194">
        <f>'T19'!F16/'T18'!F16*100</f>
        <v>13.882954212224039</v>
      </c>
      <c r="G16" s="194">
        <f>'T19'!G16/'T18'!G16*100</f>
        <v>42.198833736310618</v>
      </c>
      <c r="H16" s="194">
        <f>'T19'!H16/'T18'!H16*100</f>
        <v>9.949965885831249</v>
      </c>
      <c r="I16" s="194">
        <f>'T19'!I16/'T18'!I16*100</f>
        <v>5.2536698429049702</v>
      </c>
      <c r="J16" s="194">
        <f>'T19'!J16/'T18'!J16*100</f>
        <v>61.900459030614087</v>
      </c>
      <c r="K16" s="194">
        <f>'T19'!K16/'T18'!K16*100</f>
        <v>25.526819923371651</v>
      </c>
      <c r="L16" s="194">
        <f>'T19'!L16/'T18'!L16*100</f>
        <v>6.9732491734295161</v>
      </c>
      <c r="M16" s="194">
        <f>'T19'!M16/'T18'!M16*100</f>
        <v>10.568952524491335</v>
      </c>
      <c r="N16" s="194">
        <f>'T19'!N16/'T18'!N16*100</f>
        <v>31.176228908866811</v>
      </c>
      <c r="P16" s="35">
        <f t="shared" si="0"/>
        <v>12</v>
      </c>
      <c r="Q16" s="165" t="s">
        <v>218</v>
      </c>
    </row>
    <row r="17" spans="1:14">
      <c r="A17" s="6">
        <v>2009</v>
      </c>
      <c r="B17" s="194">
        <f>'T19'!B17/'T18'!B17*100</f>
        <v>18.310220852593734</v>
      </c>
      <c r="C17" s="194">
        <f>'T19'!C17/'T18'!C17*100</f>
        <v>66.224703419399859</v>
      </c>
      <c r="D17" s="194">
        <f>'T19'!D17/'T18'!D17*100</f>
        <v>31.268472906403943</v>
      </c>
      <c r="E17" s="194">
        <f>'T19'!E17/'T18'!E17*100</f>
        <v>26.665856769726055</v>
      </c>
      <c r="F17" s="194">
        <f>'T19'!F17/'T18'!F17*100</f>
        <v>14.68304752154253</v>
      </c>
      <c r="G17" s="194">
        <f>'T19'!G17/'T18'!G17*100</f>
        <v>42.24441833137486</v>
      </c>
      <c r="H17" s="194">
        <f>'T19'!H17/'T18'!H17*100</f>
        <v>9.506398537477148</v>
      </c>
      <c r="I17" s="194">
        <f>'T19'!I17/'T18'!I17*100</f>
        <v>5.0595636460982458</v>
      </c>
      <c r="J17" s="194">
        <f>'T19'!J17/'T18'!J17*100</f>
        <v>62.487586891757694</v>
      </c>
      <c r="K17" s="194">
        <f>'T19'!K17/'T18'!K17*100</f>
        <v>27.029639175257735</v>
      </c>
      <c r="L17" s="194">
        <f>'T19'!L17/'T18'!L17*100</f>
        <v>7.6821461233614468</v>
      </c>
      <c r="M17" s="194">
        <f>'T19'!M17/'T18'!M17*100</f>
        <v>10.053397164426441</v>
      </c>
      <c r="N17" s="194">
        <f>'T19'!N17/'T18'!N17*100</f>
        <v>31.501432174768073</v>
      </c>
    </row>
    <row r="18" spans="1:14">
      <c r="A18" s="6">
        <v>2010</v>
      </c>
      <c r="B18" s="194">
        <f>'T19'!B18/'T18'!B18*100</f>
        <v>17.401273885350317</v>
      </c>
      <c r="C18" s="194">
        <f>'T19'!C18/'T18'!C18*100</f>
        <v>68.607954545454547</v>
      </c>
      <c r="D18" s="194">
        <f>'T19'!D18/'T18'!D18*100</f>
        <v>32.152777777777779</v>
      </c>
      <c r="E18" s="194">
        <f>'T19'!E18/'T18'!E18*100</f>
        <v>26.031706865708472</v>
      </c>
      <c r="F18" s="194">
        <f>'T19'!F18/'T18'!F18*100</f>
        <v>14.077629382303842</v>
      </c>
      <c r="G18" s="194">
        <f>'T19'!G18/'T18'!G18*100</f>
        <v>43.362171837708829</v>
      </c>
      <c r="H18" s="194">
        <f>'T19'!H18/'T18'!H18*100</f>
        <v>9.7026781661370851</v>
      </c>
      <c r="I18" s="194">
        <f>'T19'!I18/'T18'!I18*100</f>
        <v>5.480327031170158</v>
      </c>
      <c r="J18" s="194">
        <f>'T19'!J18/'T18'!J18*100</f>
        <v>61.500068842076274</v>
      </c>
      <c r="K18" s="194">
        <f>'T19'!K18/'T18'!K18*100</f>
        <v>27.084951079360152</v>
      </c>
      <c r="L18" s="194">
        <f>'T19'!L18/'T18'!L18*100</f>
        <v>7.7754636516909654</v>
      </c>
      <c r="M18" s="194">
        <f>'T19'!M18/'T18'!M18*100</f>
        <v>9.7870750840493077</v>
      </c>
      <c r="N18" s="194">
        <f>'T19'!N18/'T18'!N18*100</f>
        <v>31.356116140505648</v>
      </c>
    </row>
    <row r="19" spans="1:14">
      <c r="A19" s="6">
        <v>2011</v>
      </c>
      <c r="B19" s="194">
        <f>'T19'!B19/'T18'!B19*100</f>
        <v>16.503696637252563</v>
      </c>
      <c r="C19" s="194">
        <f>'T19'!C19/'T18'!C19*100</f>
        <v>66.008771929824547</v>
      </c>
      <c r="D19" s="194">
        <f>'T19'!D19/'T18'!D19*100</f>
        <v>31.129716211808201</v>
      </c>
      <c r="E19" s="194">
        <f>'T19'!E19/'T18'!E19*100</f>
        <v>26.754118364856623</v>
      </c>
      <c r="F19" s="194">
        <f>'T19'!F19/'T18'!F19*100</f>
        <v>13.856371938563719</v>
      </c>
      <c r="G19" s="194">
        <f>'T19'!G19/'T18'!G19*100</f>
        <v>41.275452488687776</v>
      </c>
      <c r="H19" s="194">
        <f>'T19'!H19/'T18'!H19*100</f>
        <v>9.6579247434435587</v>
      </c>
      <c r="I19" s="194">
        <f>'T19'!I19/'T18'!I19*100</f>
        <v>5.0176592376080871</v>
      </c>
      <c r="J19" s="194">
        <f>'T19'!J19/'T18'!J19*100</f>
        <v>61.203502579418966</v>
      </c>
      <c r="K19" s="194">
        <f>'T19'!K19/'T18'!K19*100</f>
        <v>27.272727272727277</v>
      </c>
      <c r="L19" s="194">
        <f>'T19'!L19/'T18'!L19*100</f>
        <v>7.7642121327737499</v>
      </c>
      <c r="M19" s="194">
        <f>'T19'!M19/'T18'!M19*100</f>
        <v>11.243929772132985</v>
      </c>
      <c r="N19" s="194">
        <f>'T19'!N19/'T18'!N19*100</f>
        <v>30.977566524253703</v>
      </c>
    </row>
    <row r="20" spans="1:14">
      <c r="A20" s="6">
        <v>2012</v>
      </c>
      <c r="B20" s="194">
        <f>'T19'!B20/'T18'!B20*100</f>
        <v>18.317166704263482</v>
      </c>
      <c r="C20" s="194">
        <f>'T19'!C20/'T18'!C20*100</f>
        <v>65.990990990991008</v>
      </c>
      <c r="D20" s="194">
        <f>'T19'!D20/'T18'!D20*100</f>
        <v>32.71506236008954</v>
      </c>
      <c r="E20" s="194">
        <f>'T19'!E20/'T18'!E20*100</f>
        <v>26.196308023179398</v>
      </c>
      <c r="F20" s="194">
        <f>'T19'!F20/'T18'!F20*100</f>
        <v>13.911476234386786</v>
      </c>
      <c r="G20" s="194">
        <f>'T19'!G20/'T18'!G20*100</f>
        <v>42.054372197309419</v>
      </c>
      <c r="H20" s="194">
        <f>'T19'!H20/'T18'!H20*100</f>
        <v>10.110400929692039</v>
      </c>
      <c r="I20" s="194">
        <f>'T19'!I20/'T18'!I20*100</f>
        <v>5.4452502675068359</v>
      </c>
      <c r="J20" s="194">
        <f>'T19'!J20/'T18'!J20*100</f>
        <v>61.983198814033933</v>
      </c>
      <c r="K20" s="194">
        <f>'T19'!K20/'T18'!K20*100</f>
        <v>25.531582238899315</v>
      </c>
      <c r="L20" s="194">
        <f>'T19'!L20/'T18'!L20*100</f>
        <v>6.9256443537919532</v>
      </c>
      <c r="M20" s="194">
        <f>'T19'!M20/'T18'!M20*100</f>
        <v>10.316758095912228</v>
      </c>
      <c r="N20" s="194">
        <f>'T19'!N20/'T18'!N20*100</f>
        <v>31.275745257452574</v>
      </c>
    </row>
    <row r="21" spans="1:14">
      <c r="A21" s="6">
        <v>2013</v>
      </c>
      <c r="B21" s="194">
        <f>'T19'!B21/'T18'!B21*100</f>
        <v>16.155926092834612</v>
      </c>
      <c r="C21" s="194">
        <f>'T19'!C21/'T18'!C21*100</f>
        <v>64.758364312267659</v>
      </c>
      <c r="D21" s="194">
        <f>'T19'!D21/'T18'!D21*100</f>
        <v>32.474541751527489</v>
      </c>
      <c r="E21" s="194">
        <f>'T19'!E21/'T18'!E21*100</f>
        <v>26.585735963581186</v>
      </c>
      <c r="F21" s="194">
        <f>'T19'!F21/'T18'!F21*100</f>
        <v>13.343972501841394</v>
      </c>
      <c r="G21" s="194">
        <f>'T19'!G21/'T18'!G21*100</f>
        <v>41.516146688560482</v>
      </c>
      <c r="H21" s="194">
        <f>'T19'!H21/'T18'!H21*100</f>
        <v>10.80215127588969</v>
      </c>
      <c r="I21" s="194">
        <f>'T19'!I21/'T18'!I21*100</f>
        <v>5.394285714285715</v>
      </c>
      <c r="J21" s="194">
        <f>'T19'!J21/'T18'!J21*100</f>
        <v>62.01093815734118</v>
      </c>
      <c r="K21" s="194">
        <f>'T19'!K21/'T18'!K21*100</f>
        <v>25.163242554546905</v>
      </c>
      <c r="L21" s="194">
        <f>'T19'!L21/'T18'!L21*100</f>
        <v>7.2020870213360659</v>
      </c>
      <c r="M21" s="194">
        <f>'T19'!M21/'T18'!M21*100</f>
        <v>10.55645016997674</v>
      </c>
      <c r="N21" s="194">
        <f>'T19'!N21/'T18'!N21*100</f>
        <v>31.141130703314033</v>
      </c>
    </row>
    <row r="22" spans="1:14">
      <c r="A22" s="6">
        <v>2014</v>
      </c>
      <c r="B22" s="194">
        <f>'T19'!B22/'T18'!B22*100</f>
        <v>16.003498032356799</v>
      </c>
      <c r="C22" s="194">
        <f>'T19'!C22/'T18'!C22*100</f>
        <v>64.516129032258064</v>
      </c>
      <c r="D22" s="194">
        <f>'T19'!D22/'T18'!D22*100</f>
        <v>31.980006120575339</v>
      </c>
      <c r="E22" s="194">
        <f>'T19'!E22/'T18'!E22*100</f>
        <v>25.693806285609259</v>
      </c>
      <c r="F22" s="194">
        <f>'T19'!F22/'T18'!F22*100</f>
        <v>13.393473932301191</v>
      </c>
      <c r="G22" s="194">
        <f>'T19'!G22/'T18'!G22*100</f>
        <v>38.228089275993469</v>
      </c>
      <c r="H22" s="194">
        <f>'T19'!H22/'T18'!H22*100</f>
        <v>9.3125140417883632</v>
      </c>
      <c r="I22" s="194">
        <f>'T19'!I22/'T18'!I22*100</f>
        <v>5.3941441441441436</v>
      </c>
      <c r="J22" s="194">
        <f>'T19'!J22/'T18'!J22*100</f>
        <v>61.369248035914701</v>
      </c>
      <c r="K22" s="194">
        <f>'T19'!K22/'T18'!K22*100</f>
        <v>25.352335708630246</v>
      </c>
      <c r="L22" s="194">
        <f>'T19'!L22/'T18'!L22*100</f>
        <v>6.5071255713901586</v>
      </c>
      <c r="M22" s="194">
        <f>'T19'!M22/'T18'!M22*100</f>
        <v>9.9982304016988142</v>
      </c>
      <c r="N22" s="194">
        <f>'T19'!N22/'T18'!N22*100</f>
        <v>30.424026159223715</v>
      </c>
    </row>
    <row r="23" spans="1:14">
      <c r="A23" s="6">
        <v>2015</v>
      </c>
      <c r="B23" s="194">
        <f>'T19'!B23/'T18'!B23*100</f>
        <v>16.758747697974215</v>
      </c>
      <c r="C23" s="194">
        <f>'T19'!C23/'T18'!C23*100</f>
        <v>65.157048940832723</v>
      </c>
      <c r="D23" s="194">
        <f>'T19'!D23/'T18'!D23*100</f>
        <v>30.173921992384479</v>
      </c>
      <c r="E23" s="194">
        <f>'T19'!E23/'T18'!E23*100</f>
        <v>26.002318911332157</v>
      </c>
      <c r="F23" s="194">
        <f>'T19'!F23/'T18'!F23*100</f>
        <v>13.003484885322958</v>
      </c>
      <c r="G23" s="194">
        <f>'T19'!G23/'T18'!G23*100</f>
        <v>38.493278317582856</v>
      </c>
      <c r="H23" s="194">
        <f>'T19'!H23/'T18'!H23*100</f>
        <v>9.720062208398133</v>
      </c>
      <c r="I23" s="194">
        <f>'T19'!I23/'T18'!I23*100</f>
        <v>5.0925418902639361</v>
      </c>
      <c r="J23" s="194">
        <f>'T19'!J23/'T18'!J23*100</f>
        <v>61.568383382604644</v>
      </c>
      <c r="K23" s="194">
        <f>'T19'!K23/'T18'!K23*100</f>
        <v>25.031989763275753</v>
      </c>
      <c r="L23" s="194">
        <f>'T19'!L23/'T18'!L23*100</f>
        <v>6.5551659023469124</v>
      </c>
      <c r="M23" s="194">
        <f>'T19'!M23/'T18'!M23*100</f>
        <v>10.028011204481793</v>
      </c>
      <c r="N23" s="194">
        <f>'T19'!N23/'T18'!N23*100</f>
        <v>30.617378249532489</v>
      </c>
    </row>
    <row r="24" spans="1:14">
      <c r="A24" s="6">
        <v>2016</v>
      </c>
      <c r="B24" s="194">
        <f>'T19'!B24/'T18'!B24*100</f>
        <v>17.917794732955944</v>
      </c>
      <c r="C24" s="194">
        <f>'T19'!C24/'T18'!C24*100</f>
        <v>66.034985422740519</v>
      </c>
      <c r="D24" s="194">
        <f>'T19'!D24/'T18'!D24*100</f>
        <v>31.279235306080949</v>
      </c>
      <c r="E24" s="194">
        <f>'T19'!E24/'T18'!E24*100</f>
        <v>25.190603111634534</v>
      </c>
      <c r="F24" s="194">
        <f>'T19'!F24/'T18'!F24*100</f>
        <v>12.278506559031282</v>
      </c>
      <c r="G24" s="194">
        <f>'T19'!G24/'T18'!G24*100</f>
        <v>38.876162242285403</v>
      </c>
      <c r="H24" s="194">
        <f>'T19'!H24/'T18'!H24*100</f>
        <v>8.4270878407615761</v>
      </c>
      <c r="I24" s="194">
        <f>'T19'!I24/'T18'!I24*100</f>
        <v>4.0393470071159481</v>
      </c>
      <c r="J24" s="194">
        <f>'T19'!J24/'T18'!J24*100</f>
        <v>61.875596318980641</v>
      </c>
      <c r="K24" s="194">
        <f>'T19'!K24/'T18'!K24*100</f>
        <v>23.934779264728501</v>
      </c>
      <c r="L24" s="194">
        <f>'T19'!L24/'T18'!L24*100</f>
        <v>5.9974860836774999</v>
      </c>
      <c r="M24" s="194">
        <f>'T19'!M24/'T18'!M24*100</f>
        <v>9.4694912185406483</v>
      </c>
      <c r="N24" s="194">
        <f>'T19'!N24/'T18'!N24*100</f>
        <v>30.318349858264426</v>
      </c>
    </row>
    <row r="25" spans="1:14">
      <c r="A25" s="10">
        <v>2017</v>
      </c>
      <c r="B25" s="194">
        <f>'T19'!B25/'T18'!B25*100</f>
        <v>18.084842470850909</v>
      </c>
      <c r="C25" s="194">
        <f>'T19'!C25/'T18'!C25*100</f>
        <v>63.471698113207545</v>
      </c>
      <c r="D25" s="194">
        <f>'T19'!D25/'T18'!D25*100</f>
        <v>30.06862745098039</v>
      </c>
      <c r="E25" s="194">
        <f>'T19'!E25/'T18'!E25*100</f>
        <v>25.06398537477148</v>
      </c>
      <c r="F25" s="194">
        <f>'T19'!F25/'T18'!F25*100</f>
        <v>13.278399058269569</v>
      </c>
      <c r="G25" s="194">
        <f>'T19'!G25/'T18'!G25*100</f>
        <v>39.744086855370298</v>
      </c>
      <c r="H25" s="194">
        <f>'T19'!H25/'T18'!H25*100</f>
        <v>9.8595976529756904</v>
      </c>
      <c r="I25" s="194">
        <f>'T19'!I25/'T18'!I25*100</f>
        <v>4.5615454637402655</v>
      </c>
      <c r="J25" s="194">
        <f>'T19'!J25/'T18'!J25*100</f>
        <v>61.303524525074828</v>
      </c>
      <c r="K25" s="194">
        <f>'T19'!K25/'T18'!K25*100</f>
        <v>23.78337147215866</v>
      </c>
      <c r="L25" s="194">
        <f>'T19'!L25/'T18'!L25*100</f>
        <v>6.8540829986613119</v>
      </c>
      <c r="M25" s="194">
        <f>'T19'!M25/'T18'!M25*100</f>
        <v>9.593699659924825</v>
      </c>
      <c r="N25" s="194">
        <f>'T19'!N25/'T18'!N25*100</f>
        <v>30.424226117261171</v>
      </c>
    </row>
    <row r="26" spans="1:14" s="309" customFormat="1">
      <c r="A26" s="41"/>
      <c r="B26" s="394"/>
      <c r="C26" s="394"/>
      <c r="D26" s="394"/>
      <c r="E26" s="394"/>
      <c r="F26" s="394"/>
      <c r="G26" s="394"/>
      <c r="H26" s="394"/>
      <c r="I26" s="394"/>
      <c r="J26" s="394"/>
      <c r="K26" s="394"/>
      <c r="L26" s="394"/>
      <c r="M26" s="394"/>
      <c r="N26" s="394"/>
    </row>
    <row r="27" spans="1:14">
      <c r="A27" s="268" t="s">
        <v>383</v>
      </c>
      <c r="B27" s="300">
        <f>AVERAGE(B5:B25)</f>
        <v>18.332207323110755</v>
      </c>
      <c r="C27" s="300">
        <f t="shared" ref="C27:M27" si="1">AVERAGE(C5:C25)</f>
        <v>68.475553369138922</v>
      </c>
      <c r="D27" s="300">
        <f t="shared" si="1"/>
        <v>32.059897797626</v>
      </c>
      <c r="E27" s="300">
        <f t="shared" si="1"/>
        <v>29.694197148557446</v>
      </c>
      <c r="F27" s="300">
        <f t="shared" si="1"/>
        <v>13.992639853600993</v>
      </c>
      <c r="G27" s="300">
        <f t="shared" si="1"/>
        <v>42.440067184968925</v>
      </c>
      <c r="H27" s="300">
        <f t="shared" si="1"/>
        <v>10.038065039674587</v>
      </c>
      <c r="I27" s="300">
        <f t="shared" si="1"/>
        <v>5.4439514684980006</v>
      </c>
      <c r="J27" s="300">
        <f t="shared" si="1"/>
        <v>62.207417709525984</v>
      </c>
      <c r="K27" s="300">
        <f t="shared" si="1"/>
        <v>26.767190007622183</v>
      </c>
      <c r="L27" s="300">
        <f t="shared" si="1"/>
        <v>7.5192925495713636</v>
      </c>
      <c r="M27" s="300">
        <f t="shared" si="1"/>
        <v>10.503899116415534</v>
      </c>
    </row>
    <row r="28" spans="1:14">
      <c r="A28" s="199" t="s">
        <v>252</v>
      </c>
    </row>
  </sheetData>
  <mergeCells count="1">
    <mergeCell ref="B3:N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U42"/>
  <sheetViews>
    <sheetView workbookViewId="0">
      <selection activeCell="B30" sqref="B30"/>
    </sheetView>
  </sheetViews>
  <sheetFormatPr defaultRowHeight="15"/>
  <sheetData>
    <row r="1" spans="1:21">
      <c r="A1" s="202" t="s">
        <v>385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</row>
    <row r="2" spans="1:21">
      <c r="A2" s="309"/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</row>
    <row r="3" spans="1:21">
      <c r="A3" s="19" t="s">
        <v>3</v>
      </c>
      <c r="B3" s="749" t="s">
        <v>391</v>
      </c>
      <c r="C3" s="749"/>
      <c r="D3" s="749"/>
      <c r="E3" s="749"/>
      <c r="F3" s="749"/>
      <c r="G3" s="749"/>
      <c r="H3" s="749"/>
      <c r="I3" s="749"/>
      <c r="J3" s="749"/>
      <c r="K3" s="749"/>
      <c r="L3" s="749"/>
      <c r="M3" s="749"/>
      <c r="N3" s="749"/>
    </row>
    <row r="4" spans="1:21">
      <c r="A4" s="156"/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7">
        <v>10</v>
      </c>
      <c r="L4" s="7">
        <v>11</v>
      </c>
      <c r="M4" s="7">
        <v>12</v>
      </c>
      <c r="N4" s="205" t="s">
        <v>272</v>
      </c>
    </row>
    <row r="5" spans="1:21">
      <c r="A5" s="37">
        <v>1997</v>
      </c>
      <c r="B5" s="397">
        <f>('T13'!B5+'T13'!C5)/('T12'!B5+'T12'!C5)*100</f>
        <v>23.362571354694989</v>
      </c>
      <c r="C5" s="397">
        <f>'T13'!D5/'T12'!D5*100</f>
        <v>3.4101025740274822</v>
      </c>
      <c r="D5" s="397">
        <f>'T14'!N5</f>
        <v>7.3673612327088076</v>
      </c>
      <c r="E5" s="397">
        <f>'T14'!E5:E25</f>
        <v>25.435365266991962</v>
      </c>
      <c r="F5" s="397">
        <f>('T13'!F5+'T13'!G5)/('T12'!F5+'T12'!G5)*100</f>
        <v>8.4178369399821129</v>
      </c>
      <c r="G5" s="397">
        <f>'T14'!H5</f>
        <v>10.538972629908766</v>
      </c>
      <c r="H5" s="397">
        <f>('T13'!J5+'T13'!K5)/('T12'!J5+'T12'!K5)*100</f>
        <v>19.609047504464229</v>
      </c>
      <c r="I5" s="397">
        <f>'T14'!L5</f>
        <v>7.3088591388571906</v>
      </c>
      <c r="J5" s="397">
        <f>'T14'!Q5</f>
        <v>0.51567117669528162</v>
      </c>
      <c r="K5" s="397">
        <f>('T13'!I5+'T13'!P5)/('T12'!I5+'T12'!P5)*100</f>
        <v>3.315461527314882</v>
      </c>
      <c r="L5" s="397">
        <f>'T14'!M5</f>
        <v>-2.3294682962498694</v>
      </c>
      <c r="M5" s="397">
        <f>'T14'!R5</f>
        <v>3.5351201478743071</v>
      </c>
      <c r="N5" s="336"/>
      <c r="S5" s="35">
        <v>1</v>
      </c>
      <c r="T5" s="268" t="s">
        <v>249</v>
      </c>
      <c r="U5" s="309"/>
    </row>
    <row r="6" spans="1:21">
      <c r="A6" s="37">
        <v>1998</v>
      </c>
      <c r="B6" s="397">
        <f>('T13'!B6+'T13'!C6)/('T12'!B6+'T12'!C6)*100</f>
        <v>1.8379895735864189</v>
      </c>
      <c r="C6" s="397">
        <f>'T13'!D6/'T12'!D6*100</f>
        <v>3.848867288547464</v>
      </c>
      <c r="D6" s="397">
        <f>'T14'!N6</f>
        <v>12.926818618461269</v>
      </c>
      <c r="E6" s="397">
        <f>'T14'!E6:E25</f>
        <v>20.977712652174766</v>
      </c>
      <c r="F6" s="397">
        <f>('T13'!F6+'T13'!G6)/('T12'!F6+'T12'!G6)*100</f>
        <v>8.5833333333333339</v>
      </c>
      <c r="G6" s="397">
        <f>'T14'!H6</f>
        <v>7.0906397821205029</v>
      </c>
      <c r="H6" s="397">
        <f>('T13'!J6+'T13'!K6)/('T12'!J6+'T12'!K6)*100</f>
        <v>15.850760600701344</v>
      </c>
      <c r="I6" s="397">
        <f>'T14'!L6</f>
        <v>7.4190483151816391</v>
      </c>
      <c r="J6" s="397">
        <f>'T14'!Q6</f>
        <v>0.99787829760024804</v>
      </c>
      <c r="K6" s="397">
        <f>('T13'!I6+'T13'!P6)/('T12'!I6+'T12'!P6)*100</f>
        <v>16.93272363845459</v>
      </c>
      <c r="L6" s="397">
        <f>'T14'!M6</f>
        <v>4.4975508386522192</v>
      </c>
      <c r="M6" s="397">
        <f>'T14'!R6</f>
        <v>3.4537493158182815</v>
      </c>
      <c r="N6" s="336"/>
      <c r="S6" s="35">
        <f>S5+1</f>
        <v>2</v>
      </c>
      <c r="T6" s="268" t="s">
        <v>204</v>
      </c>
      <c r="U6" s="309"/>
    </row>
    <row r="7" spans="1:21">
      <c r="A7" s="37">
        <v>1999</v>
      </c>
      <c r="B7" s="397">
        <f>('T13'!B7+'T13'!C7)/('T12'!B7+'T12'!C7)*100</f>
        <v>10.468221135765326</v>
      </c>
      <c r="C7" s="397">
        <f>'T13'!D7/'T12'!D7*100</f>
        <v>5.9841300561254114</v>
      </c>
      <c r="D7" s="397">
        <f>'T14'!N7</f>
        <v>8.4599691910570805</v>
      </c>
      <c r="E7" s="397">
        <f>'T14'!E7:E26</f>
        <v>24.663017964628505</v>
      </c>
      <c r="F7" s="397">
        <f>('T13'!F7+'T13'!G7)/('T12'!F7+'T12'!G7)*100</f>
        <v>14.506961464254054</v>
      </c>
      <c r="G7" s="397">
        <f>'T14'!H7</f>
        <v>5.4430466449005683</v>
      </c>
      <c r="H7" s="397">
        <f>('T13'!J7+'T13'!K7)/('T12'!J7+'T12'!K7)*100</f>
        <v>16.090580571813064</v>
      </c>
      <c r="I7" s="397">
        <f>'T14'!L7</f>
        <v>4.2891481244624785</v>
      </c>
      <c r="J7" s="397">
        <f>'T14'!Q7</f>
        <v>1.3754980171752373</v>
      </c>
      <c r="K7" s="397">
        <f>('T13'!I7+'T13'!P7)/('T12'!I7+'T12'!P7)*100</f>
        <v>14.023645576198518</v>
      </c>
      <c r="L7" s="397">
        <f>'T14'!M7</f>
        <v>4.9050263686003639</v>
      </c>
      <c r="M7" s="397">
        <f>'T14'!R7</f>
        <v>5.4593469097557259</v>
      </c>
      <c r="N7" s="336"/>
      <c r="S7" s="35">
        <f t="shared" ref="S7:S16" si="0">S6+1</f>
        <v>3</v>
      </c>
      <c r="T7" s="268" t="s">
        <v>214</v>
      </c>
      <c r="U7" s="309"/>
    </row>
    <row r="8" spans="1:21">
      <c r="A8" s="37">
        <v>2000</v>
      </c>
      <c r="B8" s="397">
        <f>('T13'!B8+'T13'!C8)/('T12'!B8+'T12'!C8)*100</f>
        <v>27.279616064662793</v>
      </c>
      <c r="C8" s="397">
        <f>'T13'!D8/'T12'!D8*100</f>
        <v>4.2732807889133761</v>
      </c>
      <c r="D8" s="397">
        <f>'T14'!N8</f>
        <v>5.7233517452109526</v>
      </c>
      <c r="E8" s="397">
        <f>'T14'!E8:E27</f>
        <v>26.018980249706587</v>
      </c>
      <c r="F8" s="397">
        <f>('T13'!F8+'T13'!G8)/('T12'!F8+'T12'!G8)*100</f>
        <v>13.191332160251987</v>
      </c>
      <c r="G8" s="397">
        <f>'T14'!H8</f>
        <v>8.0167222631373747</v>
      </c>
      <c r="H8" s="397">
        <f>('T13'!J8+'T13'!K8)/('T12'!J8+'T12'!K8)*100</f>
        <v>16.367607710369683</v>
      </c>
      <c r="I8" s="397">
        <f>'T14'!L8</f>
        <v>4.6321473708398759</v>
      </c>
      <c r="J8" s="397">
        <f>'T14'!Q8</f>
        <v>1.3825446129484134</v>
      </c>
      <c r="K8" s="397">
        <f>('T13'!I8+'T13'!P8)/('T12'!I8+'T12'!P8)*100</f>
        <v>17.589211820261916</v>
      </c>
      <c r="L8" s="397">
        <f>'T14'!M8</f>
        <v>2.9043828186510368</v>
      </c>
      <c r="M8" s="397">
        <f>'T14'!R8</f>
        <v>4.1749786263892847</v>
      </c>
      <c r="N8" s="336"/>
      <c r="S8" s="35">
        <f t="shared" si="0"/>
        <v>4</v>
      </c>
      <c r="T8" s="268" t="s">
        <v>205</v>
      </c>
      <c r="U8" s="309"/>
    </row>
    <row r="9" spans="1:21">
      <c r="A9" s="37">
        <v>2001</v>
      </c>
      <c r="B9" s="397">
        <f>('T13'!B9+'T13'!C9)/('T12'!B9+'T12'!C9)*100</f>
        <v>24.06029335327899</v>
      </c>
      <c r="C9" s="397">
        <f>'T13'!D9/'T12'!D9*100</f>
        <v>7.7404855763917038</v>
      </c>
      <c r="D9" s="397">
        <f>'T14'!N9</f>
        <v>7.2530280942353729</v>
      </c>
      <c r="E9" s="397">
        <f>'T14'!E9:E28</f>
        <v>14.67614533965245</v>
      </c>
      <c r="F9" s="397">
        <f>('T13'!F9+'T13'!G9)/('T12'!F9+'T12'!G9)*100</f>
        <v>13.215602022484397</v>
      </c>
      <c r="G9" s="397">
        <f>'T14'!H9</f>
        <v>2.166169051786266</v>
      </c>
      <c r="H9" s="397">
        <f>('T13'!J9+'T13'!K9)/('T12'!J9+'T12'!K9)*100</f>
        <v>14.279967819790828</v>
      </c>
      <c r="I9" s="397">
        <f>'T14'!L9</f>
        <v>1.9798885967976174</v>
      </c>
      <c r="J9" s="397">
        <f>'T14'!Q9</f>
        <v>1.5505460014385666</v>
      </c>
      <c r="K9" s="397">
        <f>('T13'!I9+'T13'!P9)/('T12'!I9+'T12'!P9)*100</f>
        <v>2.081727062451812</v>
      </c>
      <c r="L9" s="397">
        <f>'T14'!M9</f>
        <v>2.2690643820510648</v>
      </c>
      <c r="M9" s="397">
        <f>'T14'!R9</f>
        <v>1.044583722274081</v>
      </c>
      <c r="N9" s="336"/>
      <c r="S9" s="35">
        <f t="shared" si="0"/>
        <v>5</v>
      </c>
      <c r="T9" s="268" t="s">
        <v>248</v>
      </c>
      <c r="U9" s="309"/>
    </row>
    <row r="10" spans="1:21">
      <c r="A10" s="37">
        <v>2002</v>
      </c>
      <c r="B10" s="397">
        <f>('T13'!B10+'T13'!C10)/('T12'!B10+'T12'!C10)*100</f>
        <v>18.374039991697224</v>
      </c>
      <c r="C10" s="397">
        <f>'T13'!D10/'T12'!D10*100</f>
        <v>5.4388133498145859</v>
      </c>
      <c r="D10" s="397">
        <f>'T14'!N10</f>
        <v>7.7803165216222574</v>
      </c>
      <c r="E10" s="397">
        <f>'T14'!E10:E29</f>
        <v>12.893093499858683</v>
      </c>
      <c r="F10" s="397">
        <f>('T13'!F10+'T13'!G10)/('T12'!F10+'T12'!G10)*100</f>
        <v>13.691226647152693</v>
      </c>
      <c r="G10" s="397">
        <f>'T14'!H10</f>
        <v>8.1602373887240365</v>
      </c>
      <c r="H10" s="397">
        <f>('T13'!J10+'T13'!K10)/('T12'!J10+'T12'!K10)*100</f>
        <v>13.025755324418029</v>
      </c>
      <c r="I10" s="397">
        <f>'T14'!L10</f>
        <v>3.1415385163670062</v>
      </c>
      <c r="J10" s="397">
        <f>'T14'!Q10</f>
        <v>1.5163681284743669</v>
      </c>
      <c r="K10" s="397">
        <f>('T13'!I10+'T13'!P10)/('T12'!I10+'T12'!P10)*100</f>
        <v>-22.625852068250136</v>
      </c>
      <c r="L10" s="397">
        <f>'T14'!M10</f>
        <v>3.4166903092449235</v>
      </c>
      <c r="M10" s="397">
        <f>'T14'!R10</f>
        <v>4.2717382137134186</v>
      </c>
      <c r="N10" s="336"/>
      <c r="S10" s="35">
        <f t="shared" si="0"/>
        <v>6</v>
      </c>
      <c r="T10" s="268" t="s">
        <v>208</v>
      </c>
      <c r="U10" s="309"/>
    </row>
    <row r="11" spans="1:21">
      <c r="A11" s="37">
        <v>2003</v>
      </c>
      <c r="B11" s="397">
        <f>('T13'!B11+'T13'!C11)/('T12'!B11+'T12'!C11)*100</f>
        <v>25.016129726009723</v>
      </c>
      <c r="C11" s="397">
        <f>'T13'!D11/'T12'!D11*100</f>
        <v>7.2611132837961154</v>
      </c>
      <c r="D11" s="397">
        <f>'T14'!N11</f>
        <v>7.8754491017964074</v>
      </c>
      <c r="E11" s="397">
        <f>'T14'!E11:E30</f>
        <v>16.727721373133029</v>
      </c>
      <c r="F11" s="397">
        <f>('T13'!F11+'T13'!G11)/('T12'!F11+'T12'!G11)*100</f>
        <v>14.455657618321869</v>
      </c>
      <c r="G11" s="397">
        <f>'T14'!H11</f>
        <v>7.6311009319222869</v>
      </c>
      <c r="H11" s="397">
        <f>('T13'!J11+'T13'!K11)/('T12'!J11+'T12'!K11)*100</f>
        <v>18.496408165200691</v>
      </c>
      <c r="I11" s="397">
        <f>'T14'!L11</f>
        <v>3.290710475061394</v>
      </c>
      <c r="J11" s="397">
        <f>'T14'!Q11</f>
        <v>1.90206129348893</v>
      </c>
      <c r="K11" s="397">
        <f>('T13'!I11+'T13'!P11)/('T12'!I11+'T12'!P11)*100</f>
        <v>11.570915256974445</v>
      </c>
      <c r="L11" s="397">
        <f>'T14'!M11</f>
        <v>1.6963597256604845</v>
      </c>
      <c r="M11" s="397">
        <f>'T14'!R11</f>
        <v>2.2988038082838314</v>
      </c>
      <c r="N11" s="336"/>
      <c r="S11" s="35">
        <f t="shared" si="0"/>
        <v>7</v>
      </c>
      <c r="T11" s="268" t="s">
        <v>246</v>
      </c>
      <c r="U11" s="309"/>
    </row>
    <row r="12" spans="1:21">
      <c r="A12" s="37">
        <v>2004</v>
      </c>
      <c r="B12" s="397">
        <f>('T13'!B12+'T13'!C12)/('T12'!B12+'T12'!C12)*100</f>
        <v>20.026607459077546</v>
      </c>
      <c r="C12" s="397">
        <f>'T13'!D12/'T12'!D12*100</f>
        <v>16.32065709481309</v>
      </c>
      <c r="D12" s="397">
        <f>'T14'!N12</f>
        <v>9.2846799884158706</v>
      </c>
      <c r="E12" s="397">
        <f>'T14'!E12:E31</f>
        <v>21.523733713184466</v>
      </c>
      <c r="F12" s="397">
        <f>('T13'!F12+'T13'!G12)/('T12'!F12+'T12'!G12)*100</f>
        <v>16.984694273949188</v>
      </c>
      <c r="G12" s="397">
        <f>'T14'!H12</f>
        <v>11.070756241799616</v>
      </c>
      <c r="H12" s="397">
        <f>('T13'!J12+'T13'!K12)/('T12'!J12+'T12'!K12)*100</f>
        <v>22.664963396059548</v>
      </c>
      <c r="I12" s="397">
        <f>'T14'!L12</f>
        <v>5.9841267265025238</v>
      </c>
      <c r="J12" s="397">
        <f>'T14'!Q12</f>
        <v>2.3590660788065332</v>
      </c>
      <c r="K12" s="397">
        <f>('T13'!I12+'T13'!P12)/('T12'!I12+'T12'!P12)*100</f>
        <v>6.5851398925328892</v>
      </c>
      <c r="L12" s="397">
        <f>'T14'!M12</f>
        <v>4.1932263267030176</v>
      </c>
      <c r="M12" s="397">
        <f>'T14'!R12</f>
        <v>4.1619490102682235</v>
      </c>
      <c r="N12" s="336"/>
      <c r="S12" s="35">
        <f t="shared" si="0"/>
        <v>8</v>
      </c>
      <c r="T12" s="268" t="s">
        <v>212</v>
      </c>
      <c r="U12" s="309"/>
    </row>
    <row r="13" spans="1:21">
      <c r="A13" s="37">
        <v>2005</v>
      </c>
      <c r="B13" s="397">
        <f>('T13'!B13+'T13'!C13)/('T12'!B13+'T12'!C13)*100</f>
        <v>24.720127941512452</v>
      </c>
      <c r="C13" s="397">
        <f>'T13'!D13/'T12'!D13*100</f>
        <v>5.5383505216633093</v>
      </c>
      <c r="D13" s="397">
        <f>'T14'!N13</f>
        <v>11.889599373613468</v>
      </c>
      <c r="E13" s="397">
        <f>'T14'!E13:E32</f>
        <v>19.374128908407183</v>
      </c>
      <c r="F13" s="397">
        <f>('T13'!F13+'T13'!G13)/('T12'!F13+'T12'!G13)*100</f>
        <v>17.983991632650095</v>
      </c>
      <c r="G13" s="397">
        <f>'T14'!H13</f>
        <v>15.335918885545835</v>
      </c>
      <c r="H13" s="397">
        <f>('T13'!J13+'T13'!K13)/('T12'!J13+'T12'!K13)*100</f>
        <v>24.332234550490202</v>
      </c>
      <c r="I13" s="397">
        <f>'T14'!L13</f>
        <v>8.637761895287797</v>
      </c>
      <c r="J13" s="397">
        <f>'T14'!Q13</f>
        <v>2.5315195092317806</v>
      </c>
      <c r="K13" s="397">
        <f>('T13'!I13+'T13'!P13)/('T12'!I13+'T12'!P13)*100</f>
        <v>15.743284221040991</v>
      </c>
      <c r="L13" s="397">
        <f>'T14'!M13</f>
        <v>5.488630954560433</v>
      </c>
      <c r="M13" s="397">
        <f>'T14'!R13</f>
        <v>4.8749438370525686</v>
      </c>
      <c r="N13" s="336"/>
      <c r="S13" s="35">
        <f t="shared" si="0"/>
        <v>9</v>
      </c>
      <c r="T13" s="268" t="s">
        <v>217</v>
      </c>
      <c r="U13" s="309"/>
    </row>
    <row r="14" spans="1:21">
      <c r="A14" s="37">
        <v>2006</v>
      </c>
      <c r="B14" s="397">
        <f>('T13'!B14+'T13'!C14)/('T12'!B14+'T12'!C14)*100</f>
        <v>27.713766347670475</v>
      </c>
      <c r="C14" s="397">
        <f>'T13'!D14/'T12'!D14*100</f>
        <v>6.1983346860251896</v>
      </c>
      <c r="D14" s="397">
        <f>'T14'!N14</f>
        <v>13.747547118149045</v>
      </c>
      <c r="E14" s="397">
        <f>'T14'!E14:E33</f>
        <v>25.046993978398703</v>
      </c>
      <c r="F14" s="397">
        <f>('T13'!F14+'T13'!G14)/('T12'!F14+'T12'!G14)*100</f>
        <v>18.634050907213553</v>
      </c>
      <c r="G14" s="397">
        <f>'T14'!H14</f>
        <v>15.431382483207218</v>
      </c>
      <c r="H14" s="397">
        <f>('T13'!J14+'T13'!K14)/('T12'!J14+'T12'!K14)*100</f>
        <v>26.853922320148389</v>
      </c>
      <c r="I14" s="397">
        <f>'T14'!L14</f>
        <v>9.3220822167740476</v>
      </c>
      <c r="J14" s="397">
        <f>'T14'!Q14</f>
        <v>2.6174664828968801</v>
      </c>
      <c r="K14" s="397">
        <f>('T13'!I14+'T13'!P14)/('T12'!I14+'T12'!P14)*100</f>
        <v>14.230580428931733</v>
      </c>
      <c r="L14" s="397">
        <f>'T14'!M14</f>
        <v>9.0905896408742706</v>
      </c>
      <c r="M14" s="397">
        <f>'T14'!R14</f>
        <v>6.0410764872521252</v>
      </c>
      <c r="N14" s="336"/>
      <c r="S14" s="35">
        <f t="shared" si="0"/>
        <v>10</v>
      </c>
      <c r="T14" s="268" t="s">
        <v>250</v>
      </c>
      <c r="U14" s="309"/>
    </row>
    <row r="15" spans="1:21">
      <c r="A15" s="37">
        <v>2007</v>
      </c>
      <c r="B15" s="397">
        <f>('T13'!B15+'T13'!C15)/('T12'!B15+'T12'!C15)*100</f>
        <v>21.355493438717762</v>
      </c>
      <c r="C15" s="397">
        <f>'T13'!D15/'T12'!D15*100</f>
        <v>8.301169099960843</v>
      </c>
      <c r="D15" s="397">
        <f>'T14'!N15</f>
        <v>15.269792452275777</v>
      </c>
      <c r="E15" s="397">
        <f>'T14'!E15:E34</f>
        <v>21.570068374976039</v>
      </c>
      <c r="F15" s="397">
        <f>('T13'!F15+'T13'!G15)/('T12'!F15+'T12'!G15)*100</f>
        <v>19.074776181221527</v>
      </c>
      <c r="G15" s="397">
        <f>'T14'!H15</f>
        <v>18.245670045494453</v>
      </c>
      <c r="H15" s="397">
        <f>('T13'!J15+'T13'!K15)/('T12'!J15+'T12'!K15)*100</f>
        <v>28.944332329939833</v>
      </c>
      <c r="I15" s="397">
        <f>'T14'!L15</f>
        <v>11.273792093704246</v>
      </c>
      <c r="J15" s="397">
        <f>'T14'!Q15</f>
        <v>3.1885034895140247</v>
      </c>
      <c r="K15" s="397">
        <f>('T13'!I15+'T13'!P15)/('T12'!I15+'T12'!P15)*100</f>
        <v>21.299710953852287</v>
      </c>
      <c r="L15" s="397">
        <f>'T14'!M15</f>
        <v>10.626135800429539</v>
      </c>
      <c r="M15" s="397">
        <f>'T14'!R15</f>
        <v>5.991240676110313</v>
      </c>
      <c r="N15" s="336"/>
      <c r="S15" s="35">
        <f t="shared" si="0"/>
        <v>11</v>
      </c>
      <c r="T15" s="268" t="s">
        <v>213</v>
      </c>
      <c r="U15" s="309"/>
    </row>
    <row r="16" spans="1:21">
      <c r="A16" s="37">
        <v>2008</v>
      </c>
      <c r="B16" s="397">
        <f>('T13'!B16+'T13'!C16)/('T12'!B16+'T12'!C16)*100</f>
        <v>18.877275332259913</v>
      </c>
      <c r="C16" s="397">
        <f>'T13'!D16/'T12'!D16*100</f>
        <v>8.9719725575706004</v>
      </c>
      <c r="D16" s="397">
        <f>'T14'!N16</f>
        <v>14.456228685700001</v>
      </c>
      <c r="E16" s="397">
        <f>'T14'!E16:E35</f>
        <v>14.682347856253234</v>
      </c>
      <c r="F16" s="397">
        <f>('T13'!F16+'T13'!G16)/('T12'!F16+'T12'!G16)*100</f>
        <v>18.189570844515789</v>
      </c>
      <c r="G16" s="397">
        <f>'T14'!H16</f>
        <v>11.351599184202621</v>
      </c>
      <c r="H16" s="397">
        <f>('T13'!J16+'T13'!K16)/('T12'!J16+'T12'!K16)*100</f>
        <v>20.503496605008838</v>
      </c>
      <c r="I16" s="397">
        <f>'T14'!L16</f>
        <v>10.020156180222804</v>
      </c>
      <c r="J16" s="397">
        <f>'T14'!Q16</f>
        <v>3.5564865027882724</v>
      </c>
      <c r="K16" s="397">
        <f>('T13'!I16+'T13'!P16)/('T12'!I16+'T12'!P16)*100</f>
        <v>13.094008264462808</v>
      </c>
      <c r="L16" s="397">
        <f>'T14'!M16</f>
        <v>8.7175610985134799</v>
      </c>
      <c r="M16" s="397">
        <f>'T14'!R16</f>
        <v>6.4057980434853263</v>
      </c>
      <c r="N16" s="336"/>
      <c r="S16" s="35">
        <f t="shared" si="0"/>
        <v>12</v>
      </c>
      <c r="T16" s="268" t="s">
        <v>218</v>
      </c>
      <c r="U16" s="309"/>
    </row>
    <row r="17" spans="1:20">
      <c r="A17" s="37">
        <v>2009</v>
      </c>
      <c r="B17" s="397">
        <f>('T13'!B17+'T13'!C17)/('T12'!B17+'T12'!C17)*100</f>
        <v>10.766080569775207</v>
      </c>
      <c r="C17" s="397">
        <f>'T13'!D17/'T12'!D17*100</f>
        <v>5.470066269796698</v>
      </c>
      <c r="D17" s="397">
        <f>'T14'!N17</f>
        <v>12.542581377744133</v>
      </c>
      <c r="E17" s="397">
        <f>'T14'!E17:E36</f>
        <v>13.614512701143608</v>
      </c>
      <c r="F17" s="397">
        <f>('T13'!F17+'T13'!G17)/('T12'!F17+'T12'!G17)*100</f>
        <v>17.462616127593275</v>
      </c>
      <c r="G17" s="397">
        <f>'T14'!H17</f>
        <v>15.009643757933432</v>
      </c>
      <c r="H17" s="397">
        <f>('T13'!J17+'T13'!K17)/('T12'!J17+'T12'!K17)*100</f>
        <v>18.916913946587538</v>
      </c>
      <c r="I17" s="397">
        <f>'T14'!L17</f>
        <v>7.5121369559662723</v>
      </c>
      <c r="J17" s="397">
        <f>'T14'!Q17</f>
        <v>3.5203925494447357</v>
      </c>
      <c r="K17" s="397">
        <f>('T13'!I17+'T13'!P17)/('T12'!I17+'T12'!P17)*100</f>
        <v>15.491726304199993</v>
      </c>
      <c r="L17" s="397">
        <f>'T14'!M17</f>
        <v>6.6803602464844358</v>
      </c>
      <c r="M17" s="397">
        <f>'T14'!R17</f>
        <v>5.0934921797853026</v>
      </c>
      <c r="N17" s="336"/>
    </row>
    <row r="18" spans="1:20">
      <c r="A18" s="37">
        <v>2010</v>
      </c>
      <c r="B18" s="397">
        <f>('T13'!B18+'T13'!C18)/('T12'!B18+'T12'!C18)*100</f>
        <v>23.702007059863877</v>
      </c>
      <c r="C18" s="397">
        <f>'T13'!D18/'T12'!D18*100</f>
        <v>7.5154803002904265</v>
      </c>
      <c r="D18" s="397">
        <f>'T14'!N18</f>
        <v>12.699677743511556</v>
      </c>
      <c r="E18" s="397">
        <f>'T14'!E18:E37</f>
        <v>25.704400294510254</v>
      </c>
      <c r="F18" s="397">
        <f>('T13'!F18+'T13'!G18)/('T12'!F18+'T12'!G18)*100</f>
        <v>20.920589739324374</v>
      </c>
      <c r="G18" s="397">
        <f>'T14'!H18</f>
        <v>17.912101632487438</v>
      </c>
      <c r="H18" s="397">
        <f>('T13'!J18+'T13'!K18)/('T12'!J18+'T12'!K18)*100</f>
        <v>23.331562623164317</v>
      </c>
      <c r="I18" s="397">
        <f>'T14'!L18</f>
        <v>-14.402913864128283</v>
      </c>
      <c r="J18" s="397">
        <f>'T14'!Q18</f>
        <v>4.176314295903043</v>
      </c>
      <c r="K18" s="397">
        <f>('T13'!I18+'T13'!P18)/('T12'!I18+'T12'!P18)*100</f>
        <v>21.676364208208838</v>
      </c>
      <c r="L18" s="397">
        <f>'T14'!M18</f>
        <v>8.4658688897775871</v>
      </c>
      <c r="M18" s="397">
        <f>'T14'!R18</f>
        <v>6.0409823244173317</v>
      </c>
      <c r="N18" s="336"/>
    </row>
    <row r="19" spans="1:20">
      <c r="A19" s="37">
        <v>2011</v>
      </c>
      <c r="B19" s="397">
        <f>('T13'!B19+'T13'!C19)/('T12'!B19+'T12'!C19)*100</f>
        <v>17.123588568443299</v>
      </c>
      <c r="C19" s="397">
        <f>'T13'!D19/'T12'!D19*100</f>
        <v>9.5344603381014306</v>
      </c>
      <c r="D19" s="397">
        <f>'T14'!N19</f>
        <v>13.375953194846174</v>
      </c>
      <c r="E19" s="397">
        <f>'T14'!E19:E38</f>
        <v>27.791932780722018</v>
      </c>
      <c r="F19" s="397">
        <f>('T13'!F19+'T13'!G19)/('T12'!F19+'T12'!G19)*100</f>
        <v>21.41351643356024</v>
      </c>
      <c r="G19" s="397">
        <f>'T14'!H19</f>
        <v>14.646605504587157</v>
      </c>
      <c r="H19" s="397">
        <f>('T13'!J19+'T13'!K19)/('T12'!J19+'T12'!K19)*100</f>
        <v>27.237054303044552</v>
      </c>
      <c r="I19" s="397">
        <f>'T14'!L19</f>
        <v>17.838055096897541</v>
      </c>
      <c r="J19" s="397">
        <f>'T14'!Q19</f>
        <v>4.7058372692348218</v>
      </c>
      <c r="K19" s="397">
        <f>('T13'!I19+'T13'!P19)/('T12'!I19+'T12'!P19)*100</f>
        <v>14.137941525449513</v>
      </c>
      <c r="L19" s="397">
        <f>'T14'!M19</f>
        <v>8.0113686828315132</v>
      </c>
      <c r="M19" s="397">
        <f>'T14'!R19</f>
        <v>6.5482929154501575</v>
      </c>
      <c r="N19" s="336"/>
    </row>
    <row r="20" spans="1:20">
      <c r="A20" s="37">
        <v>2012</v>
      </c>
      <c r="B20" s="397">
        <f>('T13'!B20+'T13'!C20)/('T12'!B20+'T12'!C20)*100</f>
        <v>9.2091386126442067</v>
      </c>
      <c r="C20" s="397">
        <f>'T13'!D20/'T12'!D20*100</f>
        <v>7.5475573126588449</v>
      </c>
      <c r="D20" s="397">
        <f>'T14'!N20</f>
        <v>13.916078216347186</v>
      </c>
      <c r="E20" s="397">
        <f>'T14'!E20:E39</f>
        <v>16.366814135124802</v>
      </c>
      <c r="F20" s="397">
        <f>('T13'!F20+'T13'!G20)/('T12'!F20+'T12'!G20)*100</f>
        <v>21.293299908842297</v>
      </c>
      <c r="G20" s="397">
        <f>'T14'!H20</f>
        <v>18.36814694517556</v>
      </c>
      <c r="H20" s="397">
        <f>('T13'!J20+'T13'!K20)/('T12'!J20+'T12'!K20)*100</f>
        <v>28.702989438396997</v>
      </c>
      <c r="I20" s="397">
        <f>'T14'!L20</f>
        <v>15.384615384615385</v>
      </c>
      <c r="J20" s="397">
        <f>'T14'!Q20</f>
        <v>5.1011710643344204</v>
      </c>
      <c r="K20" s="397">
        <f>('T13'!I20+'T13'!P20)/('T12'!I20+'T12'!P20)*100</f>
        <v>14.766004023192522</v>
      </c>
      <c r="L20" s="397">
        <f>'T14'!M20</f>
        <v>8.8985792657195102</v>
      </c>
      <c r="M20" s="397">
        <f>'T14'!R20</f>
        <v>7.5998858447488589</v>
      </c>
      <c r="N20" s="336"/>
    </row>
    <row r="21" spans="1:20">
      <c r="A21" s="37">
        <v>2013</v>
      </c>
      <c r="B21" s="397">
        <f>('T13'!B21+'T13'!C21)/('T12'!B21+'T12'!C21)*100</f>
        <v>2.0014036590298097</v>
      </c>
      <c r="C21" s="397">
        <f>'T13'!D21/'T12'!D21*100</f>
        <v>8.6636647720282465</v>
      </c>
      <c r="D21" s="397">
        <f>'T14'!N21</f>
        <v>13.785301206512498</v>
      </c>
      <c r="E21" s="397">
        <f>'T14'!E21:E40</f>
        <v>19.582999813594448</v>
      </c>
      <c r="F21" s="397">
        <f>('T13'!F21+'T13'!G21)/('T12'!F21+'T12'!G21)*100</f>
        <v>19.697984366766207</v>
      </c>
      <c r="G21" s="397">
        <f>'T14'!H21</f>
        <v>17.38157105736558</v>
      </c>
      <c r="H21" s="397">
        <f>('T13'!J21+'T13'!K21)/('T12'!J21+'T12'!K21)*100</f>
        <v>30.005032315956687</v>
      </c>
      <c r="I21" s="397">
        <f>'T14'!L21</f>
        <v>16.718638277587988</v>
      </c>
      <c r="J21" s="397">
        <f>'T14'!Q21</f>
        <v>6.8636566830576662</v>
      </c>
      <c r="K21" s="397">
        <f>('T13'!I21+'T13'!P21)/('T12'!I21+'T12'!P21)*100</f>
        <v>14.614670654271697</v>
      </c>
      <c r="L21" s="397">
        <f>'T14'!M21</f>
        <v>7.9964920672885267</v>
      </c>
      <c r="M21" s="397">
        <f>'T14'!R21</f>
        <v>7.9193405620712545</v>
      </c>
      <c r="N21" s="336"/>
    </row>
    <row r="22" spans="1:20">
      <c r="A22" s="37">
        <v>2014</v>
      </c>
      <c r="B22" s="397">
        <f>('T13'!B22+'T13'!C22)/('T12'!B22+'T12'!C22)*100</f>
        <v>10.929145837861334</v>
      </c>
      <c r="C22" s="397">
        <f>'T13'!D22/'T12'!D22*100</f>
        <v>8.9120425309726112</v>
      </c>
      <c r="D22" s="397">
        <f>'T14'!N22</f>
        <v>13.719027051602636</v>
      </c>
      <c r="E22" s="397">
        <f>'T14'!E22:E41</f>
        <v>23.802458894348373</v>
      </c>
      <c r="F22" s="397">
        <f>('T13'!F22+'T13'!G22)/('T12'!F22+'T12'!G22)*100</f>
        <v>20.706104341465743</v>
      </c>
      <c r="G22" s="397">
        <f>'T14'!H22</f>
        <v>20.064692955381613</v>
      </c>
      <c r="H22" s="397">
        <f>('T13'!J22+'T13'!K22)/('T12'!J22+'T12'!K22)*100</f>
        <v>33.087907505141004</v>
      </c>
      <c r="I22" s="397">
        <f>'T14'!L22</f>
        <v>18.080860014021969</v>
      </c>
      <c r="J22" s="397">
        <f>'T14'!Q22</f>
        <v>7.8336561231576169</v>
      </c>
      <c r="K22" s="397">
        <f>('T13'!I22+'T13'!P22)/('T12'!I22+'T12'!P22)*100</f>
        <v>15.496654731165924</v>
      </c>
      <c r="L22" s="397">
        <f>'T14'!M22</f>
        <v>7.8496142014221597</v>
      </c>
      <c r="M22" s="397">
        <f>'T14'!R22</f>
        <v>8.7837123215230033</v>
      </c>
      <c r="N22" s="336"/>
    </row>
    <row r="23" spans="1:20">
      <c r="A23" s="37">
        <v>2015</v>
      </c>
      <c r="B23" s="397">
        <f>('T13'!B23+'T13'!C23)/('T12'!B23+'T12'!C23)*100</f>
        <v>-35.29815389642215</v>
      </c>
      <c r="C23" s="397">
        <f>'T13'!D23/'T12'!D23*100</f>
        <v>4.3394671793463333</v>
      </c>
      <c r="D23" s="397">
        <f>'T14'!N23</f>
        <v>13.606558475047386</v>
      </c>
      <c r="E23" s="397">
        <f>'T14'!E23:E42</f>
        <v>12.596248268916026</v>
      </c>
      <c r="F23" s="397">
        <f>('T13'!F23+'T13'!G23)/('T12'!F23+'T12'!G23)*100</f>
        <v>19.943469991546912</v>
      </c>
      <c r="G23" s="397">
        <f>'T14'!H23</f>
        <v>15.129343515065411</v>
      </c>
      <c r="H23" s="397">
        <f>('T13'!J23+'T13'!K23)/('T12'!J23+'T12'!K23)*100</f>
        <v>33.712768184773381</v>
      </c>
      <c r="I23" s="397">
        <f>'T14'!L23</f>
        <v>17.027061666910797</v>
      </c>
      <c r="J23" s="397">
        <f>'T14'!Q23</f>
        <v>7.9932641265086408</v>
      </c>
      <c r="K23" s="397">
        <f>('T13'!I23+'T13'!P23)/('T12'!I23+'T12'!P23)*100</f>
        <v>18.880438003584178</v>
      </c>
      <c r="L23" s="397">
        <f>'T14'!M23</f>
        <v>8.5718440249133607</v>
      </c>
      <c r="M23" s="397">
        <f>'T14'!R23</f>
        <v>8.2529808190772425</v>
      </c>
      <c r="N23" s="336"/>
    </row>
    <row r="24" spans="1:20">
      <c r="A24" s="37">
        <v>2016</v>
      </c>
      <c r="B24" s="397">
        <f>('T13'!B24+'T13'!C24)/('T12'!B24+'T12'!C24)*100</f>
        <v>-12.487258712054903</v>
      </c>
      <c r="C24" s="397">
        <f>'T13'!D24/'T12'!D24*100</f>
        <v>7.8304308618557927</v>
      </c>
      <c r="D24" s="397">
        <f>'T14'!N24</f>
        <v>13.607122462669425</v>
      </c>
      <c r="E24" s="397">
        <f>'T14'!E24:E43</f>
        <v>26.378578205279364</v>
      </c>
      <c r="F24" s="397">
        <f>('T13'!F24+'T13'!G24)/('T12'!F24+'T12'!G24)*100</f>
        <v>21.813551572944835</v>
      </c>
      <c r="G24" s="397">
        <f>'T14'!H24</f>
        <v>20.341704566429101</v>
      </c>
      <c r="H24" s="397">
        <f>('T13'!J24+'T13'!K24)/('T12'!J24+'T12'!K24)*100</f>
        <v>34.817683218305838</v>
      </c>
      <c r="I24" s="397">
        <f>'T14'!L24</f>
        <v>16.252671613600668</v>
      </c>
      <c r="J24" s="397">
        <f>'T14'!Q24</f>
        <v>8.4611116411927192</v>
      </c>
      <c r="K24" s="397">
        <f>('T13'!I24+'T13'!P24)/('T12'!I24+'T12'!P24)*100</f>
        <v>24.939355540484868</v>
      </c>
      <c r="L24" s="397">
        <f>'T14'!M24</f>
        <v>10.390756798817703</v>
      </c>
      <c r="M24" s="397">
        <f>'T14'!R24</f>
        <v>7.441688757810649</v>
      </c>
      <c r="N24" s="336"/>
      <c r="S24" s="309">
        <v>1</v>
      </c>
      <c r="T24" s="268" t="s">
        <v>202</v>
      </c>
    </row>
    <row r="25" spans="1:20">
      <c r="A25" s="37">
        <v>2017</v>
      </c>
      <c r="B25" s="397">
        <f>('T13'!B25+'T13'!C25)/('T12'!B25+'T12'!C25)*100</f>
        <v>8.7246841142760978</v>
      </c>
      <c r="C25" s="397">
        <f>'T13'!D25/'T12'!D25*100</f>
        <v>5.2824322170612277</v>
      </c>
      <c r="D25" s="397">
        <f>'T14'!N25</f>
        <v>13.331931888411036</v>
      </c>
      <c r="E25" s="397">
        <f>'T14'!E25:E44</f>
        <v>33.205502605880547</v>
      </c>
      <c r="F25" s="397">
        <f>('T13'!F25+'T13'!G25)/('T12'!F25+'T12'!G25)*100</f>
        <v>25.002574038035192</v>
      </c>
      <c r="G25" s="397">
        <f>'T14'!H25</f>
        <v>20.178392737841925</v>
      </c>
      <c r="H25" s="397">
        <f>('T13'!J25+'T13'!K25)/('T12'!J25+'T12'!K25)*100</f>
        <v>35.002344185432264</v>
      </c>
      <c r="I25" s="397">
        <f>'T14'!L25</f>
        <v>15.898448398259401</v>
      </c>
      <c r="J25" s="397">
        <f>'T14'!Q25</f>
        <v>8.1514892302403918</v>
      </c>
      <c r="K25" s="397">
        <f>('T13'!I25+'T13'!P25)/('T12'!I25+'T12'!P25)*100</f>
        <v>22.578975153299407</v>
      </c>
      <c r="L25" s="397">
        <f>'T14'!M25</f>
        <v>7.3990660646765818</v>
      </c>
      <c r="M25" s="397">
        <f>'T14'!R25</f>
        <v>8.1555673041168681</v>
      </c>
      <c r="N25" s="336"/>
      <c r="S25" s="309">
        <v>2</v>
      </c>
      <c r="T25" s="268" t="s">
        <v>203</v>
      </c>
    </row>
    <row r="26" spans="1:20">
      <c r="A26" s="309" t="s">
        <v>392</v>
      </c>
      <c r="B26" s="644">
        <f>AVERAGE(B5:B25)</f>
        <v>13.226798453921447</v>
      </c>
      <c r="C26" s="169">
        <f t="shared" ref="C26:M26" si="1">AVERAGE(C5:C25)</f>
        <v>7.0658513647505128</v>
      </c>
      <c r="D26" s="169">
        <f t="shared" si="1"/>
        <v>11.553255892378017</v>
      </c>
      <c r="E26" s="169">
        <f t="shared" si="1"/>
        <v>21.077750327470717</v>
      </c>
      <c r="F26" s="169">
        <f t="shared" si="1"/>
        <v>17.389654311686172</v>
      </c>
      <c r="G26" s="169">
        <f t="shared" si="1"/>
        <v>13.310210390715083</v>
      </c>
      <c r="H26" s="169">
        <f t="shared" si="1"/>
        <v>23.896825362819396</v>
      </c>
      <c r="I26" s="169">
        <f t="shared" si="1"/>
        <v>8.9337539616090655</v>
      </c>
      <c r="J26" s="169">
        <f t="shared" si="1"/>
        <v>3.8238334559110752</v>
      </c>
      <c r="K26" s="169">
        <f t="shared" si="1"/>
        <v>13.162985081813506</v>
      </c>
      <c r="L26" s="169">
        <f t="shared" si="1"/>
        <v>6.1780809623629676</v>
      </c>
      <c r="M26" s="169">
        <f t="shared" si="1"/>
        <v>5.5975843727275318</v>
      </c>
      <c r="N26" s="644">
        <f>AVERAGE(B26:M26)</f>
        <v>12.101381994847126</v>
      </c>
      <c r="S26" s="309">
        <v>3</v>
      </c>
      <c r="T26" s="268" t="s">
        <v>204</v>
      </c>
    </row>
    <row r="27" spans="1:20">
      <c r="S27" s="309">
        <v>4</v>
      </c>
      <c r="T27" s="268" t="s">
        <v>205</v>
      </c>
    </row>
    <row r="28" spans="1:20">
      <c r="S28" s="309">
        <v>5</v>
      </c>
      <c r="T28" s="268" t="s">
        <v>206</v>
      </c>
    </row>
    <row r="29" spans="1:20">
      <c r="S29" s="309">
        <v>6</v>
      </c>
      <c r="T29" s="268" t="s">
        <v>207</v>
      </c>
    </row>
    <row r="30" spans="1:20">
      <c r="S30" s="309">
        <v>7</v>
      </c>
      <c r="T30" s="268" t="s">
        <v>208</v>
      </c>
    </row>
    <row r="31" spans="1:20">
      <c r="S31" s="309">
        <v>8</v>
      </c>
      <c r="T31" s="268" t="s">
        <v>209</v>
      </c>
    </row>
    <row r="32" spans="1:20">
      <c r="S32" s="309">
        <v>9</v>
      </c>
      <c r="T32" s="268" t="s">
        <v>210</v>
      </c>
    </row>
    <row r="33" spans="19:20">
      <c r="S33" s="309">
        <v>10</v>
      </c>
      <c r="T33" s="268" t="s">
        <v>211</v>
      </c>
    </row>
    <row r="34" spans="19:20">
      <c r="S34" s="309">
        <v>11</v>
      </c>
      <c r="T34" s="268" t="s">
        <v>212</v>
      </c>
    </row>
    <row r="35" spans="19:20">
      <c r="S35" s="309">
        <v>12</v>
      </c>
      <c r="T35" s="268" t="s">
        <v>213</v>
      </c>
    </row>
    <row r="36" spans="19:20">
      <c r="S36" s="309">
        <v>13</v>
      </c>
      <c r="T36" s="268" t="s">
        <v>214</v>
      </c>
    </row>
    <row r="37" spans="19:20">
      <c r="S37" s="309">
        <v>14</v>
      </c>
      <c r="T37" s="268" t="s">
        <v>215</v>
      </c>
    </row>
    <row r="38" spans="19:20">
      <c r="S38" s="309">
        <v>15</v>
      </c>
      <c r="T38" s="268" t="s">
        <v>216</v>
      </c>
    </row>
    <row r="39" spans="19:20">
      <c r="S39" s="309">
        <v>16</v>
      </c>
      <c r="T39" s="268" t="s">
        <v>217</v>
      </c>
    </row>
    <row r="40" spans="19:20">
      <c r="S40" s="309">
        <v>17</v>
      </c>
      <c r="T40" s="268" t="s">
        <v>218</v>
      </c>
    </row>
    <row r="41" spans="19:20">
      <c r="S41" s="309">
        <v>18</v>
      </c>
      <c r="T41" s="268" t="s">
        <v>219</v>
      </c>
    </row>
    <row r="42" spans="19:20">
      <c r="S42" s="309">
        <v>19</v>
      </c>
      <c r="T42" s="268" t="s">
        <v>220</v>
      </c>
    </row>
  </sheetData>
  <mergeCells count="1">
    <mergeCell ref="B3:N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J17" sqref="J17"/>
    </sheetView>
  </sheetViews>
  <sheetFormatPr defaultColWidth="8.7109375" defaultRowHeight="15"/>
  <cols>
    <col min="2" max="2" width="50" customWidth="1"/>
    <col min="5" max="5" width="11.5703125" customWidth="1"/>
    <col min="9" max="9" width="11.42578125" customWidth="1"/>
  </cols>
  <sheetData>
    <row r="1" spans="1:10">
      <c r="A1" s="3" t="s">
        <v>270</v>
      </c>
    </row>
    <row r="3" spans="1:10">
      <c r="A3" s="201"/>
      <c r="B3" s="211"/>
      <c r="C3" s="750" t="s">
        <v>255</v>
      </c>
      <c r="D3" s="751"/>
      <c r="E3" s="751"/>
      <c r="F3" s="752"/>
      <c r="G3" s="750" t="s">
        <v>256</v>
      </c>
      <c r="H3" s="751"/>
      <c r="I3" s="751"/>
      <c r="J3" s="752"/>
    </row>
    <row r="4" spans="1:10" ht="30">
      <c r="A4" s="201"/>
      <c r="B4" s="205" t="s">
        <v>257</v>
      </c>
      <c r="C4" s="220">
        <v>1997</v>
      </c>
      <c r="D4" s="220">
        <v>2017</v>
      </c>
      <c r="E4" s="220" t="s">
        <v>258</v>
      </c>
      <c r="F4" s="221" t="s">
        <v>259</v>
      </c>
      <c r="G4" s="220">
        <v>1997</v>
      </c>
      <c r="H4" s="220">
        <v>2017</v>
      </c>
      <c r="I4" s="220" t="s">
        <v>258</v>
      </c>
      <c r="J4" s="221" t="s">
        <v>259</v>
      </c>
    </row>
    <row r="5" spans="1:10">
      <c r="A5" s="204">
        <v>1</v>
      </c>
      <c r="B5" s="208" t="s">
        <v>274</v>
      </c>
      <c r="C5" s="669">
        <f>'T20'!B5</f>
        <v>22.164240593243616</v>
      </c>
      <c r="D5" s="669">
        <f>'T20'!B25</f>
        <v>18.084842470850909</v>
      </c>
      <c r="E5" s="669">
        <f>(D5-C5)/C5*100</f>
        <v>-18.405314205243922</v>
      </c>
      <c r="F5" s="669">
        <f>D5-C5</f>
        <v>-4.0793981223927069</v>
      </c>
      <c r="G5" s="669">
        <f>('T13'!B5+'T13'!C5)/('T12'!B5+'T12'!C5)*100</f>
        <v>23.362571354694989</v>
      </c>
      <c r="H5" s="669">
        <f>('T13'!B25+'T13'!C25)/('T12'!B25+'T12'!C25)*100</f>
        <v>8.7246841142760978</v>
      </c>
      <c r="I5" s="669">
        <f>(H5-G5)/G5*100</f>
        <v>-62.655291740723705</v>
      </c>
      <c r="J5" s="669">
        <f>H5-G5</f>
        <v>-14.637887240418891</v>
      </c>
    </row>
    <row r="6" spans="1:10">
      <c r="A6" s="204">
        <v>2</v>
      </c>
      <c r="B6" s="209" t="s">
        <v>260</v>
      </c>
      <c r="C6" s="194">
        <f>'T20'!C5</f>
        <v>72.198088618592521</v>
      </c>
      <c r="D6" s="194">
        <f>'T20'!C25</f>
        <v>63.471698113207545</v>
      </c>
      <c r="E6" s="194">
        <f t="shared" ref="E6:E17" si="0">(D6-C6)/C6*100</f>
        <v>-12.086733419612647</v>
      </c>
      <c r="F6" s="194">
        <f t="shared" ref="F6:F17" si="1">D6-C6</f>
        <v>-8.7263905053849768</v>
      </c>
      <c r="G6" s="194">
        <f>'T14'!D5</f>
        <v>3.4101025740274822</v>
      </c>
      <c r="H6" s="194">
        <f>'T14'!D25</f>
        <v>5.2824322170612277</v>
      </c>
      <c r="I6" s="194">
        <f>(H6-G6)/G6*100</f>
        <v>54.905376081471978</v>
      </c>
      <c r="J6" s="194">
        <f>H6-G6</f>
        <v>1.8723296430337455</v>
      </c>
    </row>
    <row r="7" spans="1:10">
      <c r="A7" s="204">
        <v>3</v>
      </c>
      <c r="B7" s="209" t="s">
        <v>261</v>
      </c>
      <c r="C7" s="194">
        <f>'T20'!D5</f>
        <v>32.388495206335968</v>
      </c>
      <c r="D7" s="194">
        <f>'T20'!D25</f>
        <v>30.06862745098039</v>
      </c>
      <c r="E7" s="194">
        <f t="shared" si="0"/>
        <v>-7.1626290155701824</v>
      </c>
      <c r="F7" s="194">
        <f t="shared" si="1"/>
        <v>-2.3198677553555775</v>
      </c>
      <c r="G7" s="194">
        <f>'T14'!N5</f>
        <v>7.3673612327088076</v>
      </c>
      <c r="H7" s="194">
        <f>'T14'!N25</f>
        <v>13.331931888411036</v>
      </c>
      <c r="I7" s="194">
        <f t="shared" ref="I7:I17" si="2">(H7-G7)/G7*100</f>
        <v>80.959389220951707</v>
      </c>
      <c r="J7" s="194">
        <f t="shared" ref="J7:J17" si="3">H7-G7</f>
        <v>5.9645706557022287</v>
      </c>
    </row>
    <row r="8" spans="1:10">
      <c r="A8" s="204">
        <v>4</v>
      </c>
      <c r="B8" s="209" t="s">
        <v>262</v>
      </c>
      <c r="C8" s="194">
        <f>'T20'!E5</f>
        <v>36.354612893114613</v>
      </c>
      <c r="D8" s="194">
        <f>'T20'!E25</f>
        <v>25.06398537477148</v>
      </c>
      <c r="E8" s="194">
        <f t="shared" si="0"/>
        <v>-31.056932311556874</v>
      </c>
      <c r="F8" s="194">
        <f t="shared" si="1"/>
        <v>-11.290627518343133</v>
      </c>
      <c r="G8" s="194">
        <f>'T14'!E5</f>
        <v>25.435365266991962</v>
      </c>
      <c r="H8" s="194">
        <f>'T14'!E25</f>
        <v>33.205502605880547</v>
      </c>
      <c r="I8" s="194">
        <f t="shared" si="2"/>
        <v>30.548558109256106</v>
      </c>
      <c r="J8" s="194">
        <f t="shared" si="3"/>
        <v>7.7701373388885848</v>
      </c>
    </row>
    <row r="9" spans="1:10">
      <c r="A9" s="204">
        <v>5</v>
      </c>
      <c r="B9" s="209" t="s">
        <v>263</v>
      </c>
      <c r="C9" s="194">
        <f>'T20'!F5</f>
        <v>14.895167619688305</v>
      </c>
      <c r="D9" s="194">
        <f>'T20'!F25</f>
        <v>13.278399058269569</v>
      </c>
      <c r="E9" s="194">
        <f t="shared" si="0"/>
        <v>-10.854315994951982</v>
      </c>
      <c r="F9" s="194">
        <f t="shared" si="1"/>
        <v>-1.6167685614187359</v>
      </c>
      <c r="G9" s="194">
        <f>('T13'!F5+'T13'!G5)/('T12'!F5+'T12'!G5)*100</f>
        <v>8.4178369399821129</v>
      </c>
      <c r="H9" s="194">
        <f>'T21'!F25</f>
        <v>25.002574038035192</v>
      </c>
      <c r="I9" s="194">
        <f t="shared" si="2"/>
        <v>197.01898737525701</v>
      </c>
      <c r="J9" s="194">
        <f t="shared" si="3"/>
        <v>16.584737098053079</v>
      </c>
    </row>
    <row r="10" spans="1:10">
      <c r="A10" s="204">
        <v>6</v>
      </c>
      <c r="B10" s="209" t="s">
        <v>264</v>
      </c>
      <c r="C10" s="194">
        <f>'T20'!G5</f>
        <v>45.403899721448468</v>
      </c>
      <c r="D10" s="194">
        <f>'T20'!G25</f>
        <v>39.744086855370298</v>
      </c>
      <c r="E10" s="194">
        <f t="shared" si="0"/>
        <v>-12.465477416699773</v>
      </c>
      <c r="F10" s="194">
        <f t="shared" si="1"/>
        <v>-5.6598128660781697</v>
      </c>
      <c r="G10" s="194">
        <f>'T14'!H5</f>
        <v>10.538972629908766</v>
      </c>
      <c r="H10" s="194">
        <f>'T14'!H25</f>
        <v>20.178392737841925</v>
      </c>
      <c r="I10" s="194">
        <f t="shared" si="2"/>
        <v>91.464514108113832</v>
      </c>
      <c r="J10" s="194">
        <f t="shared" si="3"/>
        <v>9.6394201079331587</v>
      </c>
    </row>
    <row r="11" spans="1:10">
      <c r="A11" s="204">
        <v>7</v>
      </c>
      <c r="B11" s="209" t="s">
        <v>265</v>
      </c>
      <c r="C11" s="194">
        <f>'T20'!H5</f>
        <v>10.389254385964913</v>
      </c>
      <c r="D11" s="194">
        <f>'T20'!H25</f>
        <v>9.8595976529756904</v>
      </c>
      <c r="E11" s="194">
        <f t="shared" si="0"/>
        <v>-5.0981207439173692</v>
      </c>
      <c r="F11" s="194">
        <f t="shared" si="1"/>
        <v>-0.52965673298922233</v>
      </c>
      <c r="G11" s="194">
        <f>('T13'!J5+'T13'!K5)/('T12'!J5+'T12'!K5)*100</f>
        <v>19.609047504464229</v>
      </c>
      <c r="H11" s="194">
        <f>('T13'!J25+'T13'!K25)/('T12'!J25+'T12'!K25)*100</f>
        <v>35.002344185432264</v>
      </c>
      <c r="I11" s="194">
        <f t="shared" si="2"/>
        <v>78.500991327924368</v>
      </c>
      <c r="J11" s="194">
        <f t="shared" si="3"/>
        <v>15.393296680968035</v>
      </c>
    </row>
    <row r="12" spans="1:10">
      <c r="A12" s="204">
        <v>8</v>
      </c>
      <c r="B12" s="209" t="s">
        <v>266</v>
      </c>
      <c r="C12" s="194">
        <f>'T20'!I5</f>
        <v>5.730129390018484</v>
      </c>
      <c r="D12" s="194">
        <f>'T20'!I25</f>
        <v>4.5615454637402655</v>
      </c>
      <c r="E12" s="194">
        <f t="shared" si="0"/>
        <v>-20.393674326339234</v>
      </c>
      <c r="F12" s="194">
        <f t="shared" si="1"/>
        <v>-1.1685839262782185</v>
      </c>
      <c r="G12" s="194">
        <f>'T14'!L5</f>
        <v>7.3088591388571906</v>
      </c>
      <c r="H12" s="194">
        <f>'T14'!L25</f>
        <v>15.898448398259401</v>
      </c>
      <c r="I12" s="194">
        <f t="shared" si="2"/>
        <v>117.52298267367173</v>
      </c>
      <c r="J12" s="194">
        <f t="shared" si="3"/>
        <v>8.5895892594022101</v>
      </c>
    </row>
    <row r="13" spans="1:10">
      <c r="A13" s="204">
        <v>9</v>
      </c>
      <c r="B13" s="209" t="s">
        <v>275</v>
      </c>
      <c r="C13" s="194">
        <f>'T20'!J5</f>
        <v>63.395289996107437</v>
      </c>
      <c r="D13" s="194">
        <f>'T20'!J25</f>
        <v>61.303524525074828</v>
      </c>
      <c r="E13" s="194">
        <f t="shared" si="0"/>
        <v>-3.2995597483047185</v>
      </c>
      <c r="F13" s="194">
        <f t="shared" si="1"/>
        <v>-2.091765471032609</v>
      </c>
      <c r="G13" s="194">
        <f>'T14'!Q5</f>
        <v>0.51567117669528162</v>
      </c>
      <c r="H13" s="194">
        <f>'T14'!Q25</f>
        <v>8.1514892302403918</v>
      </c>
      <c r="I13" s="194">
        <f t="shared" si="2"/>
        <v>1480.7533169644728</v>
      </c>
      <c r="J13" s="194">
        <f t="shared" si="3"/>
        <v>7.6358180535451101</v>
      </c>
    </row>
    <row r="14" spans="1:10" s="218" customFormat="1">
      <c r="A14" s="204">
        <v>10</v>
      </c>
      <c r="B14" s="209" t="s">
        <v>267</v>
      </c>
      <c r="C14" s="194">
        <f>'T20'!K5</f>
        <v>30.310215372456035</v>
      </c>
      <c r="D14" s="194">
        <f>'T20'!K25</f>
        <v>23.78337147215866</v>
      </c>
      <c r="E14" s="194">
        <f t="shared" si="0"/>
        <v>-21.533479126078891</v>
      </c>
      <c r="F14" s="194">
        <f t="shared" si="1"/>
        <v>-6.5268439002973757</v>
      </c>
      <c r="G14" s="194">
        <f>('T13'!I5+'T13'!P5)/('T12'!I5+'T12'!P5)*100</f>
        <v>3.315461527314882</v>
      </c>
      <c r="H14" s="194">
        <f>('T13'!I25+'T13'!P25)/('T12'!I25+'T12'!P25)*100</f>
        <v>22.578975153299407</v>
      </c>
      <c r="I14" s="194">
        <f t="shared" si="2"/>
        <v>581.02057488163985</v>
      </c>
      <c r="J14" s="194">
        <f t="shared" si="3"/>
        <v>19.263513625984526</v>
      </c>
    </row>
    <row r="15" spans="1:10" s="218" customFormat="1">
      <c r="A15" s="204">
        <v>11</v>
      </c>
      <c r="B15" s="209" t="s">
        <v>268</v>
      </c>
      <c r="C15" s="194">
        <f>'T20'!L5</f>
        <v>8.6676125370824213</v>
      </c>
      <c r="D15" s="194">
        <f>'T20'!L25</f>
        <v>6.8540829986613119</v>
      </c>
      <c r="E15" s="194">
        <f t="shared" si="0"/>
        <v>-20.923057308599489</v>
      </c>
      <c r="F15" s="194">
        <f t="shared" si="1"/>
        <v>-1.8135295384211094</v>
      </c>
      <c r="G15" s="194">
        <f>'T14'!M5</f>
        <v>-2.3294682962498694</v>
      </c>
      <c r="H15" s="194">
        <f>'T14'!M25</f>
        <v>7.3990660646765818</v>
      </c>
      <c r="I15" s="194">
        <f>J15/-G15*100</f>
        <v>417.62896608586954</v>
      </c>
      <c r="J15" s="194">
        <f t="shared" si="3"/>
        <v>9.7285343609264512</v>
      </c>
    </row>
    <row r="16" spans="1:10">
      <c r="A16" s="204">
        <v>12</v>
      </c>
      <c r="B16" s="209" t="s">
        <v>218</v>
      </c>
      <c r="C16" s="194">
        <f>'T20'!M5</f>
        <v>10.877653753556578</v>
      </c>
      <c r="D16" s="194">
        <f>'T20'!M25</f>
        <v>9.593699659924825</v>
      </c>
      <c r="E16" s="194">
        <f t="shared" si="0"/>
        <v>-11.803594072039191</v>
      </c>
      <c r="F16" s="194">
        <f t="shared" si="1"/>
        <v>-1.2839540936317526</v>
      </c>
      <c r="G16" s="194">
        <f>'T14'!R5</f>
        <v>3.5351201478743071</v>
      </c>
      <c r="H16" s="222">
        <f>'T14'!R25</f>
        <v>8.1555673041168681</v>
      </c>
      <c r="I16" s="194">
        <f t="shared" si="2"/>
        <v>130.70127641972419</v>
      </c>
      <c r="J16" s="194">
        <f t="shared" si="3"/>
        <v>4.6204471562425606</v>
      </c>
    </row>
    <row r="17" spans="1:10">
      <c r="A17" s="201"/>
      <c r="B17" s="210" t="s">
        <v>269</v>
      </c>
      <c r="C17" s="194">
        <f>'T20'!N5</f>
        <v>33.744555413788554</v>
      </c>
      <c r="D17" s="194">
        <f>'T20'!N25</f>
        <v>30.424226117261171</v>
      </c>
      <c r="E17" s="194">
        <f t="shared" si="0"/>
        <v>-9.8396000652912576</v>
      </c>
      <c r="F17" s="194">
        <f t="shared" si="1"/>
        <v>-3.3203292965273832</v>
      </c>
      <c r="G17" s="222">
        <f>'T14'!T5</f>
        <v>12.237737432619458</v>
      </c>
      <c r="H17" s="222">
        <f>'T14'!T25</f>
        <v>19.523216287673645</v>
      </c>
      <c r="I17" s="194">
        <f t="shared" si="2"/>
        <v>59.532890742000077</v>
      </c>
      <c r="J17" s="194">
        <f t="shared" si="3"/>
        <v>7.2854788550541869</v>
      </c>
    </row>
    <row r="18" spans="1:10">
      <c r="A18" s="201"/>
      <c r="B18" s="207"/>
      <c r="C18" s="201"/>
      <c r="D18" s="201"/>
      <c r="E18" s="201"/>
      <c r="F18" s="201"/>
      <c r="G18" s="201"/>
      <c r="H18" s="201"/>
      <c r="I18" s="201"/>
      <c r="J18" s="201"/>
    </row>
    <row r="19" spans="1:10" ht="50.25" customHeight="1">
      <c r="B19" s="753" t="s">
        <v>455</v>
      </c>
      <c r="C19" s="753"/>
      <c r="D19" s="753"/>
      <c r="E19" s="753"/>
      <c r="F19" s="753"/>
      <c r="G19" s="753"/>
      <c r="H19" s="753"/>
      <c r="I19" s="753"/>
      <c r="J19" s="753"/>
    </row>
  </sheetData>
  <mergeCells count="3">
    <mergeCell ref="G3:J3"/>
    <mergeCell ref="C3:F3"/>
    <mergeCell ref="B19:J19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Y46"/>
  <sheetViews>
    <sheetView workbookViewId="0">
      <selection activeCell="A2" sqref="A2"/>
    </sheetView>
  </sheetViews>
  <sheetFormatPr defaultColWidth="8.7109375" defaultRowHeight="15"/>
  <cols>
    <col min="2" max="2" width="12.140625" bestFit="1" customWidth="1"/>
    <col min="3" max="3" width="13.28515625" bestFit="1" customWidth="1"/>
    <col min="4" max="12" width="12.140625" bestFit="1" customWidth="1"/>
    <col min="13" max="13" width="11.140625" bestFit="1" customWidth="1"/>
    <col min="14" max="15" width="12.140625" bestFit="1" customWidth="1"/>
    <col min="16" max="16" width="11.140625" bestFit="1" customWidth="1"/>
    <col min="19" max="19" width="12.85546875" customWidth="1"/>
  </cols>
  <sheetData>
    <row r="1" spans="1:23">
      <c r="A1" s="202" t="s">
        <v>386</v>
      </c>
    </row>
    <row r="3" spans="1:23">
      <c r="A3" s="158" t="s">
        <v>3</v>
      </c>
      <c r="B3" s="746" t="s">
        <v>280</v>
      </c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746"/>
      <c r="Q3" s="746"/>
    </row>
    <row r="4" spans="1:23">
      <c r="A4" s="156"/>
      <c r="B4" s="151">
        <v>1</v>
      </c>
      <c r="C4" s="151">
        <v>2</v>
      </c>
      <c r="D4" s="151">
        <v>3</v>
      </c>
      <c r="E4" s="151">
        <v>4</v>
      </c>
      <c r="F4" s="151">
        <v>5</v>
      </c>
      <c r="G4" s="151">
        <v>6</v>
      </c>
      <c r="H4" s="151">
        <v>7</v>
      </c>
      <c r="I4" s="151">
        <v>8</v>
      </c>
      <c r="J4" s="151">
        <v>9</v>
      </c>
      <c r="K4" s="151">
        <v>10</v>
      </c>
      <c r="L4" s="151">
        <v>11</v>
      </c>
      <c r="M4" s="151">
        <v>12</v>
      </c>
      <c r="N4" s="151">
        <v>13</v>
      </c>
      <c r="O4" s="151">
        <v>14</v>
      </c>
      <c r="P4" s="151">
        <v>15</v>
      </c>
      <c r="Q4" s="151">
        <v>16</v>
      </c>
      <c r="S4" s="241" t="s">
        <v>277</v>
      </c>
      <c r="T4" s="241" t="s">
        <v>278</v>
      </c>
    </row>
    <row r="5" spans="1:23">
      <c r="A5" s="174">
        <v>1997</v>
      </c>
      <c r="B5" s="227">
        <v>9398</v>
      </c>
      <c r="C5" s="227">
        <v>24015</v>
      </c>
      <c r="D5" s="227">
        <v>17993</v>
      </c>
      <c r="E5" s="233">
        <v>102790</v>
      </c>
      <c r="F5" s="233">
        <v>12116</v>
      </c>
      <c r="G5" s="233">
        <v>6207</v>
      </c>
      <c r="H5" s="233">
        <v>11415</v>
      </c>
      <c r="I5" s="233">
        <v>13218</v>
      </c>
      <c r="J5" s="233">
        <v>15396</v>
      </c>
      <c r="K5" s="233">
        <v>53562</v>
      </c>
      <c r="L5" s="233">
        <v>4831</v>
      </c>
      <c r="M5" s="236">
        <v>3377</v>
      </c>
      <c r="N5" s="231">
        <v>10204</v>
      </c>
      <c r="O5" s="239">
        <v>2599</v>
      </c>
      <c r="P5" s="239">
        <v>1429</v>
      </c>
      <c r="Q5" s="176"/>
      <c r="S5" s="243">
        <f>SUM(B5:P5)</f>
        <v>288550</v>
      </c>
      <c r="T5" s="276">
        <v>259488</v>
      </c>
    </row>
    <row r="6" spans="1:23">
      <c r="A6" s="154">
        <v>1998</v>
      </c>
      <c r="B6" s="229"/>
      <c r="C6" s="228"/>
      <c r="D6" s="228"/>
      <c r="E6" s="13"/>
      <c r="F6" s="13"/>
      <c r="G6" s="13"/>
      <c r="H6" s="13"/>
      <c r="I6" s="13"/>
      <c r="J6" s="13"/>
      <c r="K6" s="13"/>
      <c r="L6" s="13"/>
      <c r="M6" s="41"/>
      <c r="N6" s="13"/>
      <c r="O6" s="13"/>
      <c r="P6" s="41"/>
      <c r="Q6" s="13"/>
      <c r="S6" s="243">
        <f t="shared" ref="S6:S22" si="0">SUM(B6:P6)</f>
        <v>0</v>
      </c>
      <c r="T6" s="278">
        <v>262640</v>
      </c>
    </row>
    <row r="7" spans="1:23">
      <c r="A7" s="154">
        <v>1999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41"/>
      <c r="Q7" s="13"/>
      <c r="S7" s="243">
        <f t="shared" si="0"/>
        <v>0</v>
      </c>
      <c r="T7" s="280">
        <v>293010</v>
      </c>
    </row>
    <row r="8" spans="1:23">
      <c r="A8" s="154">
        <v>2000</v>
      </c>
      <c r="B8" s="229">
        <v>11467</v>
      </c>
      <c r="C8" s="228">
        <v>50480</v>
      </c>
      <c r="D8" s="228">
        <v>19447</v>
      </c>
      <c r="E8" s="234">
        <v>116710</v>
      </c>
      <c r="F8" s="234">
        <v>52021</v>
      </c>
      <c r="G8" s="234">
        <v>8335</v>
      </c>
      <c r="H8" s="234">
        <v>12320</v>
      </c>
      <c r="I8" s="234">
        <v>13955</v>
      </c>
      <c r="J8" s="234">
        <v>17674</v>
      </c>
      <c r="K8" s="234">
        <v>59093</v>
      </c>
      <c r="L8" s="234">
        <v>5505</v>
      </c>
      <c r="M8" s="237">
        <v>3970</v>
      </c>
      <c r="N8" s="232">
        <v>5941</v>
      </c>
      <c r="O8" s="240">
        <v>3208</v>
      </c>
      <c r="P8" s="240">
        <v>1574</v>
      </c>
      <c r="Q8" s="13"/>
      <c r="S8" s="243">
        <f t="shared" si="0"/>
        <v>381700</v>
      </c>
      <c r="T8" s="282">
        <v>336848</v>
      </c>
    </row>
    <row r="9" spans="1:23">
      <c r="A9" s="154">
        <v>2001</v>
      </c>
      <c r="B9" s="13"/>
      <c r="C9" s="13"/>
      <c r="D9" s="13"/>
      <c r="E9" s="13"/>
      <c r="F9" s="13"/>
      <c r="G9" s="13"/>
      <c r="H9" s="13"/>
      <c r="I9" s="41"/>
      <c r="J9" s="13"/>
      <c r="K9" s="13"/>
      <c r="L9" s="13"/>
      <c r="M9" s="41"/>
      <c r="N9" s="13"/>
      <c r="O9" s="13"/>
      <c r="P9" s="41"/>
      <c r="Q9" s="13"/>
      <c r="S9" s="243">
        <f t="shared" si="0"/>
        <v>0</v>
      </c>
      <c r="T9" s="284">
        <v>338985</v>
      </c>
    </row>
    <row r="10" spans="1:23">
      <c r="A10" s="154">
        <v>2002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41"/>
      <c r="N10" s="13"/>
      <c r="O10" s="13"/>
      <c r="P10" s="41"/>
      <c r="Q10" s="13"/>
      <c r="S10" s="243">
        <f t="shared" si="0"/>
        <v>0</v>
      </c>
      <c r="T10" s="286">
        <v>346149</v>
      </c>
      <c r="U10" s="235"/>
      <c r="V10" s="235"/>
      <c r="W10" s="235"/>
    </row>
    <row r="11" spans="1:23">
      <c r="A11" s="154">
        <v>2003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41"/>
      <c r="N11" s="13"/>
      <c r="O11" s="13"/>
      <c r="P11" s="41"/>
      <c r="Q11" s="13"/>
      <c r="S11" s="243">
        <f t="shared" si="0"/>
        <v>0</v>
      </c>
      <c r="T11" s="287">
        <v>373100</v>
      </c>
      <c r="U11" s="235"/>
      <c r="V11" s="235"/>
      <c r="W11" s="235"/>
    </row>
    <row r="12" spans="1:23">
      <c r="A12" s="154">
        <v>2004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41"/>
      <c r="Q12" s="13"/>
      <c r="S12" s="243">
        <f t="shared" si="0"/>
        <v>0</v>
      </c>
      <c r="T12" s="289">
        <v>400626</v>
      </c>
      <c r="U12" s="235"/>
      <c r="V12" s="235"/>
      <c r="W12" s="235"/>
    </row>
    <row r="13" spans="1:23">
      <c r="A13" s="154">
        <v>2005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41"/>
      <c r="Q13" s="13"/>
      <c r="S13" s="243">
        <f t="shared" si="0"/>
        <v>0</v>
      </c>
      <c r="T13" s="291">
        <v>438241</v>
      </c>
      <c r="U13" s="235"/>
      <c r="V13" s="235"/>
      <c r="W13" s="235"/>
    </row>
    <row r="14" spans="1:23">
      <c r="A14" s="154">
        <v>2006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41"/>
      <c r="Q14" s="13"/>
      <c r="S14" s="243">
        <f t="shared" si="0"/>
        <v>0</v>
      </c>
      <c r="T14" s="293">
        <v>459672</v>
      </c>
      <c r="U14" s="235"/>
      <c r="V14" s="235"/>
      <c r="W14" s="235"/>
    </row>
    <row r="15" spans="1:23">
      <c r="A15" s="154">
        <v>2007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41"/>
      <c r="Q15" s="13"/>
      <c r="S15" s="243">
        <f t="shared" si="0"/>
        <v>0</v>
      </c>
      <c r="T15" s="294">
        <v>487574</v>
      </c>
      <c r="U15" s="235"/>
      <c r="V15" s="235"/>
      <c r="W15" s="235"/>
    </row>
    <row r="16" spans="1:23">
      <c r="A16" s="154">
        <v>2008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41"/>
      <c r="Q16" s="13"/>
      <c r="S16" s="243">
        <f t="shared" si="0"/>
        <v>0</v>
      </c>
      <c r="T16" s="296">
        <v>525403</v>
      </c>
      <c r="U16" s="235"/>
      <c r="V16" s="235"/>
      <c r="W16" s="235"/>
    </row>
    <row r="17" spans="1:25" ht="15.75" thickBot="1">
      <c r="A17" s="154">
        <v>2009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41"/>
      <c r="Q17" s="13"/>
      <c r="S17" s="243">
        <f t="shared" si="0"/>
        <v>0</v>
      </c>
      <c r="T17" s="298">
        <v>404111</v>
      </c>
      <c r="U17" s="247"/>
      <c r="V17" s="247"/>
      <c r="W17" s="247"/>
      <c r="X17" s="247"/>
      <c r="Y17" s="247"/>
    </row>
    <row r="18" spans="1:25" ht="15.75" thickBot="1">
      <c r="A18" s="154">
        <v>2010</v>
      </c>
      <c r="B18" s="274">
        <v>6558134</v>
      </c>
      <c r="C18" s="274">
        <v>88723796</v>
      </c>
      <c r="D18" s="274">
        <v>18975657</v>
      </c>
      <c r="E18" s="274">
        <v>58596114</v>
      </c>
      <c r="F18" s="274">
        <v>29680648</v>
      </c>
      <c r="G18" s="274">
        <v>17856168</v>
      </c>
      <c r="H18" s="274">
        <v>19337003</v>
      </c>
      <c r="I18" s="274">
        <v>28270574</v>
      </c>
      <c r="J18" s="274">
        <v>37399347</v>
      </c>
      <c r="K18" s="274">
        <v>23378208</v>
      </c>
      <c r="L18" s="274">
        <v>15666042</v>
      </c>
      <c r="M18" s="275">
        <v>5559238</v>
      </c>
      <c r="N18" s="274">
        <v>19121699</v>
      </c>
      <c r="O18" s="274">
        <v>9623974</v>
      </c>
      <c r="P18" s="274">
        <v>2622410</v>
      </c>
      <c r="Q18" s="13"/>
      <c r="S18" s="243">
        <f t="shared" si="0"/>
        <v>381369012</v>
      </c>
      <c r="T18" s="247">
        <v>450549589</v>
      </c>
      <c r="U18" s="242"/>
      <c r="V18" s="242"/>
      <c r="W18" s="242"/>
    </row>
    <row r="19" spans="1:25" ht="15.75" thickBot="1">
      <c r="A19" s="154">
        <v>2011</v>
      </c>
      <c r="B19" s="274">
        <v>10827834</v>
      </c>
      <c r="C19" s="274">
        <v>109235613</v>
      </c>
      <c r="D19" s="274">
        <v>19621256</v>
      </c>
      <c r="E19" s="274">
        <v>65053245</v>
      </c>
      <c r="F19" s="274">
        <v>32502432</v>
      </c>
      <c r="G19" s="274">
        <v>17586133</v>
      </c>
      <c r="H19" s="274">
        <v>20775031</v>
      </c>
      <c r="I19" s="274">
        <v>29210274</v>
      </c>
      <c r="J19" s="274">
        <v>39675109</v>
      </c>
      <c r="K19" s="274">
        <v>24820195</v>
      </c>
      <c r="L19" s="274">
        <v>16948718</v>
      </c>
      <c r="M19" s="275">
        <v>5737403</v>
      </c>
      <c r="N19" s="274">
        <v>19475487</v>
      </c>
      <c r="O19" s="274">
        <v>9804722</v>
      </c>
      <c r="P19" s="274">
        <v>2699169</v>
      </c>
      <c r="Q19" s="13"/>
      <c r="S19" s="243">
        <f t="shared" si="0"/>
        <v>423972621</v>
      </c>
      <c r="T19" s="247">
        <v>498630245</v>
      </c>
      <c r="U19" s="242"/>
      <c r="V19" s="242"/>
      <c r="W19" s="242"/>
    </row>
    <row r="20" spans="1:25" ht="15.75" thickBot="1">
      <c r="A20" s="154">
        <v>2012</v>
      </c>
      <c r="B20" s="274">
        <v>11989956</v>
      </c>
      <c r="C20" s="274">
        <v>90426569</v>
      </c>
      <c r="D20" s="274">
        <v>20196535</v>
      </c>
      <c r="E20" s="274">
        <v>67778858</v>
      </c>
      <c r="F20" s="274">
        <v>33592420</v>
      </c>
      <c r="G20" s="274">
        <v>16290638</v>
      </c>
      <c r="H20" s="274">
        <v>22032449</v>
      </c>
      <c r="I20" s="274">
        <v>30142326</v>
      </c>
      <c r="J20" s="274">
        <v>37293470</v>
      </c>
      <c r="K20" s="274">
        <v>26485968</v>
      </c>
      <c r="L20" s="274">
        <v>17884566</v>
      </c>
      <c r="M20" s="275">
        <v>6145065</v>
      </c>
      <c r="N20" s="274">
        <v>22617488</v>
      </c>
      <c r="O20" s="274">
        <v>11477515</v>
      </c>
      <c r="P20" s="274">
        <v>2864540</v>
      </c>
      <c r="Q20" s="13"/>
      <c r="R20" s="226"/>
      <c r="S20" s="243">
        <f t="shared" si="0"/>
        <v>417218363</v>
      </c>
      <c r="T20" s="247">
        <v>497032160</v>
      </c>
      <c r="U20" s="238"/>
      <c r="V20" s="238"/>
      <c r="W20" s="238"/>
    </row>
    <row r="21" spans="1:25" ht="15.75" thickBot="1">
      <c r="A21" s="154">
        <v>2013</v>
      </c>
      <c r="B21" s="274">
        <v>12451817</v>
      </c>
      <c r="C21" s="274">
        <v>98060062</v>
      </c>
      <c r="D21" s="274">
        <v>21796838</v>
      </c>
      <c r="E21" s="274">
        <v>65791042</v>
      </c>
      <c r="F21" s="274">
        <v>34634863</v>
      </c>
      <c r="G21" s="274">
        <v>17152059</v>
      </c>
      <c r="H21" s="274">
        <v>23875747</v>
      </c>
      <c r="I21" s="274">
        <v>30323125</v>
      </c>
      <c r="J21" s="274">
        <v>39655533</v>
      </c>
      <c r="K21" s="274">
        <v>26743290</v>
      </c>
      <c r="L21" s="274">
        <v>18246049</v>
      </c>
      <c r="M21" s="275">
        <v>7125008</v>
      </c>
      <c r="N21" s="274">
        <v>24176812</v>
      </c>
      <c r="O21" s="274">
        <v>12147773</v>
      </c>
      <c r="P21" s="274">
        <v>2392597</v>
      </c>
      <c r="Q21" s="13"/>
      <c r="R21" s="226"/>
      <c r="S21" s="243">
        <f t="shared" si="0"/>
        <v>434572615</v>
      </c>
      <c r="T21" s="247">
        <v>518379591</v>
      </c>
      <c r="U21" s="238"/>
      <c r="V21" s="238"/>
      <c r="W21" s="238"/>
    </row>
    <row r="22" spans="1:25" ht="15.75" thickBot="1">
      <c r="A22" s="154">
        <v>2014</v>
      </c>
      <c r="B22" s="274">
        <v>9734801</v>
      </c>
      <c r="C22" s="274">
        <v>117510333</v>
      </c>
      <c r="D22" s="274">
        <v>22874287</v>
      </c>
      <c r="E22" s="274">
        <v>67783884</v>
      </c>
      <c r="F22" s="274">
        <v>36528121</v>
      </c>
      <c r="G22" s="274">
        <v>17125158</v>
      </c>
      <c r="H22" s="274">
        <v>27409769</v>
      </c>
      <c r="I22" s="274">
        <v>31042576</v>
      </c>
      <c r="J22" s="274">
        <v>43279057</v>
      </c>
      <c r="K22" s="274">
        <v>27229760</v>
      </c>
      <c r="L22" s="274">
        <v>21296853</v>
      </c>
      <c r="M22" s="275">
        <v>7613195</v>
      </c>
      <c r="N22" s="274">
        <v>25131742</v>
      </c>
      <c r="O22" s="274">
        <v>12684850</v>
      </c>
      <c r="P22" s="274">
        <v>2479270</v>
      </c>
      <c r="Q22" s="13"/>
      <c r="R22" s="226"/>
      <c r="S22" s="243">
        <f t="shared" si="0"/>
        <v>469723656</v>
      </c>
      <c r="T22" s="247">
        <v>557797503</v>
      </c>
      <c r="U22" s="226"/>
      <c r="V22" s="226"/>
      <c r="W22" s="226"/>
    </row>
    <row r="23" spans="1:25">
      <c r="A23" s="154">
        <v>2015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41"/>
      <c r="Q23" s="13"/>
      <c r="T23" s="234"/>
    </row>
    <row r="24" spans="1:25">
      <c r="A24" s="154">
        <v>2016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41"/>
      <c r="Q24" s="13"/>
      <c r="T24" s="234"/>
    </row>
    <row r="25" spans="1:25">
      <c r="A25" s="155">
        <v>2017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78"/>
      <c r="Q25" s="12"/>
    </row>
    <row r="26" spans="1:25">
      <c r="A26" s="218"/>
      <c r="B26" s="218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</row>
    <row r="27" spans="1:25">
      <c r="A27" s="241" t="s">
        <v>279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</row>
    <row r="28" spans="1:25">
      <c r="A28" s="218"/>
      <c r="B28" s="218"/>
      <c r="C28" s="218"/>
      <c r="D28" s="218"/>
      <c r="E28" s="218"/>
      <c r="F28" s="218"/>
      <c r="G28" s="218"/>
      <c r="H28" s="218">
        <v>1</v>
      </c>
      <c r="I28" s="165" t="s">
        <v>202</v>
      </c>
      <c r="J28" s="165"/>
      <c r="K28" s="165"/>
      <c r="L28" s="218"/>
      <c r="M28" s="218"/>
      <c r="N28" s="218"/>
      <c r="O28" s="218"/>
      <c r="P28" s="218"/>
      <c r="Q28" s="218"/>
    </row>
    <row r="29" spans="1:25">
      <c r="A29" s="218"/>
      <c r="B29" s="218"/>
      <c r="C29" s="218"/>
      <c r="D29" s="218"/>
      <c r="E29" s="218"/>
      <c r="F29" s="218"/>
      <c r="G29" s="218"/>
      <c r="H29" s="218">
        <v>2</v>
      </c>
      <c r="I29" s="165" t="s">
        <v>203</v>
      </c>
      <c r="J29" s="218"/>
      <c r="K29" s="218"/>
      <c r="L29" s="218"/>
      <c r="M29" s="218"/>
      <c r="N29" s="218"/>
      <c r="O29" s="218"/>
      <c r="P29" s="218"/>
      <c r="Q29" s="218"/>
    </row>
    <row r="30" spans="1:25">
      <c r="A30" s="218"/>
      <c r="B30" s="218"/>
      <c r="C30" s="218"/>
      <c r="D30" s="218"/>
      <c r="E30" s="218"/>
      <c r="F30" s="218"/>
      <c r="G30" s="218"/>
      <c r="H30" s="218">
        <v>3</v>
      </c>
      <c r="I30" s="165" t="s">
        <v>204</v>
      </c>
      <c r="J30" s="218"/>
      <c r="K30" s="218"/>
      <c r="L30" s="218"/>
      <c r="M30" s="218"/>
      <c r="N30" s="218"/>
      <c r="O30" s="218"/>
      <c r="P30" s="218"/>
      <c r="Q30" s="218"/>
    </row>
    <row r="31" spans="1:25">
      <c r="A31" s="218"/>
      <c r="B31" s="218"/>
      <c r="C31" s="218"/>
      <c r="D31" s="218"/>
      <c r="E31" s="218"/>
      <c r="F31" s="218"/>
      <c r="G31" s="218"/>
      <c r="H31" s="218">
        <v>4</v>
      </c>
      <c r="I31" s="165" t="s">
        <v>205</v>
      </c>
      <c r="J31" s="218"/>
      <c r="K31" s="218"/>
      <c r="L31" s="218"/>
      <c r="M31" s="218"/>
      <c r="N31" s="218"/>
      <c r="O31" s="218"/>
      <c r="P31" s="218"/>
      <c r="Q31" s="218"/>
    </row>
    <row r="32" spans="1:25">
      <c r="A32" s="218"/>
      <c r="B32" s="218"/>
      <c r="C32" s="218"/>
      <c r="D32" s="218"/>
      <c r="E32" s="218"/>
      <c r="F32" s="218"/>
      <c r="G32" s="218"/>
      <c r="H32" s="218">
        <v>5</v>
      </c>
      <c r="I32" s="165" t="s">
        <v>206</v>
      </c>
      <c r="J32" s="218"/>
      <c r="K32" s="218"/>
      <c r="L32" s="218"/>
      <c r="M32" s="218"/>
      <c r="N32" s="218"/>
      <c r="O32" s="218"/>
      <c r="P32" s="218"/>
      <c r="Q32" s="218"/>
    </row>
    <row r="33" spans="1:17">
      <c r="A33" s="218"/>
      <c r="B33" s="218"/>
      <c r="C33" s="218"/>
      <c r="D33" s="218"/>
      <c r="E33" s="218"/>
      <c r="F33" s="218"/>
      <c r="G33" s="218"/>
      <c r="H33" s="218">
        <v>6</v>
      </c>
      <c r="I33" s="165" t="s">
        <v>207</v>
      </c>
      <c r="J33" s="218"/>
      <c r="K33" s="218"/>
      <c r="L33" s="218"/>
      <c r="M33" s="218"/>
      <c r="N33" s="218"/>
      <c r="O33" s="218"/>
      <c r="P33" s="218"/>
      <c r="Q33" s="218"/>
    </row>
    <row r="34" spans="1:17">
      <c r="A34" s="218"/>
      <c r="B34" s="218"/>
      <c r="C34" s="218"/>
      <c r="D34" s="218"/>
      <c r="E34" s="218"/>
      <c r="F34" s="218"/>
      <c r="G34" s="218"/>
      <c r="H34" s="218">
        <v>7</v>
      </c>
      <c r="I34" s="165" t="s">
        <v>208</v>
      </c>
      <c r="J34" s="218"/>
      <c r="K34" s="218"/>
      <c r="L34" s="218"/>
      <c r="M34" s="218"/>
      <c r="N34" s="218"/>
      <c r="O34" s="218"/>
      <c r="P34" s="218"/>
      <c r="Q34" s="218"/>
    </row>
    <row r="35" spans="1:17">
      <c r="A35" s="218"/>
      <c r="B35" s="218"/>
      <c r="C35" s="218"/>
      <c r="D35" s="218"/>
      <c r="E35" s="218"/>
      <c r="F35" s="218"/>
      <c r="G35" s="218"/>
      <c r="H35" s="218">
        <v>8</v>
      </c>
      <c r="I35" s="165" t="s">
        <v>209</v>
      </c>
      <c r="J35" s="218"/>
      <c r="K35" s="218"/>
      <c r="L35" s="218"/>
      <c r="M35" s="218"/>
      <c r="N35" s="218"/>
      <c r="O35" s="218"/>
      <c r="P35" s="218"/>
      <c r="Q35" s="218"/>
    </row>
    <row r="36" spans="1:17">
      <c r="A36" s="218"/>
      <c r="B36" s="218"/>
      <c r="C36" s="218"/>
      <c r="D36" s="218"/>
      <c r="E36" s="218"/>
      <c r="F36" s="218"/>
      <c r="G36" s="218"/>
      <c r="H36" s="218">
        <v>9</v>
      </c>
      <c r="I36" s="165" t="s">
        <v>210</v>
      </c>
      <c r="J36" s="218"/>
      <c r="K36" s="218"/>
      <c r="L36" s="218"/>
      <c r="M36" s="218"/>
      <c r="N36" s="218"/>
      <c r="O36" s="218"/>
      <c r="P36" s="218"/>
      <c r="Q36" s="218"/>
    </row>
    <row r="37" spans="1:17">
      <c r="A37" s="218"/>
      <c r="B37" s="218"/>
      <c r="C37" s="218"/>
      <c r="D37" s="218"/>
      <c r="E37" s="218"/>
      <c r="F37" s="218"/>
      <c r="G37" s="218"/>
      <c r="H37" s="218">
        <v>10</v>
      </c>
      <c r="I37" s="165" t="s">
        <v>211</v>
      </c>
      <c r="J37" s="218"/>
      <c r="K37" s="218"/>
      <c r="L37" s="218"/>
      <c r="M37" s="218"/>
      <c r="N37" s="218"/>
      <c r="O37" s="218"/>
      <c r="P37" s="218"/>
      <c r="Q37" s="218"/>
    </row>
    <row r="38" spans="1:17">
      <c r="A38" s="218"/>
      <c r="B38" s="218"/>
      <c r="C38" s="218"/>
      <c r="D38" s="218"/>
      <c r="E38" s="218"/>
      <c r="F38" s="218"/>
      <c r="G38" s="218"/>
      <c r="H38" s="218">
        <v>11</v>
      </c>
      <c r="I38" s="165" t="s">
        <v>212</v>
      </c>
      <c r="J38" s="218"/>
      <c r="K38" s="218"/>
      <c r="L38" s="218"/>
      <c r="M38" s="218"/>
      <c r="N38" s="218"/>
      <c r="O38" s="218"/>
      <c r="P38" s="218"/>
      <c r="Q38" s="218"/>
    </row>
    <row r="39" spans="1:17">
      <c r="A39" s="218"/>
      <c r="B39" s="218"/>
      <c r="C39" s="218"/>
      <c r="D39" s="218"/>
      <c r="E39" s="218"/>
      <c r="F39" s="218"/>
      <c r="G39" s="218"/>
      <c r="H39" s="218">
        <v>12</v>
      </c>
      <c r="I39" s="165" t="s">
        <v>213</v>
      </c>
      <c r="J39" s="218"/>
      <c r="K39" s="218"/>
      <c r="L39" s="218"/>
      <c r="M39" s="218"/>
      <c r="N39" s="218"/>
      <c r="O39" s="218"/>
      <c r="P39" s="218"/>
      <c r="Q39" s="218"/>
    </row>
    <row r="40" spans="1:17">
      <c r="A40" s="218"/>
      <c r="B40" s="218"/>
      <c r="C40" s="218"/>
      <c r="D40" s="218"/>
      <c r="E40" s="218"/>
      <c r="F40" s="218"/>
      <c r="G40" s="218"/>
      <c r="H40" s="218">
        <v>13</v>
      </c>
      <c r="I40" s="165" t="s">
        <v>214</v>
      </c>
      <c r="J40" s="218"/>
      <c r="K40" s="218"/>
      <c r="L40" s="218"/>
      <c r="M40" s="218"/>
      <c r="N40" s="218"/>
      <c r="O40" s="218"/>
      <c r="P40" s="218"/>
      <c r="Q40" s="218"/>
    </row>
    <row r="41" spans="1:17">
      <c r="A41" s="218"/>
      <c r="B41" s="218"/>
      <c r="C41" s="218"/>
      <c r="D41" s="218"/>
      <c r="E41" s="218"/>
      <c r="F41" s="218"/>
      <c r="G41" s="218"/>
      <c r="H41" s="218">
        <v>14</v>
      </c>
      <c r="I41" s="165" t="s">
        <v>215</v>
      </c>
      <c r="J41" s="218"/>
      <c r="K41" s="218"/>
      <c r="L41" s="218"/>
      <c r="M41" s="218"/>
      <c r="N41" s="218"/>
      <c r="O41" s="218"/>
      <c r="P41" s="218"/>
      <c r="Q41" s="218"/>
    </row>
    <row r="42" spans="1:17">
      <c r="A42" s="218"/>
      <c r="B42" s="218"/>
      <c r="C42" s="218"/>
      <c r="D42" s="218"/>
      <c r="E42" s="218"/>
      <c r="F42" s="218"/>
      <c r="G42" s="218"/>
      <c r="H42" s="218">
        <v>15</v>
      </c>
      <c r="I42" s="165" t="s">
        <v>216</v>
      </c>
      <c r="J42" s="218"/>
      <c r="K42" s="218"/>
      <c r="L42" s="218"/>
      <c r="M42" s="218"/>
      <c r="N42" s="218"/>
      <c r="O42" s="218"/>
      <c r="P42" s="218"/>
      <c r="Q42" s="218"/>
    </row>
    <row r="43" spans="1:17">
      <c r="A43" s="218"/>
      <c r="B43" s="218"/>
      <c r="C43" s="218"/>
      <c r="D43" s="218"/>
      <c r="E43" s="218"/>
      <c r="F43" s="218"/>
      <c r="G43" s="218"/>
      <c r="H43" s="218">
        <v>16</v>
      </c>
      <c r="I43" s="165" t="s">
        <v>217</v>
      </c>
      <c r="J43" s="218"/>
      <c r="K43" s="218"/>
      <c r="L43" s="218"/>
      <c r="M43" s="218"/>
      <c r="N43" s="218"/>
      <c r="O43" s="218"/>
      <c r="P43" s="218"/>
      <c r="Q43" s="218"/>
    </row>
    <row r="44" spans="1:17">
      <c r="A44" s="218"/>
      <c r="B44" s="218"/>
      <c r="C44" s="218"/>
      <c r="D44" s="218"/>
      <c r="E44" s="218"/>
      <c r="F44" s="218"/>
      <c r="G44" s="218"/>
      <c r="H44" s="218"/>
      <c r="I44" s="165"/>
      <c r="J44" s="218"/>
      <c r="K44" s="218"/>
      <c r="L44" s="218"/>
      <c r="M44" s="218"/>
      <c r="N44" s="218"/>
      <c r="O44" s="218"/>
      <c r="P44" s="218"/>
      <c r="Q44" s="218"/>
    </row>
    <row r="45" spans="1:17">
      <c r="A45" s="218"/>
      <c r="B45" s="218"/>
      <c r="C45" s="218"/>
      <c r="D45" s="218"/>
      <c r="E45" s="218"/>
      <c r="F45" s="218"/>
      <c r="G45" s="218"/>
      <c r="H45" s="218"/>
      <c r="I45" s="165"/>
      <c r="J45" s="218"/>
      <c r="K45" s="218"/>
      <c r="L45" s="218"/>
      <c r="M45" s="218"/>
      <c r="N45" s="218"/>
      <c r="O45" s="218"/>
      <c r="P45" s="218"/>
      <c r="Q45" s="218"/>
    </row>
    <row r="46" spans="1:17">
      <c r="A46" s="218"/>
      <c r="B46" s="218"/>
      <c r="C46" s="218"/>
      <c r="D46" s="218"/>
      <c r="E46" s="218"/>
      <c r="F46" s="218"/>
      <c r="G46" s="218"/>
      <c r="H46" s="218"/>
      <c r="I46" s="165"/>
      <c r="J46" s="218"/>
      <c r="K46" s="218"/>
      <c r="L46" s="218"/>
      <c r="M46" s="218"/>
      <c r="N46" s="218"/>
      <c r="O46" s="218"/>
      <c r="P46" s="218"/>
      <c r="Q46" s="218"/>
    </row>
  </sheetData>
  <mergeCells count="1">
    <mergeCell ref="B3:Q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Z43"/>
  <sheetViews>
    <sheetView workbookViewId="0"/>
  </sheetViews>
  <sheetFormatPr defaultColWidth="8.7109375" defaultRowHeight="15"/>
  <cols>
    <col min="2" max="2" width="11.5703125" bestFit="1" customWidth="1"/>
    <col min="3" max="3" width="12.140625" bestFit="1" customWidth="1"/>
    <col min="4" max="4" width="11.140625" bestFit="1" customWidth="1"/>
    <col min="5" max="5" width="12.140625" bestFit="1" customWidth="1"/>
    <col min="6" max="9" width="11.140625" bestFit="1" customWidth="1"/>
    <col min="10" max="12" width="12.140625" bestFit="1" customWidth="1"/>
    <col min="13" max="13" width="11.140625" bestFit="1" customWidth="1"/>
    <col min="14" max="14" width="12.140625" bestFit="1" customWidth="1"/>
    <col min="15" max="16" width="11.140625" bestFit="1" customWidth="1"/>
    <col min="19" max="20" width="13.140625" customWidth="1"/>
  </cols>
  <sheetData>
    <row r="1" spans="1:23">
      <c r="A1" s="202" t="s">
        <v>387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</row>
    <row r="2" spans="1:23">
      <c r="A2" s="244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S2" s="259"/>
      <c r="T2" s="259"/>
      <c r="U2" s="259"/>
      <c r="V2" s="259"/>
      <c r="W2" s="259"/>
    </row>
    <row r="3" spans="1:23">
      <c r="A3" s="158" t="s">
        <v>3</v>
      </c>
      <c r="B3" s="746" t="s">
        <v>276</v>
      </c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746"/>
      <c r="Q3" s="746"/>
      <c r="S3" s="259"/>
      <c r="T3" s="259"/>
      <c r="U3" s="259"/>
      <c r="V3" s="259"/>
      <c r="W3" s="259"/>
    </row>
    <row r="4" spans="1:23">
      <c r="A4" s="156"/>
      <c r="B4" s="151">
        <v>1</v>
      </c>
      <c r="C4" s="151">
        <v>2</v>
      </c>
      <c r="D4" s="151">
        <v>3</v>
      </c>
      <c r="E4" s="151">
        <v>4</v>
      </c>
      <c r="F4" s="151">
        <v>5</v>
      </c>
      <c r="G4" s="151">
        <v>6</v>
      </c>
      <c r="H4" s="151">
        <v>7</v>
      </c>
      <c r="I4" s="151">
        <v>8</v>
      </c>
      <c r="J4" s="151">
        <v>9</v>
      </c>
      <c r="K4" s="151">
        <v>10</v>
      </c>
      <c r="L4" s="151">
        <v>11</v>
      </c>
      <c r="M4" s="151">
        <v>12</v>
      </c>
      <c r="N4" s="151">
        <v>13</v>
      </c>
      <c r="O4" s="151">
        <v>14</v>
      </c>
      <c r="P4" s="151">
        <v>15</v>
      </c>
      <c r="Q4" s="152">
        <v>16</v>
      </c>
      <c r="S4" s="264" t="s">
        <v>277</v>
      </c>
      <c r="T4" s="264" t="s">
        <v>278</v>
      </c>
    </row>
    <row r="5" spans="1:23">
      <c r="A5" s="174">
        <v>1997</v>
      </c>
      <c r="B5" s="249">
        <v>19379</v>
      </c>
      <c r="C5" s="248">
        <v>34699</v>
      </c>
      <c r="D5" s="248">
        <v>25415</v>
      </c>
      <c r="E5" s="254">
        <v>188514</v>
      </c>
      <c r="F5" s="254">
        <v>44884</v>
      </c>
      <c r="G5" s="254">
        <v>42849</v>
      </c>
      <c r="H5" s="254">
        <v>37034</v>
      </c>
      <c r="I5" s="254">
        <v>26217</v>
      </c>
      <c r="J5" s="254">
        <v>39693</v>
      </c>
      <c r="K5" s="254">
        <v>115589</v>
      </c>
      <c r="L5" s="254">
        <v>35800</v>
      </c>
      <c r="M5" s="260">
        <v>20396</v>
      </c>
      <c r="N5" s="262">
        <v>50616</v>
      </c>
      <c r="O5" s="257">
        <v>15598</v>
      </c>
      <c r="P5" s="257">
        <v>5824</v>
      </c>
      <c r="Q5" s="253"/>
      <c r="S5" s="266">
        <f>SUM(B5:P5)</f>
        <v>702507</v>
      </c>
      <c r="T5" s="277">
        <v>824503</v>
      </c>
      <c r="U5" s="251"/>
      <c r="V5" s="251"/>
      <c r="W5" s="251"/>
    </row>
    <row r="6" spans="1:23">
      <c r="A6" s="154">
        <v>1998</v>
      </c>
      <c r="B6" s="230"/>
      <c r="C6" s="246"/>
      <c r="D6" s="246"/>
      <c r="E6" s="13"/>
      <c r="F6" s="13"/>
      <c r="G6" s="13"/>
      <c r="H6" s="13"/>
      <c r="I6" s="13"/>
      <c r="J6" s="13"/>
      <c r="K6" s="13"/>
      <c r="L6" s="13"/>
      <c r="M6" s="252"/>
      <c r="N6" s="18"/>
      <c r="O6" s="13"/>
      <c r="P6" s="41"/>
      <c r="Q6" s="16"/>
      <c r="S6" s="266">
        <f t="shared" ref="S6:S22" si="0">SUM(B6:P6)</f>
        <v>0</v>
      </c>
      <c r="T6" s="279">
        <v>853488</v>
      </c>
      <c r="U6" s="251"/>
      <c r="V6" s="251"/>
      <c r="W6" s="251"/>
    </row>
    <row r="7" spans="1:23">
      <c r="A7" s="154">
        <v>1999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8"/>
      <c r="N7" s="18"/>
      <c r="O7" s="13"/>
      <c r="P7" s="41"/>
      <c r="Q7" s="16"/>
      <c r="S7" s="266">
        <f t="shared" si="0"/>
        <v>0</v>
      </c>
      <c r="T7" s="281">
        <v>918181</v>
      </c>
      <c r="U7" s="251"/>
      <c r="V7" s="251"/>
      <c r="W7" s="251"/>
    </row>
    <row r="8" spans="1:23">
      <c r="A8" s="154">
        <v>2000</v>
      </c>
      <c r="B8" s="250">
        <v>20152</v>
      </c>
      <c r="C8" s="250">
        <v>62034</v>
      </c>
      <c r="D8" s="250">
        <v>30956</v>
      </c>
      <c r="E8" s="255">
        <v>218594</v>
      </c>
      <c r="F8" s="255">
        <v>52190</v>
      </c>
      <c r="G8" s="255">
        <v>52021</v>
      </c>
      <c r="H8" s="255">
        <v>44097</v>
      </c>
      <c r="I8" s="255">
        <v>31774</v>
      </c>
      <c r="J8" s="255">
        <v>45544</v>
      </c>
      <c r="K8" s="255">
        <v>133449</v>
      </c>
      <c r="L8" s="255">
        <v>50153</v>
      </c>
      <c r="M8" s="261">
        <v>24200</v>
      </c>
      <c r="N8" s="263">
        <v>51972</v>
      </c>
      <c r="O8" s="258">
        <v>20768</v>
      </c>
      <c r="P8" s="258">
        <v>7191</v>
      </c>
      <c r="Q8" s="16"/>
      <c r="S8" s="266">
        <f t="shared" si="0"/>
        <v>845095</v>
      </c>
      <c r="T8" s="283">
        <v>1008743</v>
      </c>
      <c r="U8" s="265"/>
      <c r="V8" s="265"/>
      <c r="W8" s="265"/>
    </row>
    <row r="9" spans="1:23">
      <c r="A9" s="154">
        <v>2001</v>
      </c>
      <c r="B9" s="13"/>
      <c r="C9" s="13"/>
      <c r="D9" s="13"/>
      <c r="E9" s="13"/>
      <c r="F9" s="13"/>
      <c r="G9" s="13"/>
      <c r="H9" s="13"/>
      <c r="I9" s="41"/>
      <c r="J9" s="13"/>
      <c r="K9" s="13"/>
      <c r="L9" s="13"/>
      <c r="M9" s="252"/>
      <c r="N9" s="18"/>
      <c r="O9" s="13"/>
      <c r="P9" s="41"/>
      <c r="Q9" s="16"/>
      <c r="S9" s="266">
        <f t="shared" si="0"/>
        <v>0</v>
      </c>
      <c r="T9" s="285">
        <v>1036466</v>
      </c>
    </row>
    <row r="10" spans="1:23">
      <c r="A10" s="154">
        <v>2002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252"/>
      <c r="N10" s="18"/>
      <c r="O10" s="13"/>
      <c r="P10" s="41"/>
      <c r="Q10" s="16"/>
      <c r="S10" s="266">
        <f t="shared" si="0"/>
        <v>0</v>
      </c>
      <c r="T10" s="288">
        <v>1075132</v>
      </c>
    </row>
    <row r="11" spans="1:23">
      <c r="A11" s="154">
        <v>2003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252"/>
      <c r="N11" s="18"/>
      <c r="O11" s="13"/>
      <c r="P11" s="41"/>
      <c r="Q11" s="16"/>
      <c r="S11" s="266">
        <f t="shared" si="0"/>
        <v>0</v>
      </c>
      <c r="T11" s="288">
        <v>1132162</v>
      </c>
      <c r="U11" s="256"/>
      <c r="V11" s="256"/>
      <c r="W11" s="256"/>
    </row>
    <row r="12" spans="1:23">
      <c r="A12" s="154">
        <v>2004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8"/>
      <c r="N12" s="18"/>
      <c r="O12" s="13"/>
      <c r="P12" s="41"/>
      <c r="Q12" s="16"/>
      <c r="S12" s="266">
        <f t="shared" si="0"/>
        <v>0</v>
      </c>
      <c r="T12" s="290">
        <v>1206307</v>
      </c>
      <c r="U12" s="256"/>
      <c r="V12" s="256"/>
      <c r="W12" s="256"/>
    </row>
    <row r="13" spans="1:23">
      <c r="A13" s="154">
        <v>2005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8"/>
      <c r="N13" s="18"/>
      <c r="O13" s="13"/>
      <c r="P13" s="41"/>
      <c r="Q13" s="16"/>
      <c r="S13" s="266">
        <f t="shared" si="0"/>
        <v>0</v>
      </c>
      <c r="T13" s="292">
        <v>1285848</v>
      </c>
      <c r="U13" s="256"/>
      <c r="V13" s="256"/>
      <c r="W13" s="256"/>
    </row>
    <row r="14" spans="1:23">
      <c r="A14" s="154">
        <v>2006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8"/>
      <c r="N14" s="18"/>
      <c r="O14" s="13"/>
      <c r="P14" s="41"/>
      <c r="Q14" s="16"/>
      <c r="S14" s="266">
        <f t="shared" si="0"/>
        <v>0</v>
      </c>
      <c r="T14" s="295">
        <v>1361263</v>
      </c>
      <c r="U14" s="256"/>
      <c r="V14" s="256"/>
      <c r="W14" s="256"/>
    </row>
    <row r="15" spans="1:23">
      <c r="A15" s="154">
        <v>2007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8"/>
      <c r="N15" s="18"/>
      <c r="O15" s="13"/>
      <c r="P15" s="41"/>
      <c r="Q15" s="16"/>
      <c r="S15" s="266">
        <f t="shared" si="0"/>
        <v>0</v>
      </c>
      <c r="T15" s="295">
        <v>1438227</v>
      </c>
      <c r="U15" s="256"/>
      <c r="V15" s="256"/>
      <c r="W15" s="256"/>
    </row>
    <row r="16" spans="1:23">
      <c r="A16" s="154">
        <v>2008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8"/>
      <c r="N16" s="18"/>
      <c r="O16" s="13"/>
      <c r="P16" s="41"/>
      <c r="Q16" s="16"/>
      <c r="S16" s="266">
        <f t="shared" si="0"/>
        <v>0</v>
      </c>
      <c r="T16" s="297">
        <v>1515277</v>
      </c>
      <c r="U16" s="256"/>
      <c r="V16" s="256"/>
      <c r="W16" s="256"/>
    </row>
    <row r="17" spans="1:26">
      <c r="A17" s="154">
        <v>2009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8"/>
      <c r="N17" s="18"/>
      <c r="O17" s="13"/>
      <c r="P17" s="41"/>
      <c r="Q17" s="16"/>
      <c r="S17" s="266">
        <f t="shared" si="0"/>
        <v>0</v>
      </c>
      <c r="T17" s="299">
        <v>1479982</v>
      </c>
      <c r="U17" s="256"/>
      <c r="V17" s="256"/>
      <c r="W17" s="256"/>
    </row>
    <row r="18" spans="1:26" ht="15.75" thickBot="1">
      <c r="A18" s="154">
        <v>2010</v>
      </c>
      <c r="B18" s="274">
        <v>21320567</v>
      </c>
      <c r="C18" s="274">
        <v>115828751</v>
      </c>
      <c r="D18" s="274">
        <v>33693878</v>
      </c>
      <c r="E18" s="274">
        <v>160254744</v>
      </c>
      <c r="F18" s="274">
        <v>81294836</v>
      </c>
      <c r="G18" s="274">
        <v>80821845</v>
      </c>
      <c r="H18" s="274">
        <v>62531243</v>
      </c>
      <c r="I18" s="274">
        <v>48894011</v>
      </c>
      <c r="J18" s="274">
        <v>97741024</v>
      </c>
      <c r="K18" s="274">
        <v>190154643</v>
      </c>
      <c r="L18" s="274">
        <v>85246318</v>
      </c>
      <c r="M18" s="275">
        <v>32137193</v>
      </c>
      <c r="N18" s="274">
        <v>115435567</v>
      </c>
      <c r="O18" s="274">
        <v>42799988</v>
      </c>
      <c r="P18" s="274">
        <v>10635670</v>
      </c>
      <c r="Q18" s="16"/>
      <c r="S18" s="269">
        <f t="shared" si="0"/>
        <v>1178790278</v>
      </c>
      <c r="T18" s="271">
        <v>1555132604</v>
      </c>
      <c r="U18" s="256"/>
      <c r="V18" s="271"/>
      <c r="W18" s="271"/>
      <c r="X18" s="271"/>
      <c r="Y18" s="271"/>
      <c r="Z18" s="271"/>
    </row>
    <row r="19" spans="1:26" ht="15.75" thickBot="1">
      <c r="A19" s="154">
        <v>2011</v>
      </c>
      <c r="B19" s="274">
        <v>27573233</v>
      </c>
      <c r="C19" s="274">
        <v>140027178</v>
      </c>
      <c r="D19" s="274">
        <v>35472420</v>
      </c>
      <c r="E19" s="274">
        <v>170422757</v>
      </c>
      <c r="F19" s="274">
        <v>86833627</v>
      </c>
      <c r="G19" s="274">
        <v>82360701</v>
      </c>
      <c r="H19" s="274">
        <v>66508774</v>
      </c>
      <c r="I19" s="274">
        <v>50607127</v>
      </c>
      <c r="J19" s="274">
        <v>103481159</v>
      </c>
      <c r="K19" s="274">
        <v>198656188</v>
      </c>
      <c r="L19" s="274">
        <v>91339545</v>
      </c>
      <c r="M19" s="275">
        <v>33416998</v>
      </c>
      <c r="N19" s="274">
        <v>121695815</v>
      </c>
      <c r="O19" s="274">
        <v>44694614</v>
      </c>
      <c r="P19" s="274">
        <v>10936668</v>
      </c>
      <c r="Q19" s="16"/>
      <c r="S19" s="269">
        <f t="shared" si="0"/>
        <v>1264026804</v>
      </c>
      <c r="T19" s="271">
        <v>1658212914</v>
      </c>
    </row>
    <row r="20" spans="1:26" ht="15.75" thickBot="1">
      <c r="A20" s="154">
        <v>2012</v>
      </c>
      <c r="B20" s="274">
        <v>29157314</v>
      </c>
      <c r="C20" s="274">
        <v>124525505</v>
      </c>
      <c r="D20" s="274">
        <v>35777816</v>
      </c>
      <c r="E20" s="274">
        <v>176224921</v>
      </c>
      <c r="F20" s="274">
        <v>91268770</v>
      </c>
      <c r="G20" s="274">
        <v>84019403</v>
      </c>
      <c r="H20" s="274">
        <v>69775525</v>
      </c>
      <c r="I20" s="274">
        <v>52096439</v>
      </c>
      <c r="J20" s="274">
        <v>102260088</v>
      </c>
      <c r="K20" s="274">
        <v>208277017</v>
      </c>
      <c r="L20" s="274">
        <v>95963139</v>
      </c>
      <c r="M20" s="275">
        <v>35171063</v>
      </c>
      <c r="N20" s="274">
        <v>134959281</v>
      </c>
      <c r="O20" s="274">
        <v>47485950</v>
      </c>
      <c r="P20" s="274">
        <v>11254746</v>
      </c>
      <c r="Q20" s="16"/>
      <c r="S20" s="269">
        <f t="shared" si="0"/>
        <v>1298216977</v>
      </c>
      <c r="T20" s="271">
        <v>1706035964</v>
      </c>
    </row>
    <row r="21" spans="1:26" ht="15.75" thickBot="1">
      <c r="A21" s="154">
        <v>2013</v>
      </c>
      <c r="B21" s="274">
        <v>31849222</v>
      </c>
      <c r="C21" s="274">
        <v>135394273</v>
      </c>
      <c r="D21" s="274">
        <v>37408369</v>
      </c>
      <c r="E21" s="274">
        <v>175293960</v>
      </c>
      <c r="F21" s="274">
        <v>93911796</v>
      </c>
      <c r="G21" s="274">
        <v>88010897</v>
      </c>
      <c r="H21" s="274">
        <v>73212633</v>
      </c>
      <c r="I21" s="274">
        <v>52489906</v>
      </c>
      <c r="J21" s="274">
        <v>108165797</v>
      </c>
      <c r="K21" s="274">
        <v>217225552</v>
      </c>
      <c r="L21" s="274">
        <v>99496571</v>
      </c>
      <c r="M21" s="275">
        <v>37241173</v>
      </c>
      <c r="N21" s="274">
        <v>142311354</v>
      </c>
      <c r="O21" s="274">
        <v>49679732</v>
      </c>
      <c r="P21" s="274">
        <v>11095501</v>
      </c>
      <c r="Q21" s="16"/>
      <c r="S21" s="269">
        <f t="shared" si="0"/>
        <v>1352786736</v>
      </c>
      <c r="T21" s="271">
        <v>1777213062</v>
      </c>
    </row>
    <row r="22" spans="1:26" ht="15.75" thickBot="1">
      <c r="A22" s="154">
        <v>2014</v>
      </c>
      <c r="B22" s="274">
        <v>27448836</v>
      </c>
      <c r="C22" s="274">
        <v>155683844</v>
      </c>
      <c r="D22" s="274">
        <v>38813175</v>
      </c>
      <c r="E22" s="274">
        <v>180360896</v>
      </c>
      <c r="F22" s="274">
        <v>98142364</v>
      </c>
      <c r="G22" s="274">
        <v>90264611</v>
      </c>
      <c r="H22" s="274">
        <v>79118023</v>
      </c>
      <c r="I22" s="274">
        <v>53958667</v>
      </c>
      <c r="J22" s="274">
        <v>116433992</v>
      </c>
      <c r="K22" s="274">
        <v>226522350</v>
      </c>
      <c r="L22" s="274">
        <v>105784321</v>
      </c>
      <c r="M22" s="275">
        <v>39257550</v>
      </c>
      <c r="N22" s="274">
        <v>149565970</v>
      </c>
      <c r="O22" s="274">
        <v>52426749</v>
      </c>
      <c r="P22" s="274">
        <v>11520061</v>
      </c>
      <c r="Q22" s="16"/>
      <c r="S22" s="269">
        <f t="shared" si="0"/>
        <v>1425301409</v>
      </c>
      <c r="T22" s="271">
        <v>1863040545</v>
      </c>
    </row>
    <row r="23" spans="1:26">
      <c r="A23" s="154">
        <v>2015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41"/>
      <c r="Q23" s="16"/>
    </row>
    <row r="24" spans="1:26">
      <c r="A24" s="154">
        <v>2016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41"/>
      <c r="Q24" s="16"/>
    </row>
    <row r="25" spans="1:26">
      <c r="A25" s="155">
        <v>2017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78"/>
      <c r="Q25" s="15"/>
    </row>
    <row r="26" spans="1:26">
      <c r="A26" s="244"/>
      <c r="B26" s="244"/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</row>
    <row r="27" spans="1:26">
      <c r="A27" s="309" t="s">
        <v>279</v>
      </c>
      <c r="B27" s="244"/>
      <c r="C27" s="244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O27" s="244"/>
      <c r="P27" s="244"/>
      <c r="Q27" s="244"/>
    </row>
    <row r="28" spans="1:26">
      <c r="A28" s="244"/>
      <c r="B28" s="244"/>
      <c r="C28" s="244"/>
      <c r="D28" s="244"/>
      <c r="E28" s="244"/>
      <c r="F28" s="244"/>
      <c r="G28" s="244"/>
      <c r="H28" s="244">
        <v>1</v>
      </c>
      <c r="I28" s="245" t="s">
        <v>202</v>
      </c>
      <c r="J28" s="245"/>
      <c r="K28" s="245"/>
      <c r="L28" s="244"/>
      <c r="M28" s="244"/>
      <c r="N28" s="244"/>
      <c r="O28" s="244"/>
      <c r="P28" s="244"/>
      <c r="Q28" s="244"/>
    </row>
    <row r="29" spans="1:26">
      <c r="A29" s="244"/>
      <c r="B29" s="244"/>
      <c r="C29" s="244"/>
      <c r="D29" s="244"/>
      <c r="E29" s="244"/>
      <c r="F29" s="244"/>
      <c r="G29" s="244"/>
      <c r="H29" s="244">
        <v>2</v>
      </c>
      <c r="I29" s="245" t="s">
        <v>203</v>
      </c>
      <c r="J29" s="244"/>
      <c r="K29" s="244"/>
      <c r="L29" s="244"/>
      <c r="M29" s="244"/>
      <c r="N29" s="244"/>
      <c r="O29" s="244"/>
      <c r="P29" s="244"/>
      <c r="Q29" s="244"/>
    </row>
    <row r="30" spans="1:26">
      <c r="A30" s="244"/>
      <c r="B30" s="244"/>
      <c r="C30" s="244"/>
      <c r="D30" s="244"/>
      <c r="E30" s="244"/>
      <c r="F30" s="244"/>
      <c r="G30" s="244"/>
      <c r="H30" s="244">
        <v>3</v>
      </c>
      <c r="I30" s="245" t="s">
        <v>204</v>
      </c>
      <c r="J30" s="244"/>
      <c r="K30" s="244"/>
      <c r="L30" s="244"/>
      <c r="M30" s="244"/>
      <c r="N30" s="244"/>
      <c r="O30" s="244"/>
      <c r="P30" s="244"/>
      <c r="Q30" s="244"/>
    </row>
    <row r="31" spans="1:26">
      <c r="A31" s="244"/>
      <c r="B31" s="244"/>
      <c r="C31" s="244"/>
      <c r="D31" s="244"/>
      <c r="E31" s="244"/>
      <c r="F31" s="244"/>
      <c r="G31" s="244"/>
      <c r="H31" s="244">
        <v>4</v>
      </c>
      <c r="I31" s="245" t="s">
        <v>205</v>
      </c>
      <c r="J31" s="244"/>
      <c r="K31" s="244"/>
      <c r="L31" s="244"/>
      <c r="M31" s="244"/>
      <c r="N31" s="244"/>
      <c r="O31" s="244"/>
      <c r="P31" s="244"/>
      <c r="Q31" s="244"/>
    </row>
    <row r="32" spans="1:26">
      <c r="A32" s="244"/>
      <c r="B32" s="244"/>
      <c r="C32" s="244"/>
      <c r="D32" s="244"/>
      <c r="E32" s="244"/>
      <c r="F32" s="244"/>
      <c r="G32" s="244"/>
      <c r="H32" s="244">
        <v>5</v>
      </c>
      <c r="I32" s="245" t="s">
        <v>206</v>
      </c>
      <c r="J32" s="244"/>
      <c r="K32" s="244"/>
      <c r="L32" s="244"/>
      <c r="M32" s="244"/>
      <c r="N32" s="244"/>
      <c r="O32" s="244"/>
      <c r="P32" s="244"/>
      <c r="Q32" s="244"/>
    </row>
    <row r="33" spans="1:17">
      <c r="A33" s="244"/>
      <c r="B33" s="244"/>
      <c r="C33" s="244"/>
      <c r="D33" s="244"/>
      <c r="E33" s="244"/>
      <c r="F33" s="244"/>
      <c r="G33" s="244"/>
      <c r="H33" s="244">
        <v>6</v>
      </c>
      <c r="I33" s="245" t="s">
        <v>207</v>
      </c>
      <c r="J33" s="244"/>
      <c r="K33" s="244"/>
      <c r="L33" s="244"/>
      <c r="M33" s="244"/>
      <c r="N33" s="244"/>
      <c r="O33" s="244"/>
      <c r="P33" s="244"/>
      <c r="Q33" s="244"/>
    </row>
    <row r="34" spans="1:17">
      <c r="A34" s="244"/>
      <c r="B34" s="244"/>
      <c r="C34" s="244"/>
      <c r="D34" s="244"/>
      <c r="E34" s="244"/>
      <c r="F34" s="244"/>
      <c r="G34" s="244"/>
      <c r="H34" s="244">
        <v>7</v>
      </c>
      <c r="I34" s="245" t="s">
        <v>208</v>
      </c>
      <c r="J34" s="244"/>
      <c r="K34" s="244"/>
      <c r="L34" s="244"/>
      <c r="M34" s="244"/>
      <c r="N34" s="244"/>
      <c r="O34" s="244"/>
      <c r="P34" s="244"/>
      <c r="Q34" s="244"/>
    </row>
    <row r="35" spans="1:17">
      <c r="A35" s="244"/>
      <c r="B35" s="244"/>
      <c r="C35" s="244"/>
      <c r="D35" s="244"/>
      <c r="E35" s="244"/>
      <c r="F35" s="244"/>
      <c r="G35" s="244"/>
      <c r="H35" s="244">
        <v>8</v>
      </c>
      <c r="I35" s="245" t="s">
        <v>209</v>
      </c>
      <c r="J35" s="244"/>
      <c r="K35" s="244"/>
      <c r="L35" s="244"/>
      <c r="M35" s="244"/>
      <c r="N35" s="244"/>
      <c r="O35" s="244"/>
      <c r="P35" s="244"/>
      <c r="Q35" s="244"/>
    </row>
    <row r="36" spans="1:17">
      <c r="A36" s="244"/>
      <c r="B36" s="244"/>
      <c r="C36" s="244"/>
      <c r="D36" s="244"/>
      <c r="E36" s="244"/>
      <c r="F36" s="244"/>
      <c r="G36" s="244"/>
      <c r="H36" s="244">
        <v>9</v>
      </c>
      <c r="I36" s="245" t="s">
        <v>210</v>
      </c>
      <c r="J36" s="244"/>
      <c r="K36" s="244"/>
      <c r="L36" s="244"/>
      <c r="M36" s="244"/>
      <c r="N36" s="244"/>
      <c r="O36" s="244"/>
      <c r="P36" s="244"/>
      <c r="Q36" s="244"/>
    </row>
    <row r="37" spans="1:17">
      <c r="A37" s="244"/>
      <c r="B37" s="244"/>
      <c r="C37" s="244"/>
      <c r="D37" s="244"/>
      <c r="E37" s="244"/>
      <c r="F37" s="244"/>
      <c r="G37" s="244"/>
      <c r="H37" s="244">
        <v>10</v>
      </c>
      <c r="I37" s="245" t="s">
        <v>211</v>
      </c>
      <c r="J37" s="244"/>
      <c r="K37" s="244"/>
      <c r="L37" s="244"/>
      <c r="M37" s="244"/>
      <c r="N37" s="244"/>
      <c r="O37" s="244"/>
      <c r="P37" s="244"/>
      <c r="Q37" s="244"/>
    </row>
    <row r="38" spans="1:17">
      <c r="A38" s="244"/>
      <c r="B38" s="244"/>
      <c r="C38" s="244"/>
      <c r="D38" s="244"/>
      <c r="E38" s="244"/>
      <c r="F38" s="244"/>
      <c r="G38" s="244"/>
      <c r="H38" s="244">
        <v>11</v>
      </c>
      <c r="I38" s="245" t="s">
        <v>212</v>
      </c>
      <c r="J38" s="244"/>
      <c r="K38" s="244"/>
      <c r="L38" s="244"/>
      <c r="M38" s="244"/>
      <c r="N38" s="244"/>
      <c r="O38" s="244"/>
      <c r="P38" s="244"/>
      <c r="Q38" s="244"/>
    </row>
    <row r="39" spans="1:17">
      <c r="A39" s="244"/>
      <c r="B39" s="244"/>
      <c r="C39" s="244"/>
      <c r="D39" s="244"/>
      <c r="E39" s="244"/>
      <c r="F39" s="244"/>
      <c r="G39" s="244"/>
      <c r="H39" s="244">
        <v>12</v>
      </c>
      <c r="I39" s="245" t="s">
        <v>213</v>
      </c>
      <c r="J39" s="244"/>
      <c r="K39" s="244"/>
      <c r="L39" s="244"/>
      <c r="M39" s="244"/>
      <c r="N39" s="244"/>
      <c r="O39" s="244"/>
      <c r="P39" s="244"/>
      <c r="Q39" s="244"/>
    </row>
    <row r="40" spans="1:17">
      <c r="A40" s="244"/>
      <c r="B40" s="244"/>
      <c r="C40" s="244"/>
      <c r="D40" s="244"/>
      <c r="E40" s="244"/>
      <c r="F40" s="244"/>
      <c r="G40" s="244"/>
      <c r="H40" s="244">
        <v>13</v>
      </c>
      <c r="I40" s="245" t="s">
        <v>214</v>
      </c>
      <c r="J40" s="244"/>
      <c r="K40" s="244"/>
      <c r="L40" s="244"/>
      <c r="M40" s="244"/>
      <c r="N40" s="244"/>
      <c r="O40" s="244"/>
      <c r="P40" s="244"/>
      <c r="Q40" s="244"/>
    </row>
    <row r="41" spans="1:17">
      <c r="A41" s="244"/>
      <c r="B41" s="244"/>
      <c r="C41" s="244"/>
      <c r="D41" s="244"/>
      <c r="E41" s="244"/>
      <c r="F41" s="244"/>
      <c r="G41" s="244"/>
      <c r="H41" s="244">
        <v>14</v>
      </c>
      <c r="I41" s="245" t="s">
        <v>215</v>
      </c>
      <c r="J41" s="244"/>
      <c r="K41" s="244"/>
      <c r="L41" s="244"/>
      <c r="M41" s="244"/>
      <c r="N41" s="244"/>
      <c r="O41" s="244"/>
      <c r="P41" s="244"/>
      <c r="Q41" s="244"/>
    </row>
    <row r="42" spans="1:17">
      <c r="A42" s="244"/>
      <c r="B42" s="244"/>
      <c r="C42" s="244"/>
      <c r="D42" s="244"/>
      <c r="E42" s="244"/>
      <c r="F42" s="244"/>
      <c r="G42" s="244"/>
      <c r="H42" s="244">
        <v>15</v>
      </c>
      <c r="I42" s="245" t="s">
        <v>216</v>
      </c>
      <c r="J42" s="244"/>
      <c r="K42" s="244"/>
      <c r="L42" s="244"/>
      <c r="M42" s="244"/>
      <c r="N42" s="244"/>
      <c r="O42" s="244"/>
      <c r="P42" s="244"/>
      <c r="Q42" s="244"/>
    </row>
    <row r="43" spans="1:17">
      <c r="A43" s="244"/>
      <c r="B43" s="244"/>
      <c r="C43" s="244"/>
      <c r="D43" s="244"/>
      <c r="E43" s="244"/>
      <c r="F43" s="244"/>
      <c r="G43" s="244"/>
      <c r="H43" s="244">
        <v>16</v>
      </c>
      <c r="I43" s="245" t="s">
        <v>217</v>
      </c>
      <c r="J43" s="244"/>
      <c r="K43" s="244"/>
      <c r="L43" s="244"/>
      <c r="M43" s="244"/>
      <c r="N43" s="244"/>
      <c r="O43" s="244"/>
      <c r="P43" s="244"/>
      <c r="Q43" s="244"/>
    </row>
  </sheetData>
  <mergeCells count="1">
    <mergeCell ref="B3:Q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T44"/>
  <sheetViews>
    <sheetView workbookViewId="0"/>
  </sheetViews>
  <sheetFormatPr defaultColWidth="8.7109375" defaultRowHeight="15"/>
  <sheetData>
    <row r="1" spans="1:20">
      <c r="A1" s="202" t="s">
        <v>388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</row>
    <row r="2" spans="1:20">
      <c r="A2" s="267"/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</row>
    <row r="3" spans="1:20">
      <c r="A3" s="158" t="s">
        <v>3</v>
      </c>
      <c r="B3" s="746" t="s">
        <v>281</v>
      </c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746"/>
      <c r="Q3" s="746"/>
    </row>
    <row r="4" spans="1:20">
      <c r="A4" s="156"/>
      <c r="B4" s="151">
        <v>1</v>
      </c>
      <c r="C4" s="151">
        <v>2</v>
      </c>
      <c r="D4" s="151">
        <v>3</v>
      </c>
      <c r="E4" s="151">
        <v>4</v>
      </c>
      <c r="F4" s="151">
        <v>5</v>
      </c>
      <c r="G4" s="151">
        <v>6</v>
      </c>
      <c r="H4" s="151">
        <v>7</v>
      </c>
      <c r="I4" s="151">
        <v>8</v>
      </c>
      <c r="J4" s="151">
        <v>9</v>
      </c>
      <c r="K4" s="151">
        <v>10</v>
      </c>
      <c r="L4" s="151">
        <v>11</v>
      </c>
      <c r="M4" s="151">
        <v>12</v>
      </c>
      <c r="N4" s="151">
        <v>13</v>
      </c>
      <c r="O4" s="151">
        <v>14</v>
      </c>
      <c r="P4" s="151">
        <v>15</v>
      </c>
      <c r="Q4" s="152">
        <v>16</v>
      </c>
      <c r="S4" s="267" t="s">
        <v>277</v>
      </c>
      <c r="T4" s="267" t="s">
        <v>278</v>
      </c>
    </row>
    <row r="5" spans="1:20">
      <c r="A5" s="174">
        <v>1997</v>
      </c>
      <c r="B5" s="272">
        <f>'T23'!B5/'T24'!B5*100</f>
        <v>48.495794416636571</v>
      </c>
      <c r="C5" s="272">
        <f>'T23'!C5/'T24'!C5*100</f>
        <v>69.209487305109661</v>
      </c>
      <c r="D5" s="272">
        <f>'T23'!D5/'T24'!D5*100</f>
        <v>70.796773558921899</v>
      </c>
      <c r="E5" s="272">
        <f>'T23'!E5/'T24'!E5*100</f>
        <v>54.526454268648486</v>
      </c>
      <c r="F5" s="272">
        <f>'T23'!F5/'T24'!F5*100</f>
        <v>26.994029052669106</v>
      </c>
      <c r="G5" s="272">
        <f>'T23'!G5/'T24'!G5*100</f>
        <v>14.485752292935658</v>
      </c>
      <c r="H5" s="272">
        <f>'T23'!H5/'T24'!H5*100</f>
        <v>30.823027488254034</v>
      </c>
      <c r="I5" s="272">
        <f>'T23'!I5/'T24'!I5*100</f>
        <v>50.417667925391918</v>
      </c>
      <c r="J5" s="272">
        <f>'T23'!J5/'T24'!J5*100</f>
        <v>38.787695563449475</v>
      </c>
      <c r="K5" s="272">
        <f>'T23'!K5/'T24'!K5*100</f>
        <v>46.338319390253396</v>
      </c>
      <c r="L5" s="272">
        <f>'T23'!L5/'T24'!L5*100</f>
        <v>13.494413407821229</v>
      </c>
      <c r="M5" s="272">
        <f>'T23'!M5/'T24'!M5*100</f>
        <v>16.557168072171013</v>
      </c>
      <c r="N5" s="272">
        <f>'T23'!N5/'T24'!N5*100</f>
        <v>20.159633317528055</v>
      </c>
      <c r="O5" s="272">
        <f>'T23'!O5/'T24'!O5*100</f>
        <v>16.662392614437749</v>
      </c>
      <c r="P5" s="272">
        <f>'T23'!P5/'T24'!P5*100</f>
        <v>24.536401098901099</v>
      </c>
      <c r="Q5" s="272"/>
      <c r="R5" s="272"/>
      <c r="S5" s="272">
        <f>'T23'!S5/'T24'!S5*100</f>
        <v>41.074323814566974</v>
      </c>
      <c r="T5" s="272">
        <f>'T23'!T5/'T24'!T5*100</f>
        <v>31.472050435231893</v>
      </c>
    </row>
    <row r="6" spans="1:20">
      <c r="A6" s="154">
        <v>1998</v>
      </c>
      <c r="B6" s="230"/>
      <c r="C6" s="270"/>
      <c r="D6" s="270"/>
      <c r="E6" s="13"/>
      <c r="F6" s="13"/>
      <c r="G6" s="13"/>
      <c r="H6" s="13"/>
      <c r="I6" s="13"/>
      <c r="J6" s="13"/>
      <c r="K6" s="13"/>
      <c r="L6" s="13"/>
      <c r="M6" s="252"/>
      <c r="N6" s="18"/>
      <c r="O6" s="13"/>
      <c r="P6" s="41"/>
      <c r="Q6" s="16"/>
      <c r="T6" s="272">
        <f>'T23'!T6/'T24'!T6*100</f>
        <v>30.772547475770018</v>
      </c>
    </row>
    <row r="7" spans="1:20">
      <c r="A7" s="154">
        <v>1999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8"/>
      <c r="N7" s="18"/>
      <c r="O7" s="13"/>
      <c r="P7" s="41"/>
      <c r="Q7" s="16"/>
      <c r="T7" s="272">
        <f>'T23'!T7/'T24'!T7*100</f>
        <v>31.912008634463142</v>
      </c>
    </row>
    <row r="8" spans="1:20">
      <c r="A8" s="154">
        <v>2000</v>
      </c>
      <c r="B8" s="273">
        <f>'T23'!B8/'T24'!B8*100</f>
        <v>56.9025406907503</v>
      </c>
      <c r="C8" s="273">
        <f>'T23'!C8/'T24'!C8*100</f>
        <v>81.374729986781446</v>
      </c>
      <c r="D8" s="273">
        <f>'T23'!D8/'T24'!D8*100</f>
        <v>62.82142395658353</v>
      </c>
      <c r="E8" s="273">
        <f>'T23'!E8/'T24'!E8*100</f>
        <v>53.391218423195511</v>
      </c>
      <c r="F8" s="273">
        <f>'T23'!F8/'T24'!F8*100</f>
        <v>99.676183176853812</v>
      </c>
      <c r="G8" s="273">
        <f>'T23'!G8/'T24'!G8*100</f>
        <v>16.022375579093058</v>
      </c>
      <c r="H8" s="273">
        <f>'T23'!H8/'T24'!H8*100</f>
        <v>27.938408508515316</v>
      </c>
      <c r="I8" s="273">
        <f>'T23'!I8/'T24'!I8*100</f>
        <v>43.91955687039718</v>
      </c>
      <c r="J8" s="273">
        <f>'T23'!J8/'T24'!J8*100</f>
        <v>38.806428947830668</v>
      </c>
      <c r="K8" s="273">
        <f>'T23'!K8/'T24'!K8*100</f>
        <v>44.28133594107112</v>
      </c>
      <c r="L8" s="273">
        <f>'T23'!L8/'T24'!L8*100</f>
        <v>10.976412178733076</v>
      </c>
      <c r="M8" s="273">
        <f>'T23'!M8/'T24'!M8*100</f>
        <v>16.404958677685951</v>
      </c>
      <c r="N8" s="273">
        <f>'T23'!N8/'T24'!N8*100</f>
        <v>11.431155237435542</v>
      </c>
      <c r="O8" s="273">
        <f>'T23'!O8/'T24'!O8*100</f>
        <v>15.446841294298922</v>
      </c>
      <c r="P8" s="273">
        <f>'T23'!P8/'T24'!P8*100</f>
        <v>21.888471700737032</v>
      </c>
      <c r="Q8" s="273"/>
      <c r="R8" s="273"/>
      <c r="S8" s="273">
        <f>'T23'!S8/'T24'!S8*100</f>
        <v>45.166519740384217</v>
      </c>
      <c r="T8" s="273">
        <f>'T23'!T8/'T24'!T8*100</f>
        <v>33.392846344410813</v>
      </c>
    </row>
    <row r="9" spans="1:20">
      <c r="A9" s="154">
        <v>2001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16"/>
      <c r="S9" s="273"/>
      <c r="T9" s="273">
        <f>'T23'!T9/'T24'!T9*100</f>
        <v>32.705848527592799</v>
      </c>
    </row>
    <row r="10" spans="1:20">
      <c r="A10" s="154">
        <v>2002</v>
      </c>
      <c r="B10" s="273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16"/>
      <c r="S10" s="273"/>
      <c r="T10" s="273">
        <f>'T23'!T10/'T24'!T10*100</f>
        <v>32.195953613137732</v>
      </c>
    </row>
    <row r="11" spans="1:20">
      <c r="A11" s="154">
        <v>2003</v>
      </c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73"/>
      <c r="Q11" s="16"/>
      <c r="S11" s="273"/>
      <c r="T11" s="273">
        <f>'T23'!T11/'T24'!T11*100</f>
        <v>32.954647833083953</v>
      </c>
    </row>
    <row r="12" spans="1:20">
      <c r="A12" s="154">
        <v>2004</v>
      </c>
      <c r="B12" s="273"/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16"/>
      <c r="S12" s="273"/>
      <c r="T12" s="273">
        <f>'T23'!T12/'T24'!T12*100</f>
        <v>33.210948788326689</v>
      </c>
    </row>
    <row r="13" spans="1:20">
      <c r="A13" s="154">
        <v>2005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16"/>
      <c r="S13" s="273"/>
      <c r="T13" s="273">
        <f>'T23'!T13/'T24'!T13*100</f>
        <v>34.081866596985023</v>
      </c>
    </row>
    <row r="14" spans="1:20">
      <c r="A14" s="154">
        <v>2006</v>
      </c>
      <c r="B14" s="273"/>
      <c r="C14" s="273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16"/>
      <c r="S14" s="273"/>
      <c r="T14" s="273">
        <f>'T23'!T14/'T24'!T14*100</f>
        <v>33.768052169198754</v>
      </c>
    </row>
    <row r="15" spans="1:20">
      <c r="A15" s="154">
        <v>2007</v>
      </c>
      <c r="B15" s="273"/>
      <c r="C15" s="273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16"/>
      <c r="S15" s="273"/>
      <c r="T15" s="273">
        <f>'T23'!T15/'T24'!T15*100</f>
        <v>33.901046218712345</v>
      </c>
    </row>
    <row r="16" spans="1:20">
      <c r="A16" s="154">
        <v>2008</v>
      </c>
      <c r="B16" s="273"/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16"/>
      <c r="S16" s="273"/>
      <c r="T16" s="273">
        <f>'T23'!T16/'T24'!T16*100</f>
        <v>34.673726321986017</v>
      </c>
    </row>
    <row r="17" spans="1:20">
      <c r="A17" s="154">
        <v>2009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16"/>
      <c r="S17" s="273"/>
      <c r="T17" s="273">
        <f>'T23'!T17/'T24'!T17*100</f>
        <v>27.30512938670876</v>
      </c>
    </row>
    <row r="18" spans="1:20">
      <c r="A18" s="154">
        <v>2010</v>
      </c>
      <c r="B18" s="273">
        <f>'T23'!B18/'T24'!B18*100</f>
        <v>30.759660378638149</v>
      </c>
      <c r="C18" s="273">
        <f>'T23'!C18/'T24'!C18*100</f>
        <v>76.599113116569825</v>
      </c>
      <c r="D18" s="273">
        <f>'T23'!D18/'T24'!D18*100</f>
        <v>56.317818328896429</v>
      </c>
      <c r="E18" s="273">
        <f>'T23'!E18/'T24'!E18*100</f>
        <v>36.564355311690491</v>
      </c>
      <c r="F18" s="273">
        <f>'T23'!F18/'T24'!F18*100</f>
        <v>36.509881144234058</v>
      </c>
      <c r="G18" s="273">
        <f>'T23'!G18/'T24'!G18*100</f>
        <v>22.093244716202655</v>
      </c>
      <c r="H18" s="273">
        <f>'T23'!H18/'T24'!H18*100</f>
        <v>30.923746390264462</v>
      </c>
      <c r="I18" s="273">
        <f>'T23'!I18/'T24'!I18*100</f>
        <v>57.820116251047594</v>
      </c>
      <c r="J18" s="273">
        <f>'T23'!J18/'T24'!J18*100</f>
        <v>38.263715141760741</v>
      </c>
      <c r="K18" s="273">
        <f>'T23'!K18/'T24'!K18*100</f>
        <v>12.294313528805079</v>
      </c>
      <c r="L18" s="273">
        <f>'T23'!L18/'T24'!L18*100</f>
        <v>18.37738258677636</v>
      </c>
      <c r="M18" s="273">
        <f>'T23'!M18/'T24'!M18*100</f>
        <v>17.298455406481832</v>
      </c>
      <c r="N18" s="273">
        <f>'T23'!N18/'T24'!N18*100</f>
        <v>16.564824427119589</v>
      </c>
      <c r="O18" s="273">
        <f>'T23'!O18/'T24'!O18*100</f>
        <v>22.485926865213141</v>
      </c>
      <c r="P18" s="273">
        <f>'T23'!P18/'T24'!P18*100</f>
        <v>24.656744709078037</v>
      </c>
      <c r="Q18" s="16"/>
      <c r="S18" s="273">
        <f>'T23'!S18/'T24'!S18*100</f>
        <v>32.352575272935866</v>
      </c>
      <c r="T18" s="273">
        <f>'T23'!T18/'T24'!T18*100</f>
        <v>28.971779502347829</v>
      </c>
    </row>
    <row r="19" spans="1:20">
      <c r="A19" s="154">
        <v>2011</v>
      </c>
      <c r="B19" s="273">
        <f>'T23'!B19/'T24'!B19*100</f>
        <v>39.269366780456977</v>
      </c>
      <c r="C19" s="273">
        <f>'T23'!C19/'T24'!C19*100</f>
        <v>78.010293830244876</v>
      </c>
      <c r="D19" s="273">
        <f>'T23'!D19/'T24'!D19*100</f>
        <v>55.314117277592004</v>
      </c>
      <c r="E19" s="273">
        <f>'T23'!E19/'T24'!E19*100</f>
        <v>38.171689124827388</v>
      </c>
      <c r="F19" s="273">
        <f>'T23'!F19/'T24'!F19*100</f>
        <v>37.430697211346477</v>
      </c>
      <c r="G19" s="273">
        <f>'T23'!G19/'T24'!G19*100</f>
        <v>21.352578094253957</v>
      </c>
      <c r="H19" s="273">
        <f>'T23'!H19/'T24'!H19*100</f>
        <v>31.236526777654934</v>
      </c>
      <c r="I19" s="273">
        <f>'T23'!I19/'T24'!I19*100</f>
        <v>57.719684423105065</v>
      </c>
      <c r="J19" s="273">
        <f>'T23'!J19/'T24'!J19*100</f>
        <v>38.340418085189789</v>
      </c>
      <c r="K19" s="273">
        <f>'T23'!K19/'T24'!K19*100</f>
        <v>12.494045742989893</v>
      </c>
      <c r="L19" s="273">
        <f>'T23'!L19/'T24'!L19*100</f>
        <v>18.555728518244756</v>
      </c>
      <c r="M19" s="273">
        <f>'T23'!M19/'T24'!M19*100</f>
        <v>17.169115550116139</v>
      </c>
      <c r="N19" s="273">
        <f>'T23'!N19/'T24'!N19*100</f>
        <v>16.003415565276423</v>
      </c>
      <c r="O19" s="273">
        <f>'T23'!O19/'T24'!O19*100</f>
        <v>21.937144372697791</v>
      </c>
      <c r="P19" s="273">
        <f>'T23'!P19/'T24'!P19*100</f>
        <v>24.679993943310706</v>
      </c>
      <c r="Q19" s="16"/>
      <c r="S19" s="273">
        <f>'T23'!S19/'T24'!S19*100</f>
        <v>33.541426468041891</v>
      </c>
      <c r="T19" s="273">
        <f>'T23'!T19/'T24'!T19*100</f>
        <v>30.070339025233285</v>
      </c>
    </row>
    <row r="20" spans="1:20">
      <c r="A20" s="154">
        <v>2012</v>
      </c>
      <c r="B20" s="273">
        <f>'T23'!B20/'T24'!B20*100</f>
        <v>41.121606743337196</v>
      </c>
      <c r="C20" s="273">
        <f>'T23'!C20/'T24'!C20*100</f>
        <v>72.616906070768394</v>
      </c>
      <c r="D20" s="273">
        <f>'T23'!D20/'T24'!D20*100</f>
        <v>56.449882239877361</v>
      </c>
      <c r="E20" s="273">
        <f>'T23'!E20/'T24'!E20*100</f>
        <v>38.461562425668497</v>
      </c>
      <c r="F20" s="273">
        <f>'T23'!F20/'T24'!F20*100</f>
        <v>36.806040006893923</v>
      </c>
      <c r="G20" s="273">
        <f>'T23'!G20/'T24'!G20*100</f>
        <v>19.389138006610214</v>
      </c>
      <c r="H20" s="273">
        <f>'T23'!H20/'T24'!H20*100</f>
        <v>31.576185202476083</v>
      </c>
      <c r="I20" s="273">
        <f>'T23'!I20/'T24'!I20*100</f>
        <v>57.858707002987288</v>
      </c>
      <c r="J20" s="273">
        <f>'T23'!J20/'T24'!J20*100</f>
        <v>36.469233235942454</v>
      </c>
      <c r="K20" s="273">
        <f>'T23'!K20/'T24'!K20*100</f>
        <v>12.716702198591602</v>
      </c>
      <c r="L20" s="273">
        <f>'T23'!L20/'T24'!L20*100</f>
        <v>18.636912241897381</v>
      </c>
      <c r="M20" s="273">
        <f>'T23'!M20/'T24'!M20*100</f>
        <v>17.471934243215795</v>
      </c>
      <c r="N20" s="273">
        <f>'T23'!N20/'T24'!N20*100</f>
        <v>16.758749626118711</v>
      </c>
      <c r="O20" s="273">
        <f>'T23'!O20/'T24'!O20*100</f>
        <v>24.170338805478252</v>
      </c>
      <c r="P20" s="273">
        <f>'T23'!P20/'T24'!P20*100</f>
        <v>25.45184049466776</v>
      </c>
      <c r="Q20" s="16"/>
      <c r="S20" s="273">
        <f>'T23'!S20/'T24'!S20*100</f>
        <v>32.137799026795506</v>
      </c>
      <c r="T20" s="273">
        <f>'T23'!T20/'T24'!T20*100</f>
        <v>29.133744568587534</v>
      </c>
    </row>
    <row r="21" spans="1:20">
      <c r="A21" s="154">
        <v>2013</v>
      </c>
      <c r="B21" s="273">
        <f>'T23'!B21/'T24'!B21*100</f>
        <v>39.096141814704296</v>
      </c>
      <c r="C21" s="273">
        <f>'T23'!C21/'T24'!C21*100</f>
        <v>72.425561160921475</v>
      </c>
      <c r="D21" s="273">
        <f>'T23'!D21/'T24'!D21*100</f>
        <v>58.267277036323073</v>
      </c>
      <c r="E21" s="273">
        <f>'T23'!E21/'T24'!E21*100</f>
        <v>37.531836236684939</v>
      </c>
      <c r="F21" s="273">
        <f>'T23'!F21/'T24'!F21*100</f>
        <v>36.88020512353954</v>
      </c>
      <c r="G21" s="273">
        <f>'T23'!G21/'T24'!G21*100</f>
        <v>19.48856287648108</v>
      </c>
      <c r="H21" s="273">
        <f>'T23'!H21/'T24'!H21*100</f>
        <v>32.6115125513926</v>
      </c>
      <c r="I21" s="273">
        <f>'T23'!I21/'T24'!I21*100</f>
        <v>57.769440471087904</v>
      </c>
      <c r="J21" s="273">
        <f>'T23'!J21/'T24'!J21*100</f>
        <v>36.661804470409443</v>
      </c>
      <c r="K21" s="273">
        <f>'T23'!K21/'T24'!K21*100</f>
        <v>12.311300283863474</v>
      </c>
      <c r="L21" s="273">
        <f>'T23'!L21/'T24'!L21*100</f>
        <v>18.338369671051279</v>
      </c>
      <c r="M21" s="273">
        <f>'T23'!M21/'T24'!M21*100</f>
        <v>19.132071914061356</v>
      </c>
      <c r="N21" s="273">
        <f>'T23'!N21/'T24'!N21*100</f>
        <v>16.988674002778442</v>
      </c>
      <c r="O21" s="273">
        <f>'T23'!O21/'T24'!O21*100</f>
        <v>24.452170957766036</v>
      </c>
      <c r="P21" s="273">
        <f>'T23'!P21/'T24'!P21*100</f>
        <v>21.563668012827904</v>
      </c>
      <c r="Q21" s="16"/>
      <c r="S21" s="273">
        <f>'T23'!S21/'T24'!S21*100</f>
        <v>32.124251623354176</v>
      </c>
      <c r="T21" s="273">
        <f>'T23'!T21/'T24'!T21*100</f>
        <v>29.168117322783893</v>
      </c>
    </row>
    <row r="22" spans="1:20">
      <c r="A22" s="154">
        <v>2014</v>
      </c>
      <c r="B22" s="273">
        <f>'T23'!B22/'T24'!B22*100</f>
        <v>35.465259801909269</v>
      </c>
      <c r="C22" s="273">
        <f>'T23'!C22/'T24'!C22*100</f>
        <v>75.480107621186434</v>
      </c>
      <c r="D22" s="273">
        <f>'T23'!D22/'T24'!D22*100</f>
        <v>58.934336085620409</v>
      </c>
      <c r="E22" s="273">
        <f>'T23'!E22/'T24'!E22*100</f>
        <v>37.582361533622013</v>
      </c>
      <c r="F22" s="273">
        <f>'T23'!F22/'T24'!F22*100</f>
        <v>37.219524282092898</v>
      </c>
      <c r="G22" s="273">
        <f>'T23'!G22/'T24'!G22*100</f>
        <v>18.972172826402588</v>
      </c>
      <c r="H22" s="273">
        <f>'T23'!H22/'T24'!H22*100</f>
        <v>34.644153077485271</v>
      </c>
      <c r="I22" s="273">
        <f>'T23'!I22/'T24'!I22*100</f>
        <v>57.530287025066798</v>
      </c>
      <c r="J22" s="273">
        <f>'T23'!J22/'T24'!J22*100</f>
        <v>37.170465648897441</v>
      </c>
      <c r="K22" s="273">
        <f>'T23'!K22/'T24'!K22*100</f>
        <v>12.020782938195723</v>
      </c>
      <c r="L22" s="273">
        <f>'T23'!L22/'T24'!L22*100</f>
        <v>20.132334166988699</v>
      </c>
      <c r="M22" s="273">
        <f>'T23'!M22/'T24'!M22*100</f>
        <v>19.392944796606002</v>
      </c>
      <c r="N22" s="273">
        <f>'T23'!N22/'T24'!N22*100</f>
        <v>16.803115040139144</v>
      </c>
      <c r="O22" s="273">
        <f>'T23'!O22/'T24'!O22*100</f>
        <v>24.195377821348409</v>
      </c>
      <c r="P22" s="273">
        <f>'T23'!P22/'T24'!P22*100</f>
        <v>21.521327013806609</v>
      </c>
      <c r="Q22" s="16"/>
      <c r="S22" s="273">
        <f>'T23'!S22/'T24'!S22*100</f>
        <v>32.956092868073497</v>
      </c>
      <c r="T22" s="273">
        <f>'T23'!T22/'T24'!T22*100</f>
        <v>29.940169820619765</v>
      </c>
    </row>
    <row r="23" spans="1:20">
      <c r="A23" s="154">
        <v>2015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41"/>
      <c r="Q23" s="16"/>
    </row>
    <row r="24" spans="1:20">
      <c r="A24" s="154">
        <v>2016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41"/>
      <c r="Q24" s="16"/>
    </row>
    <row r="25" spans="1:20">
      <c r="A25" s="155">
        <v>2017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78"/>
      <c r="Q25" s="15"/>
    </row>
    <row r="26" spans="1:20">
      <c r="A26" s="267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</row>
    <row r="27" spans="1:20">
      <c r="A27" s="267" t="s">
        <v>279</v>
      </c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</row>
    <row r="28" spans="1:20">
      <c r="A28" s="267"/>
      <c r="B28" s="267"/>
      <c r="C28" s="267"/>
      <c r="D28" s="267"/>
      <c r="E28" s="267"/>
      <c r="F28" s="267"/>
      <c r="G28" s="267"/>
      <c r="H28" s="267">
        <v>1</v>
      </c>
      <c r="I28" s="268" t="s">
        <v>202</v>
      </c>
      <c r="J28" s="268"/>
      <c r="K28" s="268"/>
      <c r="L28" s="267"/>
      <c r="M28" s="267"/>
      <c r="N28" s="267"/>
      <c r="O28" s="267"/>
      <c r="P28" s="267"/>
      <c r="Q28" s="267"/>
    </row>
    <row r="29" spans="1:20">
      <c r="A29" s="267"/>
      <c r="B29" s="267"/>
      <c r="C29" s="267"/>
      <c r="D29" s="267"/>
      <c r="E29" s="267"/>
      <c r="F29" s="267"/>
      <c r="G29" s="267"/>
      <c r="H29" s="267">
        <v>2</v>
      </c>
      <c r="I29" s="268" t="s">
        <v>203</v>
      </c>
      <c r="J29" s="267"/>
      <c r="K29" s="267"/>
      <c r="L29" s="267"/>
      <c r="M29" s="267"/>
      <c r="N29" s="267"/>
      <c r="O29" s="267"/>
      <c r="P29" s="267"/>
      <c r="Q29" s="267"/>
    </row>
    <row r="30" spans="1:20">
      <c r="A30" s="267"/>
      <c r="B30" s="267"/>
      <c r="C30" s="267"/>
      <c r="D30" s="267"/>
      <c r="E30" s="267"/>
      <c r="F30" s="267"/>
      <c r="G30" s="267"/>
      <c r="H30" s="267">
        <v>3</v>
      </c>
      <c r="I30" s="268" t="s">
        <v>204</v>
      </c>
      <c r="J30" s="267"/>
      <c r="K30" s="267"/>
      <c r="L30" s="267"/>
      <c r="M30" s="267"/>
      <c r="N30" s="267"/>
      <c r="O30" s="267"/>
      <c r="P30" s="267"/>
      <c r="Q30" s="267"/>
    </row>
    <row r="31" spans="1:20">
      <c r="A31" s="267"/>
      <c r="B31" s="267"/>
      <c r="C31" s="267"/>
      <c r="D31" s="267"/>
      <c r="E31" s="267"/>
      <c r="F31" s="267"/>
      <c r="G31" s="267"/>
      <c r="H31" s="267">
        <v>4</v>
      </c>
      <c r="I31" s="268" t="s">
        <v>205</v>
      </c>
      <c r="J31" s="267"/>
      <c r="K31" s="267"/>
      <c r="L31" s="267"/>
      <c r="M31" s="267"/>
      <c r="N31" s="267"/>
      <c r="O31" s="267"/>
      <c r="P31" s="267"/>
      <c r="Q31" s="267"/>
    </row>
    <row r="32" spans="1:20">
      <c r="A32" s="267"/>
      <c r="B32" s="267"/>
      <c r="C32" s="267"/>
      <c r="D32" s="267"/>
      <c r="E32" s="267"/>
      <c r="F32" s="267"/>
      <c r="G32" s="267"/>
      <c r="H32" s="267">
        <v>5</v>
      </c>
      <c r="I32" s="268" t="s">
        <v>206</v>
      </c>
      <c r="J32" s="267"/>
      <c r="K32" s="267"/>
      <c r="L32" s="267"/>
      <c r="M32" s="267"/>
      <c r="N32" s="267"/>
      <c r="O32" s="267"/>
      <c r="P32" s="267"/>
      <c r="Q32" s="267"/>
    </row>
    <row r="33" spans="1:17">
      <c r="A33" s="267"/>
      <c r="B33" s="267"/>
      <c r="C33" s="267"/>
      <c r="D33" s="267"/>
      <c r="E33" s="267"/>
      <c r="F33" s="267"/>
      <c r="G33" s="267"/>
      <c r="H33" s="267">
        <v>6</v>
      </c>
      <c r="I33" s="268" t="s">
        <v>207</v>
      </c>
      <c r="J33" s="267"/>
      <c r="K33" s="267"/>
      <c r="L33" s="267"/>
      <c r="M33" s="267"/>
      <c r="N33" s="267"/>
      <c r="O33" s="267"/>
      <c r="P33" s="267"/>
      <c r="Q33" s="267"/>
    </row>
    <row r="34" spans="1:17">
      <c r="A34" s="267"/>
      <c r="B34" s="267"/>
      <c r="C34" s="267"/>
      <c r="D34" s="267"/>
      <c r="E34" s="267"/>
      <c r="F34" s="267"/>
      <c r="G34" s="267"/>
      <c r="H34" s="267">
        <v>7</v>
      </c>
      <c r="I34" s="268" t="s">
        <v>208</v>
      </c>
      <c r="J34" s="267"/>
      <c r="K34" s="267"/>
      <c r="L34" s="267"/>
      <c r="M34" s="267"/>
      <c r="N34" s="267"/>
      <c r="O34" s="267"/>
      <c r="P34" s="267"/>
      <c r="Q34" s="267"/>
    </row>
    <row r="35" spans="1:17">
      <c r="A35" s="267"/>
      <c r="B35" s="267"/>
      <c r="C35" s="267"/>
      <c r="D35" s="267"/>
      <c r="E35" s="267"/>
      <c r="F35" s="267"/>
      <c r="G35" s="267"/>
      <c r="H35" s="267">
        <v>8</v>
      </c>
      <c r="I35" s="268" t="s">
        <v>209</v>
      </c>
      <c r="J35" s="267"/>
      <c r="K35" s="267"/>
      <c r="L35" s="267"/>
      <c r="M35" s="267"/>
      <c r="N35" s="267"/>
      <c r="O35" s="267"/>
      <c r="P35" s="267"/>
      <c r="Q35" s="267"/>
    </row>
    <row r="36" spans="1:17">
      <c r="A36" s="267"/>
      <c r="B36" s="267"/>
      <c r="C36" s="267"/>
      <c r="D36" s="267"/>
      <c r="E36" s="267"/>
      <c r="F36" s="267"/>
      <c r="G36" s="267"/>
      <c r="H36" s="267">
        <v>9</v>
      </c>
      <c r="I36" s="268" t="s">
        <v>210</v>
      </c>
      <c r="J36" s="267"/>
      <c r="K36" s="267"/>
      <c r="L36" s="267"/>
      <c r="M36" s="267"/>
      <c r="N36" s="267"/>
      <c r="O36" s="267"/>
      <c r="P36" s="267"/>
      <c r="Q36" s="267"/>
    </row>
    <row r="37" spans="1:17">
      <c r="A37" s="267"/>
      <c r="B37" s="267"/>
      <c r="C37" s="267"/>
      <c r="D37" s="267"/>
      <c r="E37" s="267"/>
      <c r="F37" s="267"/>
      <c r="G37" s="267"/>
      <c r="H37" s="267">
        <v>10</v>
      </c>
      <c r="I37" s="268" t="s">
        <v>211</v>
      </c>
      <c r="J37" s="267"/>
      <c r="K37" s="267"/>
      <c r="L37" s="267"/>
      <c r="M37" s="267"/>
      <c r="N37" s="267"/>
      <c r="O37" s="267"/>
      <c r="P37" s="267"/>
      <c r="Q37" s="267"/>
    </row>
    <row r="38" spans="1:17">
      <c r="A38" s="267"/>
      <c r="B38" s="267"/>
      <c r="C38" s="267"/>
      <c r="D38" s="267"/>
      <c r="E38" s="267"/>
      <c r="F38" s="267"/>
      <c r="G38" s="267"/>
      <c r="H38" s="267">
        <v>11</v>
      </c>
      <c r="I38" s="268" t="s">
        <v>212</v>
      </c>
      <c r="J38" s="267"/>
      <c r="K38" s="267"/>
      <c r="L38" s="267"/>
      <c r="M38" s="267"/>
      <c r="N38" s="267"/>
      <c r="O38" s="267"/>
      <c r="P38" s="267"/>
      <c r="Q38" s="267"/>
    </row>
    <row r="39" spans="1:17">
      <c r="A39" s="267"/>
      <c r="B39" s="267"/>
      <c r="C39" s="267"/>
      <c r="D39" s="267"/>
      <c r="E39" s="267"/>
      <c r="F39" s="267"/>
      <c r="G39" s="267"/>
      <c r="H39" s="267">
        <v>12</v>
      </c>
      <c r="I39" s="268" t="s">
        <v>213</v>
      </c>
      <c r="J39" s="267"/>
      <c r="K39" s="267"/>
      <c r="L39" s="267"/>
      <c r="M39" s="267"/>
      <c r="N39" s="267"/>
      <c r="O39" s="267"/>
      <c r="P39" s="267"/>
      <c r="Q39" s="267"/>
    </row>
    <row r="40" spans="1:17">
      <c r="A40" s="267"/>
      <c r="B40" s="267"/>
      <c r="C40" s="267"/>
      <c r="D40" s="267"/>
      <c r="E40" s="267"/>
      <c r="F40" s="267"/>
      <c r="G40" s="267"/>
      <c r="H40" s="267">
        <v>13</v>
      </c>
      <c r="I40" s="268" t="s">
        <v>214</v>
      </c>
      <c r="J40" s="267"/>
      <c r="K40" s="267"/>
      <c r="L40" s="267"/>
      <c r="M40" s="267"/>
      <c r="N40" s="267"/>
      <c r="O40" s="267"/>
      <c r="P40" s="267"/>
      <c r="Q40" s="267"/>
    </row>
    <row r="41" spans="1:17">
      <c r="A41" s="267"/>
      <c r="B41" s="267"/>
      <c r="C41" s="267"/>
      <c r="D41" s="267"/>
      <c r="E41" s="267"/>
      <c r="F41" s="267"/>
      <c r="G41" s="267"/>
      <c r="H41" s="267">
        <v>14</v>
      </c>
      <c r="I41" s="268" t="s">
        <v>215</v>
      </c>
      <c r="J41" s="267"/>
      <c r="K41" s="267"/>
      <c r="L41" s="267"/>
      <c r="M41" s="267"/>
      <c r="N41" s="267"/>
      <c r="O41" s="267"/>
      <c r="P41" s="267"/>
      <c r="Q41" s="267"/>
    </row>
    <row r="42" spans="1:17">
      <c r="A42" s="267"/>
      <c r="B42" s="267"/>
      <c r="C42" s="267"/>
      <c r="D42" s="267"/>
      <c r="E42" s="267"/>
      <c r="F42" s="267"/>
      <c r="G42" s="267"/>
      <c r="H42" s="267">
        <v>15</v>
      </c>
      <c r="I42" s="268" t="s">
        <v>216</v>
      </c>
      <c r="J42" s="267"/>
      <c r="K42" s="267"/>
      <c r="L42" s="267"/>
      <c r="M42" s="267"/>
      <c r="N42" s="267"/>
      <c r="O42" s="267"/>
      <c r="P42" s="267"/>
      <c r="Q42" s="267"/>
    </row>
    <row r="43" spans="1:17">
      <c r="A43" s="267"/>
      <c r="B43" s="267"/>
      <c r="C43" s="267"/>
      <c r="D43" s="267"/>
      <c r="E43" s="267"/>
      <c r="F43" s="267"/>
      <c r="G43" s="267"/>
      <c r="H43" s="267">
        <v>16</v>
      </c>
      <c r="I43" s="268" t="s">
        <v>217</v>
      </c>
      <c r="J43" s="267"/>
      <c r="K43" s="267"/>
      <c r="L43" s="267"/>
      <c r="M43" s="267"/>
      <c r="N43" s="267"/>
      <c r="O43" s="267"/>
      <c r="P43" s="267"/>
      <c r="Q43" s="267"/>
    </row>
    <row r="44" spans="1:17">
      <c r="A44" s="267"/>
      <c r="B44" s="267"/>
      <c r="C44" s="267"/>
      <c r="D44" s="267"/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 s="267"/>
      <c r="P44" s="267"/>
      <c r="Q44" s="267"/>
    </row>
  </sheetData>
  <mergeCells count="1">
    <mergeCell ref="B3:Q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activeCell="A2" sqref="A2"/>
    </sheetView>
  </sheetViews>
  <sheetFormatPr defaultRowHeight="15"/>
  <cols>
    <col min="1" max="1" width="13.5703125" customWidth="1"/>
  </cols>
  <sheetData>
    <row r="1" spans="1:8" s="309" customFormat="1">
      <c r="A1" s="268" t="s">
        <v>390</v>
      </c>
    </row>
    <row r="2" spans="1:8" ht="24">
      <c r="A2" s="390"/>
      <c r="B2" s="390" t="s">
        <v>362</v>
      </c>
      <c r="C2" s="390" t="s">
        <v>363</v>
      </c>
      <c r="D2" s="390" t="s">
        <v>364</v>
      </c>
      <c r="E2" s="390" t="s">
        <v>365</v>
      </c>
      <c r="F2" s="390" t="s">
        <v>366</v>
      </c>
      <c r="G2" s="309"/>
      <c r="H2" s="309"/>
    </row>
    <row r="3" spans="1:8">
      <c r="A3" s="390" t="s">
        <v>380</v>
      </c>
      <c r="B3" s="390"/>
      <c r="C3" s="390"/>
      <c r="D3" s="390"/>
      <c r="E3" s="390"/>
      <c r="F3" s="390"/>
      <c r="G3" s="309"/>
      <c r="H3" s="309"/>
    </row>
    <row r="4" spans="1:8">
      <c r="A4" s="391" t="s">
        <v>367</v>
      </c>
      <c r="B4" s="392">
        <f t="shared" ref="B4:F16" si="0">B23*100</f>
        <v>-4.5566000000000004</v>
      </c>
      <c r="C4" s="392">
        <f t="shared" si="0"/>
        <v>-1.2556</v>
      </c>
      <c r="D4" s="392">
        <f t="shared" si="0"/>
        <v>-3.3009999999999997</v>
      </c>
      <c r="E4" s="392">
        <f t="shared" si="0"/>
        <v>-4.2038000000000002</v>
      </c>
      <c r="F4" s="392">
        <f t="shared" si="0"/>
        <v>0.90270000000000006</v>
      </c>
      <c r="G4" s="309"/>
      <c r="H4" s="309"/>
    </row>
    <row r="5" spans="1:8">
      <c r="A5" s="390" t="s">
        <v>368</v>
      </c>
      <c r="B5" s="392">
        <f t="shared" si="0"/>
        <v>0.20279999999999998</v>
      </c>
      <c r="C5" s="392">
        <f t="shared" si="0"/>
        <v>0.39909999999999995</v>
      </c>
      <c r="D5" s="392">
        <f t="shared" si="0"/>
        <v>-0.1963</v>
      </c>
      <c r="E5" s="392">
        <f t="shared" si="0"/>
        <v>0.91450000000000009</v>
      </c>
      <c r="F5" s="392">
        <f t="shared" si="0"/>
        <v>-1.1108</v>
      </c>
      <c r="G5" s="309"/>
      <c r="H5" s="309"/>
    </row>
    <row r="6" spans="1:8">
      <c r="A6" s="391" t="s">
        <v>369</v>
      </c>
      <c r="B6" s="392">
        <f t="shared" si="0"/>
        <v>1.6985000000000001</v>
      </c>
      <c r="C6" s="392">
        <f t="shared" si="0"/>
        <v>3.7053999999999996</v>
      </c>
      <c r="D6" s="392">
        <f t="shared" si="0"/>
        <v>-2.0070000000000001</v>
      </c>
      <c r="E6" s="392">
        <f t="shared" si="0"/>
        <v>-3.9634999999999998</v>
      </c>
      <c r="F6" s="392">
        <f t="shared" si="0"/>
        <v>1.9564999999999999</v>
      </c>
      <c r="G6" s="309"/>
      <c r="H6" s="309"/>
    </row>
    <row r="7" spans="1:8">
      <c r="A7" s="390" t="s">
        <v>370</v>
      </c>
      <c r="B7" s="392">
        <f t="shared" si="0"/>
        <v>1.0470999999999999</v>
      </c>
      <c r="C7" s="392">
        <f t="shared" si="0"/>
        <v>-0.28360000000000002</v>
      </c>
      <c r="D7" s="392">
        <f t="shared" si="0"/>
        <v>1.3307</v>
      </c>
      <c r="E7" s="392">
        <f t="shared" si="0"/>
        <v>0.96389999999999998</v>
      </c>
      <c r="F7" s="392">
        <f t="shared" si="0"/>
        <v>0.3669</v>
      </c>
      <c r="G7" s="309"/>
      <c r="H7" s="309"/>
    </row>
    <row r="8" spans="1:8">
      <c r="A8" s="391" t="s">
        <v>371</v>
      </c>
      <c r="B8" s="392">
        <f t="shared" si="0"/>
        <v>2.8677000000000001</v>
      </c>
      <c r="C8" s="392">
        <f t="shared" si="0"/>
        <v>3.2870999999999997</v>
      </c>
      <c r="D8" s="392">
        <f t="shared" si="0"/>
        <v>-0.4194</v>
      </c>
      <c r="E8" s="392">
        <f t="shared" si="0"/>
        <v>2.0518000000000001</v>
      </c>
      <c r="F8" s="392">
        <f t="shared" si="0"/>
        <v>-2.4712000000000001</v>
      </c>
      <c r="G8" s="309"/>
      <c r="H8" s="309"/>
    </row>
    <row r="9" spans="1:8">
      <c r="A9" s="390" t="s">
        <v>372</v>
      </c>
      <c r="B9" s="392">
        <f t="shared" si="0"/>
        <v>2.3592</v>
      </c>
      <c r="C9" s="392">
        <f t="shared" si="0"/>
        <v>4.3571999999999997</v>
      </c>
      <c r="D9" s="392">
        <f t="shared" si="0"/>
        <v>-1.9980000000000002</v>
      </c>
      <c r="E9" s="392">
        <f t="shared" si="0"/>
        <v>2.1324999999999998</v>
      </c>
      <c r="F9" s="392">
        <f t="shared" si="0"/>
        <v>-4.1306000000000003</v>
      </c>
      <c r="G9" s="309"/>
      <c r="H9" s="309"/>
    </row>
    <row r="10" spans="1:8">
      <c r="A10" s="391" t="s">
        <v>373</v>
      </c>
      <c r="B10" s="392">
        <f t="shared" si="0"/>
        <v>-5.6635</v>
      </c>
      <c r="C10" s="392">
        <f t="shared" si="0"/>
        <v>-5.9331000000000005</v>
      </c>
      <c r="D10" s="392">
        <f t="shared" si="0"/>
        <v>0.26960000000000001</v>
      </c>
      <c r="E10" s="392">
        <f t="shared" si="0"/>
        <v>-0.78720000000000001</v>
      </c>
      <c r="F10" s="392">
        <f t="shared" si="0"/>
        <v>1.0568</v>
      </c>
      <c r="G10" s="309"/>
      <c r="H10" s="309"/>
    </row>
    <row r="11" spans="1:8">
      <c r="A11" s="390" t="s">
        <v>374</v>
      </c>
      <c r="B11" s="392">
        <f t="shared" si="0"/>
        <v>4.9595000000000002</v>
      </c>
      <c r="C11" s="392">
        <f t="shared" si="0"/>
        <v>2.6457999999999999</v>
      </c>
      <c r="D11" s="392">
        <f t="shared" si="0"/>
        <v>2.3137000000000003</v>
      </c>
      <c r="E11" s="392">
        <f t="shared" si="0"/>
        <v>3.4431000000000003</v>
      </c>
      <c r="F11" s="392">
        <f t="shared" si="0"/>
        <v>-1.1294999999999999</v>
      </c>
      <c r="G11" s="309"/>
      <c r="H11" s="309"/>
    </row>
    <row r="12" spans="1:8">
      <c r="A12" s="391" t="s">
        <v>375</v>
      </c>
      <c r="B12" s="392">
        <f t="shared" si="0"/>
        <v>3.3030999999999997</v>
      </c>
      <c r="C12" s="392">
        <f t="shared" si="0"/>
        <v>1.6251000000000002</v>
      </c>
      <c r="D12" s="392">
        <f t="shared" si="0"/>
        <v>1.6778999999999999</v>
      </c>
      <c r="E12" s="392">
        <f t="shared" si="0"/>
        <v>-0.91339999999999999</v>
      </c>
      <c r="F12" s="392">
        <f t="shared" si="0"/>
        <v>2.5912999999999999</v>
      </c>
      <c r="G12" s="309"/>
      <c r="H12" s="309"/>
    </row>
    <row r="13" spans="1:8">
      <c r="A13" s="390" t="s">
        <v>376</v>
      </c>
      <c r="B13" s="392">
        <f t="shared" si="0"/>
        <v>-3.3237999999999999</v>
      </c>
      <c r="C13" s="392">
        <f t="shared" si="0"/>
        <v>-0.49259999999999998</v>
      </c>
      <c r="D13" s="392">
        <f t="shared" si="0"/>
        <v>-2.8311999999999999</v>
      </c>
      <c r="E13" s="392">
        <f t="shared" si="0"/>
        <v>-2.3327</v>
      </c>
      <c r="F13" s="392">
        <f t="shared" si="0"/>
        <v>-0.4985</v>
      </c>
      <c r="G13" s="309"/>
      <c r="H13" s="309"/>
    </row>
    <row r="14" spans="1:8">
      <c r="A14" s="391" t="s">
        <v>377</v>
      </c>
      <c r="B14" s="392">
        <f t="shared" si="0"/>
        <v>3.2278000000000002</v>
      </c>
      <c r="C14" s="392">
        <f t="shared" si="0"/>
        <v>-0.1958</v>
      </c>
      <c r="D14" s="392">
        <f t="shared" si="0"/>
        <v>3.4236000000000004</v>
      </c>
      <c r="E14" s="392">
        <f t="shared" si="0"/>
        <v>4.6100000000000003</v>
      </c>
      <c r="F14" s="392">
        <f t="shared" si="0"/>
        <v>-1.1863999999999999</v>
      </c>
      <c r="G14" s="309"/>
      <c r="H14" s="309"/>
    </row>
    <row r="15" spans="1:8">
      <c r="A15" s="390" t="s">
        <v>378</v>
      </c>
      <c r="B15" s="392">
        <f t="shared" si="0"/>
        <v>-3.0781999999999998</v>
      </c>
      <c r="C15" s="392">
        <f t="shared" si="0"/>
        <v>1.6993</v>
      </c>
      <c r="D15" s="392">
        <f t="shared" si="0"/>
        <v>-4.7774999999999999</v>
      </c>
      <c r="E15" s="392">
        <f t="shared" si="0"/>
        <v>-2.0861000000000001</v>
      </c>
      <c r="F15" s="392">
        <f t="shared" si="0"/>
        <v>-2.6914000000000002</v>
      </c>
      <c r="G15" s="309"/>
      <c r="H15" s="309"/>
    </row>
    <row r="16" spans="1:8">
      <c r="A16" s="391" t="s">
        <v>379</v>
      </c>
      <c r="B16" s="392">
        <f t="shared" si="0"/>
        <v>-0.88719999999999999</v>
      </c>
      <c r="C16" s="392">
        <f t="shared" si="0"/>
        <v>0.99819999999999998</v>
      </c>
      <c r="D16" s="392">
        <f t="shared" si="0"/>
        <v>-1.8854</v>
      </c>
      <c r="E16" s="392">
        <f t="shared" si="0"/>
        <v>-2.1031999999999997</v>
      </c>
      <c r="F16" s="392">
        <f t="shared" si="0"/>
        <v>0.21779999999999999</v>
      </c>
      <c r="G16" s="309"/>
      <c r="H16" s="309"/>
    </row>
    <row r="17" spans="1:8">
      <c r="A17" s="309" t="s">
        <v>381</v>
      </c>
      <c r="B17" s="309"/>
      <c r="C17" s="309"/>
      <c r="D17" s="309"/>
      <c r="E17" s="309"/>
      <c r="F17" s="309"/>
      <c r="G17" s="309"/>
      <c r="H17" s="309"/>
    </row>
    <row r="18" spans="1:8">
      <c r="A18" s="389"/>
      <c r="B18" s="309"/>
      <c r="C18" s="309"/>
      <c r="D18" s="309"/>
      <c r="E18" s="309"/>
      <c r="F18" s="309"/>
      <c r="G18" s="309"/>
      <c r="H18" s="309"/>
    </row>
    <row r="19" spans="1:8">
      <c r="A19" s="309"/>
    </row>
    <row r="23" spans="1:8">
      <c r="B23" s="387">
        <v>-4.5566000000000002E-2</v>
      </c>
      <c r="C23" s="387">
        <v>-1.2555999999999999E-2</v>
      </c>
      <c r="D23" s="387">
        <v>-3.3009999999999998E-2</v>
      </c>
      <c r="E23" s="387">
        <v>-4.2037999999999999E-2</v>
      </c>
      <c r="F23" s="387">
        <v>9.0270000000000003E-3</v>
      </c>
    </row>
    <row r="24" spans="1:8">
      <c r="B24" s="388">
        <v>2.0279999999999999E-3</v>
      </c>
      <c r="C24" s="388">
        <v>3.9909999999999998E-3</v>
      </c>
      <c r="D24" s="388">
        <v>-1.9629999999999999E-3</v>
      </c>
      <c r="E24" s="388">
        <v>9.1450000000000004E-3</v>
      </c>
      <c r="F24" s="388">
        <v>-1.1108E-2</v>
      </c>
    </row>
    <row r="25" spans="1:8">
      <c r="B25" s="387">
        <v>1.6985E-2</v>
      </c>
      <c r="C25" s="387">
        <v>3.7053999999999997E-2</v>
      </c>
      <c r="D25" s="387">
        <v>-2.0070000000000001E-2</v>
      </c>
      <c r="E25" s="387">
        <v>-3.9634999999999997E-2</v>
      </c>
      <c r="F25" s="387">
        <v>1.9564999999999999E-2</v>
      </c>
    </row>
    <row r="26" spans="1:8">
      <c r="B26" s="388">
        <v>1.0470999999999999E-2</v>
      </c>
      <c r="C26" s="388">
        <v>-2.836E-3</v>
      </c>
      <c r="D26" s="388">
        <v>1.3306999999999999E-2</v>
      </c>
      <c r="E26" s="388">
        <v>9.639E-3</v>
      </c>
      <c r="F26" s="388">
        <v>3.669E-3</v>
      </c>
    </row>
    <row r="27" spans="1:8">
      <c r="B27" s="387">
        <v>2.8677000000000001E-2</v>
      </c>
      <c r="C27" s="387">
        <v>3.2870999999999997E-2</v>
      </c>
      <c r="D27" s="387">
        <v>-4.1939999999999998E-3</v>
      </c>
      <c r="E27" s="387">
        <v>2.0518000000000002E-2</v>
      </c>
      <c r="F27" s="387">
        <v>-2.4712000000000001E-2</v>
      </c>
    </row>
    <row r="28" spans="1:8">
      <c r="B28" s="388">
        <v>2.3591999999999998E-2</v>
      </c>
      <c r="C28" s="388">
        <v>4.3572E-2</v>
      </c>
      <c r="D28" s="388">
        <v>-1.9980000000000001E-2</v>
      </c>
      <c r="E28" s="388">
        <v>2.1325E-2</v>
      </c>
      <c r="F28" s="388">
        <v>-4.1306000000000002E-2</v>
      </c>
    </row>
    <row r="29" spans="1:8">
      <c r="B29" s="387">
        <v>-5.6634999999999998E-2</v>
      </c>
      <c r="C29" s="387">
        <v>-5.9331000000000002E-2</v>
      </c>
      <c r="D29" s="387">
        <v>2.696E-3</v>
      </c>
      <c r="E29" s="387">
        <v>-7.8720000000000005E-3</v>
      </c>
      <c r="F29" s="387">
        <v>1.0567999999999999E-2</v>
      </c>
    </row>
    <row r="30" spans="1:8">
      <c r="B30" s="388">
        <v>4.9595E-2</v>
      </c>
      <c r="C30" s="388">
        <v>2.6457999999999999E-2</v>
      </c>
      <c r="D30" s="388">
        <v>2.3137000000000001E-2</v>
      </c>
      <c r="E30" s="388">
        <v>3.4431000000000003E-2</v>
      </c>
      <c r="F30" s="388">
        <v>-1.1294999999999999E-2</v>
      </c>
    </row>
    <row r="31" spans="1:8">
      <c r="B31" s="387">
        <v>3.3030999999999998E-2</v>
      </c>
      <c r="C31" s="387">
        <v>1.6251000000000002E-2</v>
      </c>
      <c r="D31" s="387">
        <v>1.6778999999999999E-2</v>
      </c>
      <c r="E31" s="387">
        <v>-9.1339999999999998E-3</v>
      </c>
      <c r="F31" s="387">
        <v>2.5912999999999999E-2</v>
      </c>
    </row>
    <row r="32" spans="1:8">
      <c r="B32" s="388">
        <v>-3.3237999999999997E-2</v>
      </c>
      <c r="C32" s="388">
        <v>-4.9259999999999998E-3</v>
      </c>
      <c r="D32" s="388">
        <v>-2.8312E-2</v>
      </c>
      <c r="E32" s="388">
        <v>-2.3327000000000001E-2</v>
      </c>
      <c r="F32" s="388">
        <v>-4.9849999999999998E-3</v>
      </c>
    </row>
    <row r="33" spans="2:6">
      <c r="B33" s="387">
        <v>3.2278000000000001E-2</v>
      </c>
      <c r="C33" s="387">
        <v>-1.9580000000000001E-3</v>
      </c>
      <c r="D33" s="387">
        <v>3.4236000000000003E-2</v>
      </c>
      <c r="E33" s="387">
        <v>4.6100000000000002E-2</v>
      </c>
      <c r="F33" s="387">
        <v>-1.1864E-2</v>
      </c>
    </row>
    <row r="34" spans="2:6">
      <c r="B34" s="388">
        <v>-3.0782E-2</v>
      </c>
      <c r="C34" s="388">
        <v>1.6993000000000001E-2</v>
      </c>
      <c r="D34" s="388">
        <v>-4.7774999999999998E-2</v>
      </c>
      <c r="E34" s="388">
        <v>-2.0861000000000001E-2</v>
      </c>
      <c r="F34" s="388">
        <v>-2.6914E-2</v>
      </c>
    </row>
    <row r="35" spans="2:6">
      <c r="B35" s="387">
        <v>-8.8719999999999997E-3</v>
      </c>
      <c r="C35" s="387">
        <v>9.9819999999999996E-3</v>
      </c>
      <c r="D35" s="387">
        <v>-1.8853999999999999E-2</v>
      </c>
      <c r="E35" s="387">
        <v>-2.1031999999999999E-2</v>
      </c>
      <c r="F35" s="387">
        <v>2.1779999999999998E-3</v>
      </c>
    </row>
  </sheetData>
  <conditionalFormatting sqref="B4:F16">
    <cfRule type="cellIs" dxfId="1" priority="2" operator="greaterThan">
      <formula>0</formula>
    </cfRule>
  </conditionalFormatting>
  <conditionalFormatting sqref="B23:B35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64"/>
  <sheetViews>
    <sheetView workbookViewId="0">
      <selection activeCell="C60" sqref="C60"/>
    </sheetView>
  </sheetViews>
  <sheetFormatPr defaultColWidth="8.7109375" defaultRowHeight="15"/>
  <cols>
    <col min="1" max="1" width="12.28515625" customWidth="1"/>
    <col min="2" max="2" width="12.85546875" customWidth="1"/>
    <col min="3" max="3" width="16.28515625" customWidth="1"/>
    <col min="4" max="4" width="12.85546875" customWidth="1"/>
  </cols>
  <sheetData>
    <row r="1" spans="1:9">
      <c r="A1" s="716" t="s">
        <v>176</v>
      </c>
      <c r="B1" s="716"/>
      <c r="C1" s="716"/>
      <c r="D1" s="716"/>
      <c r="E1" s="716"/>
      <c r="F1" s="716"/>
    </row>
    <row r="2" spans="1:9">
      <c r="A2" s="716"/>
      <c r="B2" s="716"/>
      <c r="C2" s="716"/>
      <c r="D2" s="716"/>
      <c r="E2" s="716"/>
      <c r="F2" s="716"/>
    </row>
    <row r="3" spans="1:9" ht="85.5">
      <c r="A3" s="19" t="s">
        <v>3</v>
      </c>
      <c r="B3" s="27" t="s">
        <v>10</v>
      </c>
      <c r="C3" s="27" t="s">
        <v>147</v>
      </c>
      <c r="D3" s="26" t="s">
        <v>15</v>
      </c>
    </row>
    <row r="4" spans="1:9">
      <c r="A4" s="7"/>
      <c r="B4" s="29" t="s">
        <v>4</v>
      </c>
      <c r="C4" s="105" t="s">
        <v>5</v>
      </c>
      <c r="D4" s="21" t="s">
        <v>148</v>
      </c>
      <c r="H4" s="2"/>
      <c r="I4" s="104"/>
    </row>
    <row r="5" spans="1:9">
      <c r="A5" s="52">
        <v>1961</v>
      </c>
      <c r="B5" s="55">
        <v>42005</v>
      </c>
      <c r="C5" s="55">
        <v>5051</v>
      </c>
      <c r="D5" s="32">
        <f>C5/B5*100</f>
        <v>12.024758957266991</v>
      </c>
      <c r="H5" s="2"/>
      <c r="I5" s="104"/>
    </row>
    <row r="6" spans="1:9">
      <c r="A6" s="52">
        <v>1962</v>
      </c>
      <c r="B6" s="55">
        <v>45707</v>
      </c>
      <c r="C6" s="55">
        <v>5654</v>
      </c>
      <c r="D6" s="32">
        <f t="shared" ref="D6:D61" si="0">C6/B6*100</f>
        <v>12.370096484127158</v>
      </c>
      <c r="H6" s="2"/>
      <c r="I6" s="104"/>
    </row>
    <row r="7" spans="1:9">
      <c r="A7" s="52">
        <v>1963</v>
      </c>
      <c r="B7" s="55">
        <v>49177</v>
      </c>
      <c r="C7" s="55">
        <v>6284</v>
      </c>
      <c r="D7" s="32">
        <f t="shared" si="0"/>
        <v>12.778331333753584</v>
      </c>
      <c r="H7" s="2"/>
      <c r="I7" s="104"/>
    </row>
    <row r="8" spans="1:9">
      <c r="A8" s="52">
        <v>1964</v>
      </c>
      <c r="B8" s="55">
        <v>53919</v>
      </c>
      <c r="C8" s="55">
        <v>7298</v>
      </c>
      <c r="D8" s="32">
        <f t="shared" si="0"/>
        <v>13.535117491051393</v>
      </c>
      <c r="H8" s="2"/>
      <c r="I8" s="104"/>
    </row>
    <row r="9" spans="1:9">
      <c r="A9" s="52">
        <v>1965</v>
      </c>
      <c r="B9" s="55">
        <v>59473</v>
      </c>
      <c r="C9" s="55">
        <v>7825</v>
      </c>
      <c r="D9" s="32">
        <f t="shared" si="0"/>
        <v>13.157231012392179</v>
      </c>
      <c r="H9" s="2"/>
      <c r="I9" s="104"/>
    </row>
    <row r="10" spans="1:9">
      <c r="A10" s="52">
        <v>1966</v>
      </c>
      <c r="B10" s="55">
        <v>66585</v>
      </c>
      <c r="C10" s="55">
        <v>8254</v>
      </c>
      <c r="D10" s="32">
        <f t="shared" si="0"/>
        <v>12.396185327025606</v>
      </c>
      <c r="H10" s="2"/>
      <c r="I10" s="104"/>
    </row>
    <row r="11" spans="1:9">
      <c r="A11" s="52">
        <v>1967</v>
      </c>
      <c r="B11" s="55">
        <v>71639</v>
      </c>
      <c r="C11" s="55">
        <v>8290</v>
      </c>
      <c r="D11" s="32">
        <f t="shared" si="0"/>
        <v>11.571909155627521</v>
      </c>
      <c r="H11" s="2"/>
      <c r="I11" s="104"/>
    </row>
    <row r="12" spans="1:9">
      <c r="A12" s="52">
        <v>1968</v>
      </c>
      <c r="B12" s="55">
        <v>78236</v>
      </c>
      <c r="C12" s="55">
        <v>9002</v>
      </c>
      <c r="D12" s="32">
        <f t="shared" si="0"/>
        <v>11.506211974027302</v>
      </c>
      <c r="H12" s="2"/>
      <c r="I12" s="104"/>
    </row>
    <row r="13" spans="1:9">
      <c r="A13" s="52">
        <v>1969</v>
      </c>
      <c r="B13" s="55">
        <v>86122</v>
      </c>
      <c r="C13" s="55">
        <v>9461</v>
      </c>
      <c r="D13" s="32">
        <f t="shared" si="0"/>
        <v>10.985578597803118</v>
      </c>
      <c r="H13" s="2"/>
      <c r="I13" s="104"/>
    </row>
    <row r="14" spans="1:9">
      <c r="A14" s="52">
        <v>1970</v>
      </c>
      <c r="B14" s="55">
        <v>92753</v>
      </c>
      <c r="C14" s="55">
        <v>9029</v>
      </c>
      <c r="D14" s="32">
        <f t="shared" si="0"/>
        <v>9.7344560283764405</v>
      </c>
      <c r="H14" s="2"/>
      <c r="I14" s="104"/>
    </row>
    <row r="15" spans="1:9">
      <c r="A15" s="52">
        <v>1971</v>
      </c>
      <c r="B15" s="55">
        <v>101216</v>
      </c>
      <c r="C15" s="55">
        <v>9981</v>
      </c>
      <c r="D15" s="32">
        <f t="shared" si="0"/>
        <v>9.8610891558646863</v>
      </c>
      <c r="H15" s="2"/>
      <c r="I15" s="104"/>
    </row>
    <row r="16" spans="1:9">
      <c r="A16" s="52">
        <v>1972</v>
      </c>
      <c r="B16" s="55">
        <v>113006</v>
      </c>
      <c r="C16" s="55">
        <v>12044</v>
      </c>
      <c r="D16" s="32">
        <f t="shared" si="0"/>
        <v>10.657841176574696</v>
      </c>
      <c r="H16" s="2"/>
      <c r="I16" s="104"/>
    </row>
    <row r="17" spans="1:9">
      <c r="A17" s="52">
        <v>1973</v>
      </c>
      <c r="B17" s="55">
        <v>132398</v>
      </c>
      <c r="C17" s="55">
        <v>16809</v>
      </c>
      <c r="D17" s="32">
        <f t="shared" si="0"/>
        <v>12.695811114971525</v>
      </c>
      <c r="H17" s="2"/>
      <c r="I17" s="104"/>
    </row>
    <row r="18" spans="1:9">
      <c r="A18" s="52">
        <v>1974</v>
      </c>
      <c r="B18" s="55">
        <v>157537</v>
      </c>
      <c r="C18" s="55">
        <v>20821</v>
      </c>
      <c r="D18" s="32">
        <f t="shared" si="0"/>
        <v>13.216577692859454</v>
      </c>
      <c r="H18" s="2"/>
      <c r="I18" s="104"/>
    </row>
    <row r="19" spans="1:9">
      <c r="A19" s="52">
        <v>1975</v>
      </c>
      <c r="B19" s="55">
        <v>177219</v>
      </c>
      <c r="C19" s="55">
        <v>19778</v>
      </c>
      <c r="D19" s="32">
        <f t="shared" si="0"/>
        <v>11.160202912780234</v>
      </c>
      <c r="H19" s="2"/>
      <c r="I19" s="104"/>
    </row>
    <row r="20" spans="1:9">
      <c r="A20" s="52">
        <v>1976</v>
      </c>
      <c r="B20" s="55">
        <v>205123</v>
      </c>
      <c r="C20" s="55">
        <v>20790</v>
      </c>
      <c r="D20" s="32">
        <f t="shared" si="0"/>
        <v>10.135382185322953</v>
      </c>
      <c r="H20" s="2"/>
      <c r="I20" s="104"/>
    </row>
    <row r="21" spans="1:9">
      <c r="A21" s="52">
        <v>1977</v>
      </c>
      <c r="B21" s="55">
        <v>226636</v>
      </c>
      <c r="C21" s="55">
        <v>21668</v>
      </c>
      <c r="D21" s="32">
        <f t="shared" si="0"/>
        <v>9.5607052718897254</v>
      </c>
      <c r="H21" s="2"/>
      <c r="I21" s="104"/>
    </row>
    <row r="22" spans="1:9">
      <c r="A22" s="52">
        <v>1978</v>
      </c>
      <c r="B22" s="55">
        <v>251001</v>
      </c>
      <c r="C22" s="55">
        <v>26173</v>
      </c>
      <c r="D22" s="32">
        <f t="shared" si="0"/>
        <v>10.427448496221132</v>
      </c>
      <c r="H22" s="2"/>
      <c r="I22" s="104"/>
    </row>
    <row r="23" spans="1:9">
      <c r="A23" s="52">
        <v>1979</v>
      </c>
      <c r="B23" s="55">
        <v>286468</v>
      </c>
      <c r="C23" s="55">
        <v>34201</v>
      </c>
      <c r="D23" s="32">
        <f t="shared" si="0"/>
        <v>11.938855299719341</v>
      </c>
      <c r="H23" s="2"/>
      <c r="I23" s="104"/>
    </row>
    <row r="24" spans="1:9">
      <c r="A24" s="52">
        <v>1980</v>
      </c>
      <c r="B24" s="55">
        <v>321576</v>
      </c>
      <c r="C24" s="55">
        <v>35666</v>
      </c>
      <c r="D24" s="32">
        <f t="shared" si="0"/>
        <v>11.091001816055925</v>
      </c>
      <c r="H24" s="2"/>
      <c r="I24" s="104"/>
    </row>
    <row r="25" spans="1:9">
      <c r="A25" s="52">
        <v>1981</v>
      </c>
      <c r="B25" s="55">
        <v>367121</v>
      </c>
      <c r="C25" s="55">
        <v>29503</v>
      </c>
      <c r="D25" s="32">
        <f t="shared" si="0"/>
        <v>8.0363150024106496</v>
      </c>
      <c r="H25" s="2"/>
      <c r="I25" s="104"/>
    </row>
    <row r="26" spans="1:9">
      <c r="A26" s="52">
        <v>1982</v>
      </c>
      <c r="B26" s="55">
        <v>386773</v>
      </c>
      <c r="C26" s="55">
        <v>19882</v>
      </c>
      <c r="D26" s="32">
        <f t="shared" si="0"/>
        <v>5.1404829189214345</v>
      </c>
      <c r="H26" s="2"/>
      <c r="I26" s="104"/>
    </row>
    <row r="27" spans="1:9">
      <c r="A27" s="52">
        <v>1983</v>
      </c>
      <c r="B27" s="55">
        <v>419691</v>
      </c>
      <c r="C27" s="55">
        <v>34318</v>
      </c>
      <c r="D27" s="32">
        <f t="shared" si="0"/>
        <v>8.1769682933396233</v>
      </c>
      <c r="H27" s="2"/>
      <c r="I27" s="104"/>
    </row>
    <row r="28" spans="1:9">
      <c r="A28" s="52">
        <v>1984</v>
      </c>
      <c r="B28" s="55">
        <v>460243</v>
      </c>
      <c r="C28" s="55">
        <v>44248</v>
      </c>
      <c r="D28" s="32">
        <f t="shared" si="0"/>
        <v>9.6140517074675778</v>
      </c>
      <c r="H28" s="2"/>
      <c r="I28" s="104"/>
    </row>
    <row r="29" spans="1:9">
      <c r="A29" s="52">
        <v>1985</v>
      </c>
      <c r="B29" s="55">
        <v>498075</v>
      </c>
      <c r="C29" s="55">
        <v>51839</v>
      </c>
      <c r="D29" s="32">
        <f t="shared" si="0"/>
        <v>10.407870300657532</v>
      </c>
      <c r="H29" s="2"/>
      <c r="I29" s="104"/>
    </row>
    <row r="30" spans="1:9">
      <c r="A30" s="52">
        <v>1986</v>
      </c>
      <c r="B30" s="55">
        <v>524450</v>
      </c>
      <c r="C30" s="55">
        <v>48070</v>
      </c>
      <c r="D30" s="32">
        <f t="shared" si="0"/>
        <v>9.1657927352464483</v>
      </c>
      <c r="H30" s="2"/>
      <c r="I30" s="104"/>
    </row>
    <row r="31" spans="1:9">
      <c r="A31" s="52">
        <v>1987</v>
      </c>
      <c r="B31" s="55">
        <v>571926</v>
      </c>
      <c r="C31" s="55">
        <v>62740</v>
      </c>
      <c r="D31" s="32">
        <f t="shared" si="0"/>
        <v>10.969950657952253</v>
      </c>
      <c r="H31" s="2"/>
      <c r="I31" s="104"/>
    </row>
    <row r="32" spans="1:9">
      <c r="A32" s="52">
        <v>1988</v>
      </c>
      <c r="B32" s="55">
        <v>624401</v>
      </c>
      <c r="C32" s="55">
        <v>63059</v>
      </c>
      <c r="D32" s="32">
        <f t="shared" si="0"/>
        <v>10.099118995645426</v>
      </c>
      <c r="H32" s="2"/>
      <c r="I32" s="104"/>
    </row>
    <row r="33" spans="1:9">
      <c r="A33" s="52">
        <v>1989</v>
      </c>
      <c r="B33" s="55">
        <v>669026</v>
      </c>
      <c r="C33" s="55">
        <v>56264</v>
      </c>
      <c r="D33" s="32">
        <f t="shared" si="0"/>
        <v>8.4098375847874376</v>
      </c>
      <c r="H33" s="2"/>
      <c r="I33" s="104"/>
    </row>
    <row r="34" spans="1:9">
      <c r="A34" s="52">
        <v>1990</v>
      </c>
      <c r="B34" s="55">
        <v>692997</v>
      </c>
      <c r="C34" s="55">
        <v>40376</v>
      </c>
      <c r="D34" s="32">
        <f t="shared" si="0"/>
        <v>5.8262878482879437</v>
      </c>
      <c r="H34" s="2"/>
      <c r="I34" s="104"/>
    </row>
    <row r="35" spans="1:9">
      <c r="A35" s="52">
        <v>1991</v>
      </c>
      <c r="B35" s="55">
        <v>699253</v>
      </c>
      <c r="C35" s="55">
        <v>29303</v>
      </c>
      <c r="D35" s="32">
        <f t="shared" si="0"/>
        <v>4.1906148418383617</v>
      </c>
      <c r="H35" s="2"/>
      <c r="I35" s="104"/>
    </row>
    <row r="36" spans="1:9">
      <c r="A36" s="52">
        <v>1992</v>
      </c>
      <c r="B36" s="55">
        <v>716019</v>
      </c>
      <c r="C36" s="55">
        <v>31781</v>
      </c>
      <c r="D36" s="32">
        <f t="shared" si="0"/>
        <v>4.438569367572649</v>
      </c>
      <c r="H36" s="2"/>
      <c r="I36" s="104"/>
    </row>
    <row r="37" spans="1:9">
      <c r="A37" s="52">
        <v>1993</v>
      </c>
      <c r="B37" s="55">
        <v>744608</v>
      </c>
      <c r="C37" s="55">
        <v>44336</v>
      </c>
      <c r="D37" s="32">
        <f t="shared" si="0"/>
        <v>5.9542739266835705</v>
      </c>
      <c r="H37" s="2"/>
      <c r="I37" s="104"/>
    </row>
    <row r="38" spans="1:9">
      <c r="A38" s="52">
        <v>1994</v>
      </c>
      <c r="B38" s="55">
        <v>789507</v>
      </c>
      <c r="C38" s="55">
        <v>64024</v>
      </c>
      <c r="D38" s="32">
        <f t="shared" si="0"/>
        <v>8.1093644514868135</v>
      </c>
      <c r="H38" s="2"/>
      <c r="I38" s="104"/>
    </row>
    <row r="39" spans="1:9">
      <c r="A39" s="52">
        <v>1995</v>
      </c>
      <c r="B39" s="55">
        <v>828973</v>
      </c>
      <c r="C39" s="55">
        <v>72550</v>
      </c>
      <c r="D39" s="32">
        <f t="shared" si="0"/>
        <v>8.7517928810709158</v>
      </c>
      <c r="H39" s="2"/>
      <c r="I39" s="104"/>
    </row>
    <row r="40" spans="1:9">
      <c r="A40" s="52">
        <v>1996</v>
      </c>
      <c r="B40" s="55">
        <v>857023</v>
      </c>
      <c r="C40" s="55">
        <v>78100</v>
      </c>
      <c r="D40" s="32">
        <f t="shared" si="0"/>
        <v>9.1129409595775144</v>
      </c>
      <c r="H40" s="2"/>
      <c r="I40" s="104"/>
    </row>
    <row r="41" spans="1:9">
      <c r="A41" s="68">
        <v>1997</v>
      </c>
      <c r="B41" s="72">
        <v>903902</v>
      </c>
      <c r="C41" s="72">
        <v>84827</v>
      </c>
      <c r="D41" s="73">
        <f t="shared" si="0"/>
        <v>9.3845350491535591</v>
      </c>
      <c r="H41" s="2"/>
      <c r="I41" s="104"/>
    </row>
    <row r="42" spans="1:9">
      <c r="A42" s="52">
        <v>1998</v>
      </c>
      <c r="B42" s="55">
        <v>937295</v>
      </c>
      <c r="C42" s="55">
        <v>77198</v>
      </c>
      <c r="D42" s="32">
        <f t="shared" si="0"/>
        <v>8.236254327612972</v>
      </c>
      <c r="H42" s="2"/>
      <c r="I42" s="104"/>
    </row>
    <row r="43" spans="1:9">
      <c r="A43" s="52">
        <v>1999</v>
      </c>
      <c r="B43" s="55">
        <v>1004456</v>
      </c>
      <c r="C43" s="55">
        <v>97696</v>
      </c>
      <c r="D43" s="32">
        <f t="shared" si="0"/>
        <v>9.7262597863918376</v>
      </c>
      <c r="H43" s="2"/>
      <c r="I43" s="104"/>
    </row>
    <row r="44" spans="1:9">
      <c r="A44" s="68">
        <v>2000</v>
      </c>
      <c r="B44" s="72">
        <v>1102380</v>
      </c>
      <c r="C44" s="72">
        <v>118771</v>
      </c>
      <c r="D44" s="73">
        <f t="shared" si="0"/>
        <v>10.774052504580997</v>
      </c>
      <c r="H44" s="2"/>
      <c r="I44" s="104"/>
    </row>
    <row r="45" spans="1:9">
      <c r="A45" s="52">
        <v>2001</v>
      </c>
      <c r="B45" s="55">
        <v>1140505</v>
      </c>
      <c r="C45" s="55">
        <v>120779</v>
      </c>
      <c r="D45" s="32">
        <f t="shared" si="0"/>
        <v>10.589957957220705</v>
      </c>
      <c r="H45" s="2"/>
      <c r="I45" s="104"/>
    </row>
    <row r="46" spans="1:9">
      <c r="A46" s="52">
        <v>2002</v>
      </c>
      <c r="B46" s="55">
        <v>1189452</v>
      </c>
      <c r="C46" s="55">
        <v>132775</v>
      </c>
      <c r="D46" s="32">
        <f t="shared" si="0"/>
        <v>11.162703497072602</v>
      </c>
      <c r="H46" s="2"/>
      <c r="I46" s="104"/>
    </row>
    <row r="47" spans="1:9">
      <c r="A47" s="52">
        <v>2003</v>
      </c>
      <c r="B47" s="55">
        <v>1250315</v>
      </c>
      <c r="C47" s="55">
        <v>145423</v>
      </c>
      <c r="D47" s="32">
        <f t="shared" si="0"/>
        <v>11.630909010929246</v>
      </c>
      <c r="H47" s="2"/>
      <c r="I47" s="104"/>
    </row>
    <row r="48" spans="1:9">
      <c r="A48" s="52">
        <v>2004</v>
      </c>
      <c r="B48" s="55">
        <v>1331178</v>
      </c>
      <c r="C48" s="55">
        <v>171742</v>
      </c>
      <c r="D48" s="32">
        <f t="shared" si="0"/>
        <v>12.90150528329044</v>
      </c>
      <c r="H48" s="2"/>
      <c r="I48" s="104"/>
    </row>
    <row r="49" spans="1:12">
      <c r="A49" s="52">
        <v>2005</v>
      </c>
      <c r="B49" s="55">
        <v>1417028</v>
      </c>
      <c r="C49" s="55">
        <v>186885</v>
      </c>
      <c r="D49" s="32">
        <f t="shared" si="0"/>
        <v>13.188518504927213</v>
      </c>
      <c r="H49" s="2"/>
      <c r="I49" s="104"/>
    </row>
    <row r="50" spans="1:12">
      <c r="A50" s="52">
        <v>2006</v>
      </c>
      <c r="B50" s="55">
        <v>1492207</v>
      </c>
      <c r="C50" s="55">
        <v>193184</v>
      </c>
      <c r="D50" s="32">
        <f t="shared" si="0"/>
        <v>12.94619312199983</v>
      </c>
      <c r="H50" s="2"/>
      <c r="I50" s="104"/>
    </row>
    <row r="51" spans="1:12">
      <c r="A51" s="52">
        <v>2007</v>
      </c>
      <c r="B51" s="55">
        <v>1573532</v>
      </c>
      <c r="C51" s="55">
        <v>190116</v>
      </c>
      <c r="D51" s="32">
        <f t="shared" si="0"/>
        <v>12.082118444365923</v>
      </c>
      <c r="H51" s="2"/>
      <c r="I51" s="104"/>
    </row>
    <row r="52" spans="1:12">
      <c r="A52" s="52">
        <v>2008</v>
      </c>
      <c r="B52" s="55">
        <v>1652923</v>
      </c>
      <c r="C52" s="55">
        <v>221134</v>
      </c>
      <c r="D52" s="32">
        <f t="shared" si="0"/>
        <v>13.378360637488862</v>
      </c>
      <c r="H52" s="2"/>
      <c r="I52" s="104"/>
    </row>
    <row r="53" spans="1:12">
      <c r="A53" s="52">
        <v>2009</v>
      </c>
      <c r="B53" s="55">
        <v>1567365</v>
      </c>
      <c r="C53" s="55">
        <v>146240</v>
      </c>
      <c r="D53" s="32">
        <f t="shared" si="0"/>
        <v>9.3303091494323276</v>
      </c>
      <c r="H53" s="2"/>
      <c r="I53" s="104"/>
    </row>
    <row r="54" spans="1:12">
      <c r="A54" s="52">
        <v>2010</v>
      </c>
      <c r="B54" s="55">
        <v>1662130</v>
      </c>
      <c r="C54" s="55">
        <v>190810</v>
      </c>
      <c r="D54" s="32">
        <f t="shared" si="0"/>
        <v>11.479848146655195</v>
      </c>
      <c r="H54" s="2"/>
      <c r="I54" s="104"/>
    </row>
    <row r="55" spans="1:12">
      <c r="A55" s="68">
        <v>2011</v>
      </c>
      <c r="B55" s="72">
        <v>1769921</v>
      </c>
      <c r="C55" s="72">
        <v>222536</v>
      </c>
      <c r="D55" s="73">
        <f t="shared" si="0"/>
        <v>12.573216544693238</v>
      </c>
      <c r="H55" s="2"/>
      <c r="I55" s="104"/>
    </row>
    <row r="56" spans="1:12">
      <c r="A56" s="52">
        <v>2012</v>
      </c>
      <c r="B56" s="55">
        <v>1822808</v>
      </c>
      <c r="C56" s="55">
        <v>214871</v>
      </c>
      <c r="D56" s="32">
        <f t="shared" si="0"/>
        <v>11.787911837121626</v>
      </c>
      <c r="H56" s="2"/>
      <c r="I56" s="104"/>
    </row>
    <row r="57" spans="1:12">
      <c r="A57" s="52">
        <v>2013</v>
      </c>
      <c r="B57" s="55">
        <v>1897531</v>
      </c>
      <c r="C57" s="55">
        <v>228152</v>
      </c>
      <c r="D57" s="32">
        <f t="shared" si="0"/>
        <v>12.023624383475157</v>
      </c>
      <c r="H57" s="2"/>
      <c r="I57" s="104"/>
    </row>
    <row r="58" spans="1:12">
      <c r="A58" s="68">
        <v>2014</v>
      </c>
      <c r="B58" s="72">
        <v>1990183</v>
      </c>
      <c r="C58" s="72">
        <v>244371</v>
      </c>
      <c r="D58" s="73">
        <f t="shared" si="0"/>
        <v>12.278820590870287</v>
      </c>
      <c r="H58" s="2"/>
      <c r="I58" s="104"/>
    </row>
    <row r="59" spans="1:12">
      <c r="A59" s="52">
        <v>2015</v>
      </c>
      <c r="B59" s="55">
        <v>1994911</v>
      </c>
      <c r="C59" s="55">
        <v>199229</v>
      </c>
      <c r="D59" s="32">
        <f t="shared" si="0"/>
        <v>9.9868615692629898</v>
      </c>
      <c r="H59" s="2"/>
      <c r="I59" s="104"/>
    </row>
    <row r="60" spans="1:12">
      <c r="A60" s="52">
        <v>2016</v>
      </c>
      <c r="B60" s="55">
        <v>2035506</v>
      </c>
      <c r="C60" s="55">
        <v>189708</v>
      </c>
      <c r="D60" s="32">
        <f t="shared" si="0"/>
        <v>9.3199430510153256</v>
      </c>
      <c r="H60" s="2"/>
      <c r="I60" s="104"/>
    </row>
    <row r="61" spans="1:12">
      <c r="A61" s="52">
        <v>2017</v>
      </c>
      <c r="B61" s="55">
        <v>2144395</v>
      </c>
      <c r="C61" s="55">
        <v>231410</v>
      </c>
      <c r="D61" s="32">
        <f t="shared" si="0"/>
        <v>10.791388713366707</v>
      </c>
    </row>
    <row r="62" spans="1:12" ht="15" customHeight="1">
      <c r="A62" s="714" t="s">
        <v>150</v>
      </c>
      <c r="B62" s="714"/>
      <c r="C62" s="714"/>
      <c r="D62" s="714"/>
      <c r="E62" s="714"/>
      <c r="F62" s="24"/>
      <c r="G62" s="24"/>
      <c r="H62" s="24"/>
      <c r="I62" s="24"/>
      <c r="J62" s="24"/>
      <c r="K62" s="24"/>
      <c r="L62" s="24"/>
    </row>
    <row r="63" spans="1:12">
      <c r="A63" s="714"/>
      <c r="B63" s="714"/>
      <c r="C63" s="714"/>
      <c r="D63" s="714"/>
      <c r="E63" s="714"/>
      <c r="F63" s="24"/>
      <c r="G63" s="24"/>
      <c r="H63" s="24"/>
      <c r="I63" s="24"/>
      <c r="J63" s="24"/>
      <c r="K63" s="24"/>
      <c r="L63" s="24"/>
    </row>
    <row r="64" spans="1:12">
      <c r="A64" s="90" t="s">
        <v>8</v>
      </c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</row>
  </sheetData>
  <mergeCells count="2">
    <mergeCell ref="A1:F2"/>
    <mergeCell ref="A62:E63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/>
  <dimension ref="A1:Q80"/>
  <sheetViews>
    <sheetView zoomScale="90" zoomScaleNormal="90" workbookViewId="0">
      <selection activeCell="R5" sqref="R5"/>
    </sheetView>
  </sheetViews>
  <sheetFormatPr defaultColWidth="8.7109375" defaultRowHeight="15"/>
  <cols>
    <col min="1" max="1" width="6.28515625" customWidth="1"/>
    <col min="2" max="2" width="11.28515625" customWidth="1"/>
    <col min="3" max="3" width="11.42578125" customWidth="1"/>
    <col min="4" max="4" width="12" customWidth="1"/>
    <col min="5" max="5" width="11.85546875" customWidth="1"/>
    <col min="6" max="6" width="12.5703125" customWidth="1"/>
    <col min="7" max="7" width="10.7109375" customWidth="1"/>
    <col min="8" max="8" width="11.85546875" style="28" customWidth="1"/>
    <col min="9" max="9" width="10.28515625" style="28" customWidth="1"/>
    <col min="10" max="10" width="14.5703125" style="267" customWidth="1"/>
    <col min="11" max="11" width="11.7109375" customWidth="1"/>
    <col min="12" max="12" width="9.85546875" customWidth="1"/>
    <col min="13" max="13" width="10.140625" customWidth="1"/>
    <col min="14" max="14" width="11.7109375" customWidth="1"/>
    <col min="15" max="15" width="12.42578125" customWidth="1"/>
    <col min="17" max="17" width="15.28515625" customWidth="1"/>
  </cols>
  <sheetData>
    <row r="1" spans="1:17">
      <c r="A1" s="613" t="s">
        <v>440</v>
      </c>
      <c r="B1" s="28"/>
      <c r="C1" s="28"/>
      <c r="D1" s="28"/>
      <c r="E1" s="28"/>
      <c r="F1" s="28"/>
      <c r="G1" s="28"/>
      <c r="K1" s="28"/>
      <c r="L1" s="28"/>
      <c r="M1" s="28"/>
      <c r="N1" s="28"/>
      <c r="O1" s="28"/>
      <c r="P1" s="28"/>
    </row>
    <row r="2" spans="1:17">
      <c r="A2" s="28"/>
      <c r="B2" s="28"/>
      <c r="C2" s="28"/>
      <c r="D2" s="28"/>
      <c r="E2" s="28"/>
      <c r="F2" s="28"/>
      <c r="G2" s="28"/>
      <c r="K2" s="28"/>
      <c r="L2" s="28"/>
      <c r="M2" s="28"/>
      <c r="N2" s="28"/>
      <c r="O2" s="28"/>
      <c r="P2" s="28"/>
    </row>
    <row r="3" spans="1:17" ht="132.75" customHeight="1">
      <c r="A3" s="19" t="s">
        <v>3</v>
      </c>
      <c r="B3" s="27" t="s">
        <v>10</v>
      </c>
      <c r="C3" s="27" t="s">
        <v>27</v>
      </c>
      <c r="D3" s="27" t="s">
        <v>28</v>
      </c>
      <c r="E3" s="625" t="s">
        <v>439</v>
      </c>
      <c r="F3" s="27" t="s">
        <v>22</v>
      </c>
      <c r="G3" s="27" t="s">
        <v>21</v>
      </c>
      <c r="H3" s="27" t="s">
        <v>30</v>
      </c>
      <c r="I3" s="27" t="s">
        <v>31</v>
      </c>
      <c r="J3" s="214" t="s">
        <v>288</v>
      </c>
      <c r="K3" s="26" t="s">
        <v>32</v>
      </c>
      <c r="L3" s="25" t="s">
        <v>16</v>
      </c>
      <c r="M3" s="26" t="s">
        <v>33</v>
      </c>
      <c r="N3" s="25" t="s">
        <v>34</v>
      </c>
      <c r="O3" s="26" t="s">
        <v>287</v>
      </c>
      <c r="P3" s="28"/>
      <c r="Q3" s="357"/>
    </row>
    <row r="4" spans="1:17">
      <c r="A4" s="7"/>
      <c r="B4" s="29" t="s">
        <v>4</v>
      </c>
      <c r="C4" s="40" t="s">
        <v>5</v>
      </c>
      <c r="D4" s="40" t="s">
        <v>6</v>
      </c>
      <c r="E4" s="9" t="s">
        <v>29</v>
      </c>
      <c r="F4" s="29" t="s">
        <v>23</v>
      </c>
      <c r="G4" s="30" t="s">
        <v>35</v>
      </c>
      <c r="H4" s="38" t="s">
        <v>36</v>
      </c>
      <c r="I4" s="38" t="s">
        <v>37</v>
      </c>
      <c r="J4" s="105" t="s">
        <v>282</v>
      </c>
      <c r="K4" s="21" t="s">
        <v>283</v>
      </c>
      <c r="L4" s="618" t="s">
        <v>284</v>
      </c>
      <c r="M4" s="21" t="s">
        <v>285</v>
      </c>
      <c r="N4" s="37" t="s">
        <v>286</v>
      </c>
      <c r="O4" s="37" t="s">
        <v>289</v>
      </c>
      <c r="P4" s="28"/>
    </row>
    <row r="5" spans="1:17">
      <c r="A5" s="68">
        <v>1961</v>
      </c>
      <c r="B5" s="69">
        <v>42005</v>
      </c>
      <c r="C5" s="70">
        <v>2870</v>
      </c>
      <c r="D5" s="584">
        <v>1877</v>
      </c>
      <c r="E5" s="71">
        <f>B5-C5-D5</f>
        <v>37258</v>
      </c>
      <c r="F5" s="72">
        <v>3800</v>
      </c>
      <c r="G5" s="72">
        <v>3414</v>
      </c>
      <c r="H5" s="72"/>
      <c r="I5" s="72"/>
      <c r="J5" s="55">
        <v>5051</v>
      </c>
      <c r="K5" s="393">
        <f>F5/E5*100</f>
        <v>10.199151860003221</v>
      </c>
      <c r="L5" s="73">
        <f>G5/E5*100</f>
        <v>9.1631327500134194</v>
      </c>
      <c r="M5" s="49"/>
      <c r="N5" s="74"/>
      <c r="O5" s="560">
        <f>J5/E5*100</f>
        <v>13.556820011809545</v>
      </c>
      <c r="P5" s="28"/>
      <c r="Q5" s="358"/>
    </row>
    <row r="6" spans="1:17">
      <c r="A6" s="52">
        <v>1962</v>
      </c>
      <c r="B6" s="53">
        <v>45707</v>
      </c>
      <c r="C6" s="6">
        <v>3308</v>
      </c>
      <c r="D6" s="603">
        <v>2020</v>
      </c>
      <c r="E6" s="54">
        <f t="shared" ref="E6:E61" si="0">B6-C6-D6</f>
        <v>40379</v>
      </c>
      <c r="F6" s="55">
        <v>4428</v>
      </c>
      <c r="G6" s="55">
        <v>4088</v>
      </c>
      <c r="H6" s="55"/>
      <c r="I6" s="55"/>
      <c r="J6" s="55">
        <v>5654</v>
      </c>
      <c r="K6" s="393">
        <f t="shared" ref="K6:K61" si="1">F6/E6*100</f>
        <v>10.96609623814359</v>
      </c>
      <c r="L6" s="33">
        <f t="shared" ref="L6:L61" si="2">G6/E6*100</f>
        <v>10.124074395106367</v>
      </c>
      <c r="M6" s="28"/>
      <c r="N6" s="51"/>
      <c r="O6" s="576">
        <f t="shared" ref="O6:O61" si="3">J6/E6*100</f>
        <v>14.002327942742514</v>
      </c>
      <c r="P6" s="28"/>
      <c r="Q6" s="358"/>
    </row>
    <row r="7" spans="1:17">
      <c r="A7" s="52">
        <v>1963</v>
      </c>
      <c r="B7" s="53">
        <v>49177</v>
      </c>
      <c r="C7" s="6">
        <v>3451</v>
      </c>
      <c r="D7" s="603">
        <v>2157</v>
      </c>
      <c r="E7" s="54">
        <f t="shared" si="0"/>
        <v>43569</v>
      </c>
      <c r="F7" s="55">
        <v>4945</v>
      </c>
      <c r="G7" s="55">
        <v>4618</v>
      </c>
      <c r="H7" s="55"/>
      <c r="I7" s="55"/>
      <c r="J7" s="55">
        <v>6284</v>
      </c>
      <c r="K7" s="393">
        <f t="shared" si="1"/>
        <v>11.349812940393399</v>
      </c>
      <c r="L7" s="33">
        <f t="shared" si="2"/>
        <v>10.599279304092359</v>
      </c>
      <c r="M7" s="28"/>
      <c r="N7" s="51"/>
      <c r="O7" s="576">
        <f t="shared" si="3"/>
        <v>14.423098992402855</v>
      </c>
      <c r="P7" s="28"/>
      <c r="Q7" s="358"/>
    </row>
    <row r="8" spans="1:17">
      <c r="A8" s="52">
        <v>1964</v>
      </c>
      <c r="B8" s="53">
        <v>53919</v>
      </c>
      <c r="C8" s="6">
        <v>4000</v>
      </c>
      <c r="D8" s="603">
        <v>2364</v>
      </c>
      <c r="E8" s="54">
        <f t="shared" si="0"/>
        <v>47555</v>
      </c>
      <c r="F8" s="55">
        <v>5735</v>
      </c>
      <c r="G8" s="55">
        <v>5526</v>
      </c>
      <c r="H8" s="55"/>
      <c r="I8" s="55"/>
      <c r="J8" s="55">
        <v>7298</v>
      </c>
      <c r="K8" s="393">
        <f t="shared" si="1"/>
        <v>12.059720323835558</v>
      </c>
      <c r="L8" s="33">
        <f t="shared" si="2"/>
        <v>11.620229208285144</v>
      </c>
      <c r="M8" s="28"/>
      <c r="N8" s="51"/>
      <c r="O8" s="576">
        <f t="shared" si="3"/>
        <v>15.346440963095365</v>
      </c>
      <c r="P8" s="28"/>
      <c r="Q8" s="358"/>
    </row>
    <row r="9" spans="1:17">
      <c r="A9" s="52">
        <v>1965</v>
      </c>
      <c r="B9" s="53">
        <v>59473</v>
      </c>
      <c r="C9" s="6">
        <v>4611</v>
      </c>
      <c r="D9" s="603">
        <v>2585</v>
      </c>
      <c r="E9" s="54">
        <f t="shared" si="0"/>
        <v>52277</v>
      </c>
      <c r="F9" s="55">
        <v>6034</v>
      </c>
      <c r="G9" s="55">
        <v>5930</v>
      </c>
      <c r="H9" s="55"/>
      <c r="I9" s="55"/>
      <c r="J9" s="55">
        <v>7825</v>
      </c>
      <c r="K9" s="393">
        <f t="shared" si="1"/>
        <v>11.542360885284159</v>
      </c>
      <c r="L9" s="33">
        <f t="shared" si="2"/>
        <v>11.343420624748934</v>
      </c>
      <c r="M9" s="28"/>
      <c r="N9" s="51"/>
      <c r="O9" s="576">
        <f t="shared" si="3"/>
        <v>14.968341718155212</v>
      </c>
      <c r="P9" s="28"/>
      <c r="Q9" s="358"/>
    </row>
    <row r="10" spans="1:17">
      <c r="A10" s="52">
        <v>1966</v>
      </c>
      <c r="B10" s="53">
        <v>66585</v>
      </c>
      <c r="C10" s="6">
        <v>5110</v>
      </c>
      <c r="D10" s="603">
        <v>2861</v>
      </c>
      <c r="E10" s="54">
        <f t="shared" si="0"/>
        <v>58614</v>
      </c>
      <c r="F10" s="55">
        <v>6170</v>
      </c>
      <c r="G10" s="55">
        <v>6114</v>
      </c>
      <c r="H10" s="55"/>
      <c r="I10" s="55"/>
      <c r="J10" s="55">
        <v>8254</v>
      </c>
      <c r="K10" s="393">
        <f t="shared" si="1"/>
        <v>10.526495376531205</v>
      </c>
      <c r="L10" s="33">
        <f t="shared" si="2"/>
        <v>10.430955061930597</v>
      </c>
      <c r="M10" s="28"/>
      <c r="N10" s="51"/>
      <c r="O10" s="576">
        <f t="shared" si="3"/>
        <v>14.08195994131095</v>
      </c>
      <c r="P10" s="28"/>
      <c r="Q10" s="358"/>
    </row>
    <row r="11" spans="1:17">
      <c r="A11" s="52">
        <v>1967</v>
      </c>
      <c r="B11" s="53">
        <v>71639</v>
      </c>
      <c r="C11" s="6">
        <v>5625</v>
      </c>
      <c r="D11" s="603">
        <v>3185</v>
      </c>
      <c r="E11" s="54">
        <f t="shared" si="0"/>
        <v>62829</v>
      </c>
      <c r="F11" s="55">
        <v>5948</v>
      </c>
      <c r="G11" s="55">
        <v>6271</v>
      </c>
      <c r="H11" s="55"/>
      <c r="I11" s="55"/>
      <c r="J11" s="55">
        <v>8290</v>
      </c>
      <c r="K11" s="393">
        <f t="shared" si="1"/>
        <v>9.4669658915468968</v>
      </c>
      <c r="L11" s="33">
        <f t="shared" si="2"/>
        <v>9.9810597017300928</v>
      </c>
      <c r="M11" s="28"/>
      <c r="N11" s="51"/>
      <c r="O11" s="576">
        <f t="shared" si="3"/>
        <v>13.194543920800905</v>
      </c>
      <c r="P11" s="28"/>
      <c r="Q11" s="358"/>
    </row>
    <row r="12" spans="1:17">
      <c r="A12" s="52">
        <v>1968</v>
      </c>
      <c r="B12" s="53">
        <v>78236</v>
      </c>
      <c r="C12" s="6">
        <v>6040</v>
      </c>
      <c r="D12" s="603">
        <v>3549</v>
      </c>
      <c r="E12" s="54">
        <f t="shared" si="0"/>
        <v>68647</v>
      </c>
      <c r="F12" s="55">
        <v>6565</v>
      </c>
      <c r="G12" s="55">
        <v>6762</v>
      </c>
      <c r="H12" s="55"/>
      <c r="I12" s="55"/>
      <c r="J12" s="55">
        <v>9002</v>
      </c>
      <c r="K12" s="393">
        <f t="shared" si="1"/>
        <v>9.5634186490305471</v>
      </c>
      <c r="L12" s="33">
        <f t="shared" si="2"/>
        <v>9.850394044896353</v>
      </c>
      <c r="M12" s="28"/>
      <c r="N12" s="51"/>
      <c r="O12" s="576">
        <f t="shared" si="3"/>
        <v>13.113464535959329</v>
      </c>
      <c r="P12" s="28"/>
      <c r="Q12" s="358"/>
    </row>
    <row r="13" spans="1:17">
      <c r="A13" s="52">
        <v>1969</v>
      </c>
      <c r="B13" s="53">
        <v>86122</v>
      </c>
      <c r="C13" s="6">
        <v>6682</v>
      </c>
      <c r="D13" s="603">
        <v>3924</v>
      </c>
      <c r="E13" s="54">
        <f t="shared" si="0"/>
        <v>75516</v>
      </c>
      <c r="F13" s="55">
        <v>6701</v>
      </c>
      <c r="G13" s="55">
        <v>7247</v>
      </c>
      <c r="H13" s="55"/>
      <c r="I13" s="55"/>
      <c r="J13" s="55">
        <v>9461</v>
      </c>
      <c r="K13" s="393">
        <f t="shared" si="1"/>
        <v>8.8736161872980563</v>
      </c>
      <c r="L13" s="33">
        <f t="shared" si="2"/>
        <v>9.5966417712802574</v>
      </c>
      <c r="M13" s="28"/>
      <c r="N13" s="51"/>
      <c r="O13" s="576">
        <f t="shared" si="3"/>
        <v>12.528470787647649</v>
      </c>
      <c r="P13" s="28"/>
      <c r="Q13" s="358"/>
    </row>
    <row r="14" spans="1:17">
      <c r="A14" s="52">
        <v>1970</v>
      </c>
      <c r="B14" s="53">
        <v>92753</v>
      </c>
      <c r="C14" s="6">
        <v>6958</v>
      </c>
      <c r="D14" s="603">
        <v>4288</v>
      </c>
      <c r="E14" s="54">
        <f t="shared" si="0"/>
        <v>81507</v>
      </c>
      <c r="F14" s="55">
        <v>5752</v>
      </c>
      <c r="G14" s="55">
        <v>6776</v>
      </c>
      <c r="H14" s="55"/>
      <c r="I14" s="55"/>
      <c r="J14" s="55">
        <v>9029</v>
      </c>
      <c r="K14" s="393">
        <f t="shared" si="1"/>
        <v>7.0570625835817786</v>
      </c>
      <c r="L14" s="33">
        <f t="shared" si="2"/>
        <v>8.3133963954016217</v>
      </c>
      <c r="M14" s="28"/>
      <c r="N14" s="51"/>
      <c r="O14" s="576">
        <f t="shared" si="3"/>
        <v>11.077576159102899</v>
      </c>
      <c r="P14" s="28"/>
      <c r="Q14" s="358"/>
    </row>
    <row r="15" spans="1:17">
      <c r="A15" s="52">
        <v>1971</v>
      </c>
      <c r="B15" s="53">
        <v>101216</v>
      </c>
      <c r="C15" s="6">
        <v>7654</v>
      </c>
      <c r="D15" s="603">
        <v>4617</v>
      </c>
      <c r="E15" s="54">
        <f t="shared" si="0"/>
        <v>88945</v>
      </c>
      <c r="F15" s="55">
        <v>6210</v>
      </c>
      <c r="G15" s="55">
        <v>7281</v>
      </c>
      <c r="H15" s="55"/>
      <c r="I15" s="55"/>
      <c r="J15" s="55">
        <v>9981</v>
      </c>
      <c r="K15" s="393">
        <f t="shared" si="1"/>
        <v>6.9818427117881834</v>
      </c>
      <c r="L15" s="33">
        <f t="shared" si="2"/>
        <v>8.1859576142560009</v>
      </c>
      <c r="M15" s="28"/>
      <c r="N15" s="51"/>
      <c r="O15" s="576">
        <f t="shared" si="3"/>
        <v>11.221541401989994</v>
      </c>
      <c r="P15" s="28"/>
      <c r="Q15" s="358"/>
    </row>
    <row r="16" spans="1:17">
      <c r="A16" s="52">
        <v>1972</v>
      </c>
      <c r="B16" s="53">
        <v>113006</v>
      </c>
      <c r="C16" s="6">
        <v>8866</v>
      </c>
      <c r="D16" s="603">
        <v>5028</v>
      </c>
      <c r="E16" s="54">
        <f t="shared" si="0"/>
        <v>99112</v>
      </c>
      <c r="F16" s="55">
        <v>7952</v>
      </c>
      <c r="G16" s="55">
        <v>9905</v>
      </c>
      <c r="H16" s="55"/>
      <c r="I16" s="55"/>
      <c r="J16" s="55">
        <v>12044</v>
      </c>
      <c r="K16" s="393">
        <f t="shared" si="1"/>
        <v>8.0232464282831533</v>
      </c>
      <c r="L16" s="33">
        <f t="shared" si="2"/>
        <v>9.9937444507224154</v>
      </c>
      <c r="M16" s="28"/>
      <c r="N16" s="51"/>
      <c r="O16" s="576">
        <f t="shared" si="3"/>
        <v>12.151908951489224</v>
      </c>
      <c r="P16" s="28"/>
      <c r="Q16" s="358"/>
    </row>
    <row r="17" spans="1:17">
      <c r="A17" s="68">
        <v>1973</v>
      </c>
      <c r="B17" s="69">
        <v>132398</v>
      </c>
      <c r="C17" s="75">
        <v>10195</v>
      </c>
      <c r="D17" s="561">
        <v>5485</v>
      </c>
      <c r="E17" s="71">
        <f t="shared" si="0"/>
        <v>116718</v>
      </c>
      <c r="F17" s="72">
        <v>11590</v>
      </c>
      <c r="G17" s="72">
        <v>14531</v>
      </c>
      <c r="H17" s="72"/>
      <c r="I17" s="72"/>
      <c r="J17" s="55">
        <v>16809</v>
      </c>
      <c r="K17" s="393">
        <f t="shared" si="1"/>
        <v>9.9299165510032736</v>
      </c>
      <c r="L17" s="73">
        <f t="shared" si="2"/>
        <v>12.44966500454086</v>
      </c>
      <c r="M17" s="49"/>
      <c r="N17" s="76"/>
      <c r="O17" s="576">
        <f t="shared" si="3"/>
        <v>14.40137767953529</v>
      </c>
      <c r="P17" s="28"/>
      <c r="Q17" s="358"/>
    </row>
    <row r="18" spans="1:17">
      <c r="A18" s="68">
        <v>1974</v>
      </c>
      <c r="B18" s="69">
        <v>157537</v>
      </c>
      <c r="C18" s="75">
        <v>12003</v>
      </c>
      <c r="D18" s="561">
        <v>6136</v>
      </c>
      <c r="E18" s="71">
        <f t="shared" si="0"/>
        <v>139398</v>
      </c>
      <c r="F18" s="72">
        <v>13430</v>
      </c>
      <c r="G18" s="72">
        <v>16753</v>
      </c>
      <c r="H18" s="72"/>
      <c r="I18" s="72"/>
      <c r="J18" s="55">
        <v>20821</v>
      </c>
      <c r="K18" s="393">
        <f t="shared" si="1"/>
        <v>9.6342845664930632</v>
      </c>
      <c r="L18" s="73">
        <f t="shared" si="2"/>
        <v>12.018106429073589</v>
      </c>
      <c r="M18" s="49"/>
      <c r="N18" s="76"/>
      <c r="O18" s="576">
        <f t="shared" si="3"/>
        <v>14.936369244895909</v>
      </c>
      <c r="P18" s="28"/>
      <c r="Q18" s="358"/>
    </row>
    <row r="19" spans="1:17">
      <c r="A19" s="52">
        <v>1975</v>
      </c>
      <c r="B19" s="53">
        <v>177219</v>
      </c>
      <c r="C19" s="6">
        <v>10295</v>
      </c>
      <c r="D19" s="603">
        <v>7112</v>
      </c>
      <c r="E19" s="54">
        <f t="shared" si="0"/>
        <v>159812</v>
      </c>
      <c r="F19" s="55">
        <v>11206</v>
      </c>
      <c r="G19" s="55">
        <v>13578</v>
      </c>
      <c r="H19" s="55"/>
      <c r="I19" s="55"/>
      <c r="J19" s="55">
        <v>19778</v>
      </c>
      <c r="K19" s="393">
        <f t="shared" si="1"/>
        <v>7.011989087177434</v>
      </c>
      <c r="L19" s="33">
        <f t="shared" si="2"/>
        <v>8.4962330738617879</v>
      </c>
      <c r="M19" s="28"/>
      <c r="N19" s="51"/>
      <c r="O19" s="576">
        <f t="shared" si="3"/>
        <v>12.375791555077216</v>
      </c>
      <c r="P19" s="28"/>
      <c r="Q19" s="358"/>
    </row>
    <row r="20" spans="1:17">
      <c r="A20" s="52">
        <v>1976</v>
      </c>
      <c r="B20" s="53">
        <v>205123</v>
      </c>
      <c r="C20" s="6">
        <v>12803</v>
      </c>
      <c r="D20" s="603">
        <v>8646</v>
      </c>
      <c r="E20" s="54">
        <f t="shared" si="0"/>
        <v>183674</v>
      </c>
      <c r="F20" s="55">
        <v>12353</v>
      </c>
      <c r="G20" s="55">
        <v>14970</v>
      </c>
      <c r="H20" s="55"/>
      <c r="I20" s="55"/>
      <c r="J20" s="55">
        <v>20790</v>
      </c>
      <c r="K20" s="393">
        <f t="shared" si="1"/>
        <v>6.7255027929919313</v>
      </c>
      <c r="L20" s="33">
        <f t="shared" si="2"/>
        <v>8.1503097879939457</v>
      </c>
      <c r="M20" s="28"/>
      <c r="N20" s="51"/>
      <c r="O20" s="576">
        <f t="shared" si="3"/>
        <v>11.31896730076113</v>
      </c>
      <c r="P20" s="28"/>
      <c r="Q20" s="358"/>
    </row>
    <row r="21" spans="1:17">
      <c r="A21" s="52">
        <v>1977</v>
      </c>
      <c r="B21" s="53">
        <v>226636</v>
      </c>
      <c r="C21" s="6">
        <v>14007</v>
      </c>
      <c r="D21" s="603">
        <v>9886</v>
      </c>
      <c r="E21" s="54">
        <f t="shared" si="0"/>
        <v>202743</v>
      </c>
      <c r="F21" s="55">
        <v>11625</v>
      </c>
      <c r="G21" s="55">
        <v>16182</v>
      </c>
      <c r="H21" s="55"/>
      <c r="I21" s="55"/>
      <c r="J21" s="55">
        <v>21668</v>
      </c>
      <c r="K21" s="393">
        <f t="shared" si="1"/>
        <v>5.7338601086104086</v>
      </c>
      <c r="L21" s="33">
        <f t="shared" si="2"/>
        <v>7.9815332711856879</v>
      </c>
      <c r="M21" s="28"/>
      <c r="N21" s="51"/>
      <c r="O21" s="576">
        <f t="shared" si="3"/>
        <v>10.687422007171641</v>
      </c>
      <c r="P21" s="28"/>
      <c r="Q21" s="358"/>
    </row>
    <row r="22" spans="1:17">
      <c r="A22" s="52">
        <v>1978</v>
      </c>
      <c r="B22" s="53">
        <v>251001</v>
      </c>
      <c r="C22" s="6">
        <v>14542</v>
      </c>
      <c r="D22" s="603">
        <v>10963</v>
      </c>
      <c r="E22" s="54">
        <f t="shared" si="0"/>
        <v>225496</v>
      </c>
      <c r="F22" s="55">
        <v>13157</v>
      </c>
      <c r="G22" s="55">
        <v>21960</v>
      </c>
      <c r="H22" s="55"/>
      <c r="I22" s="55"/>
      <c r="J22" s="55">
        <v>26173</v>
      </c>
      <c r="K22" s="393">
        <f t="shared" si="1"/>
        <v>5.8346932983290172</v>
      </c>
      <c r="L22" s="33">
        <f t="shared" si="2"/>
        <v>9.7385319473516159</v>
      </c>
      <c r="M22" s="28"/>
      <c r="N22" s="51"/>
      <c r="O22" s="576">
        <f t="shared" si="3"/>
        <v>11.606857771313017</v>
      </c>
      <c r="P22" s="28"/>
      <c r="Q22" s="358"/>
    </row>
    <row r="23" spans="1:17">
      <c r="A23" s="52">
        <v>1979</v>
      </c>
      <c r="B23" s="53">
        <v>286468</v>
      </c>
      <c r="C23" s="6">
        <v>15287</v>
      </c>
      <c r="D23" s="603">
        <v>11449</v>
      </c>
      <c r="E23" s="54">
        <f t="shared" si="0"/>
        <v>259732</v>
      </c>
      <c r="F23" s="55">
        <v>16185</v>
      </c>
      <c r="G23" s="55">
        <v>30486</v>
      </c>
      <c r="H23" s="55"/>
      <c r="I23" s="55"/>
      <c r="J23" s="55">
        <v>34201</v>
      </c>
      <c r="K23" s="393">
        <f t="shared" si="1"/>
        <v>6.2314231592564644</v>
      </c>
      <c r="L23" s="33">
        <f t="shared" si="2"/>
        <v>11.737483251967411</v>
      </c>
      <c r="M23" s="28"/>
      <c r="N23" s="51"/>
      <c r="O23" s="576">
        <f t="shared" si="3"/>
        <v>13.16780373615881</v>
      </c>
      <c r="P23" s="28"/>
      <c r="Q23" s="358"/>
    </row>
    <row r="24" spans="1:17">
      <c r="A24" s="52">
        <v>1980</v>
      </c>
      <c r="B24" s="53">
        <v>321576</v>
      </c>
      <c r="C24" s="6">
        <v>14874</v>
      </c>
      <c r="D24" s="603">
        <v>13109</v>
      </c>
      <c r="E24" s="54">
        <f t="shared" si="0"/>
        <v>293593</v>
      </c>
      <c r="F24" s="55">
        <v>16043</v>
      </c>
      <c r="G24" s="55">
        <v>31406</v>
      </c>
      <c r="H24" s="55"/>
      <c r="I24" s="55"/>
      <c r="J24" s="55">
        <v>35666</v>
      </c>
      <c r="K24" s="393">
        <f t="shared" si="1"/>
        <v>5.4643673384583415</v>
      </c>
      <c r="L24" s="33">
        <f t="shared" si="2"/>
        <v>10.697121525376968</v>
      </c>
      <c r="M24" s="28"/>
      <c r="N24" s="51"/>
      <c r="O24" s="576">
        <f t="shared" si="3"/>
        <v>12.148109798258133</v>
      </c>
      <c r="P24" s="28"/>
      <c r="Q24" s="358"/>
    </row>
    <row r="25" spans="1:17">
      <c r="A25" s="68">
        <v>1981</v>
      </c>
      <c r="B25" s="69">
        <v>367121</v>
      </c>
      <c r="C25" s="75">
        <v>22765</v>
      </c>
      <c r="D25" s="561">
        <v>15674</v>
      </c>
      <c r="E25" s="71">
        <f t="shared" si="0"/>
        <v>328682</v>
      </c>
      <c r="F25" s="77">
        <v>462</v>
      </c>
      <c r="G25" s="72">
        <v>23039</v>
      </c>
      <c r="H25" s="72"/>
      <c r="I25" s="72"/>
      <c r="J25" s="55">
        <v>29503</v>
      </c>
      <c r="K25" s="393">
        <f t="shared" si="1"/>
        <v>0.14056139368751561</v>
      </c>
      <c r="L25" s="73">
        <f t="shared" si="2"/>
        <v>7.0095107124819727</v>
      </c>
      <c r="M25" s="49"/>
      <c r="N25" s="76"/>
      <c r="O25" s="576">
        <f t="shared" si="3"/>
        <v>8.9761532423436634</v>
      </c>
      <c r="P25" s="28"/>
      <c r="Q25" s="358"/>
    </row>
    <row r="26" spans="1:17">
      <c r="A26" s="78">
        <v>1982</v>
      </c>
      <c r="B26" s="79">
        <v>386773</v>
      </c>
      <c r="C26" s="80">
        <v>23324</v>
      </c>
      <c r="D26" s="601">
        <v>17665</v>
      </c>
      <c r="E26" s="81">
        <f t="shared" si="0"/>
        <v>345784</v>
      </c>
      <c r="F26" s="82">
        <v>-13470</v>
      </c>
      <c r="G26" s="82">
        <v>11018</v>
      </c>
      <c r="H26" s="82"/>
      <c r="I26" s="82"/>
      <c r="J26" s="55">
        <v>19882</v>
      </c>
      <c r="K26" s="393">
        <f t="shared" si="1"/>
        <v>-3.8954954538093145</v>
      </c>
      <c r="L26" s="83">
        <f t="shared" si="2"/>
        <v>3.1863822501908707</v>
      </c>
      <c r="M26" s="47"/>
      <c r="N26" s="84"/>
      <c r="O26" s="576">
        <f t="shared" si="3"/>
        <v>5.7498322652291609</v>
      </c>
      <c r="P26" s="28"/>
      <c r="Q26" s="358"/>
    </row>
    <row r="27" spans="1:17">
      <c r="A27" s="52">
        <v>1983</v>
      </c>
      <c r="B27" s="53">
        <v>419691</v>
      </c>
      <c r="C27" s="6">
        <v>23245</v>
      </c>
      <c r="D27" s="603">
        <v>19604</v>
      </c>
      <c r="E27" s="54">
        <f t="shared" si="0"/>
        <v>376842</v>
      </c>
      <c r="F27" s="55">
        <v>4495</v>
      </c>
      <c r="G27" s="55">
        <v>33064</v>
      </c>
      <c r="H27" s="55"/>
      <c r="I27" s="55"/>
      <c r="J27" s="55">
        <v>34318</v>
      </c>
      <c r="K27" s="393">
        <f t="shared" si="1"/>
        <v>1.1928075957563118</v>
      </c>
      <c r="L27" s="33">
        <f t="shared" si="2"/>
        <v>8.7739689312762383</v>
      </c>
      <c r="M27" s="28"/>
      <c r="N27" s="51"/>
      <c r="O27" s="576">
        <f t="shared" si="3"/>
        <v>9.1067343873559743</v>
      </c>
      <c r="P27" s="28"/>
      <c r="Q27" s="358"/>
    </row>
    <row r="28" spans="1:17">
      <c r="A28" s="52">
        <v>1984</v>
      </c>
      <c r="B28" s="53">
        <v>460243</v>
      </c>
      <c r="C28" s="6">
        <v>25396</v>
      </c>
      <c r="D28" s="603">
        <v>20012</v>
      </c>
      <c r="E28" s="54">
        <f t="shared" si="0"/>
        <v>414835</v>
      </c>
      <c r="F28" s="55">
        <v>13392</v>
      </c>
      <c r="G28" s="55">
        <v>40754</v>
      </c>
      <c r="H28" s="55"/>
      <c r="I28" s="55"/>
      <c r="J28" s="55">
        <v>44248</v>
      </c>
      <c r="K28" s="393">
        <f t="shared" si="1"/>
        <v>3.2282714814323765</v>
      </c>
      <c r="L28" s="33">
        <f t="shared" si="2"/>
        <v>9.8241469499921656</v>
      </c>
      <c r="M28" s="28"/>
      <c r="N28" s="51"/>
      <c r="O28" s="576">
        <f t="shared" si="3"/>
        <v>10.666409536321671</v>
      </c>
      <c r="P28" s="28"/>
      <c r="Q28" s="358"/>
    </row>
    <row r="29" spans="1:17">
      <c r="A29" s="52">
        <v>1985</v>
      </c>
      <c r="B29" s="53">
        <v>498075</v>
      </c>
      <c r="C29" s="6">
        <v>28621</v>
      </c>
      <c r="D29" s="603">
        <v>20996</v>
      </c>
      <c r="E29" s="54">
        <f t="shared" si="0"/>
        <v>448458</v>
      </c>
      <c r="F29" s="55">
        <v>18447</v>
      </c>
      <c r="G29" s="55">
        <v>47816</v>
      </c>
      <c r="H29" s="55"/>
      <c r="I29" s="55"/>
      <c r="J29" s="55">
        <v>51839</v>
      </c>
      <c r="K29" s="393">
        <f t="shared" si="1"/>
        <v>4.1134286822846287</v>
      </c>
      <c r="L29" s="33">
        <f t="shared" si="2"/>
        <v>10.662313973660856</v>
      </c>
      <c r="M29" s="28"/>
      <c r="N29" s="51"/>
      <c r="O29" s="576">
        <f t="shared" si="3"/>
        <v>11.559387947143323</v>
      </c>
      <c r="P29" s="28"/>
      <c r="Q29" s="358"/>
    </row>
    <row r="30" spans="1:17">
      <c r="A30" s="52">
        <v>1986</v>
      </c>
      <c r="B30" s="53">
        <v>524450</v>
      </c>
      <c r="C30" s="6">
        <v>34240</v>
      </c>
      <c r="D30" s="603">
        <v>22571</v>
      </c>
      <c r="E30" s="54">
        <f t="shared" si="0"/>
        <v>467639</v>
      </c>
      <c r="F30" s="55">
        <v>13081</v>
      </c>
      <c r="G30" s="55">
        <v>50849</v>
      </c>
      <c r="H30" s="55"/>
      <c r="I30" s="55"/>
      <c r="J30" s="55">
        <v>48070</v>
      </c>
      <c r="K30" s="393">
        <f t="shared" si="1"/>
        <v>2.7972431726181948</v>
      </c>
      <c r="L30" s="33">
        <f t="shared" si="2"/>
        <v>10.873558450000962</v>
      </c>
      <c r="M30" s="28"/>
      <c r="N30" s="51"/>
      <c r="O30" s="576">
        <f t="shared" si="3"/>
        <v>10.279296636935756</v>
      </c>
      <c r="P30" s="28"/>
      <c r="Q30" s="358"/>
    </row>
    <row r="31" spans="1:17">
      <c r="A31" s="52">
        <v>1987</v>
      </c>
      <c r="B31" s="53">
        <v>571926</v>
      </c>
      <c r="C31" s="6">
        <v>38639</v>
      </c>
      <c r="D31" s="603">
        <v>25102</v>
      </c>
      <c r="E31" s="54">
        <f t="shared" si="0"/>
        <v>508185</v>
      </c>
      <c r="F31" s="55">
        <v>27196</v>
      </c>
      <c r="G31" s="55">
        <v>65782</v>
      </c>
      <c r="H31" s="55"/>
      <c r="I31" s="55"/>
      <c r="J31" s="55">
        <v>62740</v>
      </c>
      <c r="K31" s="393">
        <f t="shared" si="1"/>
        <v>5.3515943996772828</v>
      </c>
      <c r="L31" s="33">
        <f t="shared" si="2"/>
        <v>12.944498558595788</v>
      </c>
      <c r="M31" s="28"/>
      <c r="N31" s="51"/>
      <c r="O31" s="576">
        <f t="shared" si="3"/>
        <v>12.345897655381407</v>
      </c>
      <c r="P31" s="28"/>
      <c r="Q31" s="358"/>
    </row>
    <row r="32" spans="1:17">
      <c r="A32" s="52">
        <v>1988</v>
      </c>
      <c r="B32" s="53">
        <v>624401</v>
      </c>
      <c r="C32" s="6">
        <v>44935</v>
      </c>
      <c r="D32" s="603">
        <v>26839</v>
      </c>
      <c r="E32" s="54">
        <f t="shared" si="0"/>
        <v>552627</v>
      </c>
      <c r="F32" s="55">
        <v>25591</v>
      </c>
      <c r="G32" s="55">
        <v>56469</v>
      </c>
      <c r="H32" s="44">
        <v>81697</v>
      </c>
      <c r="I32" s="44">
        <v>49021</v>
      </c>
      <c r="J32" s="55">
        <v>63059</v>
      </c>
      <c r="K32" s="393">
        <f t="shared" si="1"/>
        <v>4.6307907503614558</v>
      </c>
      <c r="L32" s="33">
        <f t="shared" si="2"/>
        <v>10.21828466578723</v>
      </c>
      <c r="M32" s="60">
        <f>H32/E32*100</f>
        <v>14.7833891576054</v>
      </c>
      <c r="N32" s="61">
        <f>I32/E32*100</f>
        <v>8.8705401654280376</v>
      </c>
      <c r="O32" s="576">
        <f t="shared" si="3"/>
        <v>11.410770736862295</v>
      </c>
      <c r="P32" s="28"/>
      <c r="Q32" s="358"/>
    </row>
    <row r="33" spans="1:17">
      <c r="A33" s="68">
        <v>1989</v>
      </c>
      <c r="B33" s="69">
        <v>669026</v>
      </c>
      <c r="C33" s="75">
        <v>51090</v>
      </c>
      <c r="D33" s="561">
        <v>30021</v>
      </c>
      <c r="E33" s="71">
        <f t="shared" si="0"/>
        <v>587915</v>
      </c>
      <c r="F33" s="72">
        <v>12015</v>
      </c>
      <c r="G33" s="72">
        <v>48464</v>
      </c>
      <c r="H33" s="85">
        <v>80974</v>
      </c>
      <c r="I33" s="85">
        <v>48589</v>
      </c>
      <c r="J33" s="55">
        <v>56264</v>
      </c>
      <c r="K33" s="393">
        <f t="shared" si="1"/>
        <v>2.0436627743806501</v>
      </c>
      <c r="L33" s="73">
        <f t="shared" si="2"/>
        <v>8.2433685141559572</v>
      </c>
      <c r="M33" s="48">
        <f t="shared" ref="M33:M61" si="4">H33/E33*100</f>
        <v>13.773079441756037</v>
      </c>
      <c r="N33" s="86">
        <f t="shared" ref="N33:N61" si="5">I33/E33*100</f>
        <v>8.2646300910845962</v>
      </c>
      <c r="O33" s="576">
        <f t="shared" si="3"/>
        <v>9.5700909145029467</v>
      </c>
      <c r="P33" s="28"/>
      <c r="Q33" s="358"/>
    </row>
    <row r="34" spans="1:17">
      <c r="A34" s="78">
        <v>1990</v>
      </c>
      <c r="B34" s="79">
        <v>692997</v>
      </c>
      <c r="C34" s="80">
        <v>49858</v>
      </c>
      <c r="D34" s="601">
        <v>35472</v>
      </c>
      <c r="E34" s="81">
        <f t="shared" si="0"/>
        <v>607667</v>
      </c>
      <c r="F34" s="82">
        <v>-10304</v>
      </c>
      <c r="G34" s="82">
        <v>31776</v>
      </c>
      <c r="H34" s="87">
        <v>59845</v>
      </c>
      <c r="I34" s="87">
        <v>35911</v>
      </c>
      <c r="J34" s="55">
        <v>40376</v>
      </c>
      <c r="K34" s="393">
        <f t="shared" si="1"/>
        <v>-1.6956655536667289</v>
      </c>
      <c r="L34" s="83">
        <f t="shared" si="2"/>
        <v>5.2291797974877685</v>
      </c>
      <c r="M34" s="50">
        <f t="shared" si="4"/>
        <v>9.8483215313650412</v>
      </c>
      <c r="N34" s="88">
        <f t="shared" si="5"/>
        <v>5.9096511740805404</v>
      </c>
      <c r="O34" s="576">
        <f t="shared" si="3"/>
        <v>6.6444286097484317</v>
      </c>
      <c r="P34" s="28"/>
      <c r="Q34" s="358"/>
    </row>
    <row r="35" spans="1:17">
      <c r="A35" s="52">
        <v>1991</v>
      </c>
      <c r="B35" s="53">
        <v>699253</v>
      </c>
      <c r="C35" s="6">
        <v>51313</v>
      </c>
      <c r="D35" s="603">
        <v>37515</v>
      </c>
      <c r="E35" s="54">
        <f t="shared" si="0"/>
        <v>610425</v>
      </c>
      <c r="F35" s="55">
        <v>-18071</v>
      </c>
      <c r="G35" s="55">
        <v>22887</v>
      </c>
      <c r="H35" s="44">
        <v>36150</v>
      </c>
      <c r="I35" s="44">
        <v>21694</v>
      </c>
      <c r="J35" s="55">
        <v>29303</v>
      </c>
      <c r="K35" s="393">
        <f t="shared" si="1"/>
        <v>-2.9603964450997258</v>
      </c>
      <c r="L35" s="33">
        <f t="shared" si="2"/>
        <v>3.7493549576115006</v>
      </c>
      <c r="M35" s="46">
        <f t="shared" si="4"/>
        <v>5.9221034525125935</v>
      </c>
      <c r="N35" s="57">
        <f t="shared" si="5"/>
        <v>3.5539173526641274</v>
      </c>
      <c r="O35" s="576">
        <f t="shared" si="3"/>
        <v>4.8004259327517715</v>
      </c>
      <c r="P35" s="28"/>
      <c r="Q35" s="358"/>
    </row>
    <row r="36" spans="1:17">
      <c r="A36" s="52">
        <v>1992</v>
      </c>
      <c r="B36" s="53">
        <v>716019</v>
      </c>
      <c r="C36" s="6">
        <v>53369</v>
      </c>
      <c r="D36" s="603">
        <v>39224</v>
      </c>
      <c r="E36" s="54">
        <f t="shared" si="0"/>
        <v>623426</v>
      </c>
      <c r="F36" s="55">
        <v>-11559</v>
      </c>
      <c r="G36" s="55">
        <v>24626</v>
      </c>
      <c r="H36" s="44">
        <v>14750</v>
      </c>
      <c r="I36" s="44">
        <v>8853</v>
      </c>
      <c r="J36" s="55">
        <v>31781</v>
      </c>
      <c r="K36" s="393">
        <f t="shared" si="1"/>
        <v>-1.8541093890854727</v>
      </c>
      <c r="L36" s="33">
        <f t="shared" si="2"/>
        <v>3.950107951865979</v>
      </c>
      <c r="M36" s="46">
        <f t="shared" si="4"/>
        <v>2.3659584297093801</v>
      </c>
      <c r="N36" s="57">
        <f t="shared" si="5"/>
        <v>1.4200562697096366</v>
      </c>
      <c r="O36" s="576">
        <f t="shared" si="3"/>
        <v>5.0977982952266991</v>
      </c>
      <c r="P36" s="24"/>
      <c r="Q36" s="358"/>
    </row>
    <row r="37" spans="1:17">
      <c r="A37" s="52">
        <v>1993</v>
      </c>
      <c r="B37" s="53">
        <v>744608</v>
      </c>
      <c r="C37" s="6">
        <v>55380</v>
      </c>
      <c r="D37" s="603">
        <v>41447</v>
      </c>
      <c r="E37" s="54">
        <f t="shared" si="0"/>
        <v>647781</v>
      </c>
      <c r="F37" s="55">
        <v>2543</v>
      </c>
      <c r="G37" s="55">
        <v>33143</v>
      </c>
      <c r="H37" s="44">
        <v>32493</v>
      </c>
      <c r="I37" s="44">
        <v>19499</v>
      </c>
      <c r="J37" s="55">
        <v>44336</v>
      </c>
      <c r="K37" s="393">
        <f t="shared" si="1"/>
        <v>0.39257094604503684</v>
      </c>
      <c r="L37" s="33">
        <f t="shared" si="2"/>
        <v>5.1163896440309307</v>
      </c>
      <c r="M37" s="46">
        <f t="shared" si="4"/>
        <v>5.0160470899887466</v>
      </c>
      <c r="N37" s="57">
        <f t="shared" si="5"/>
        <v>3.0101222481054553</v>
      </c>
      <c r="O37" s="576">
        <f t="shared" si="3"/>
        <v>6.8442884246373392</v>
      </c>
      <c r="P37" s="24"/>
      <c r="Q37" s="358"/>
    </row>
    <row r="38" spans="1:17">
      <c r="A38" s="52">
        <v>1994</v>
      </c>
      <c r="B38" s="53">
        <v>789507</v>
      </c>
      <c r="C38" s="6">
        <v>57313</v>
      </c>
      <c r="D38" s="603">
        <v>43480</v>
      </c>
      <c r="E38" s="54">
        <f t="shared" si="0"/>
        <v>688714</v>
      </c>
      <c r="F38" s="55">
        <v>23855</v>
      </c>
      <c r="G38" s="55">
        <v>53335</v>
      </c>
      <c r="H38" s="44">
        <v>58867</v>
      </c>
      <c r="I38" s="44">
        <v>35324</v>
      </c>
      <c r="J38" s="55">
        <v>64024</v>
      </c>
      <c r="K38" s="393">
        <f t="shared" si="1"/>
        <v>3.4637019140020389</v>
      </c>
      <c r="L38" s="33">
        <f t="shared" si="2"/>
        <v>7.7441434325423897</v>
      </c>
      <c r="M38" s="46">
        <f t="shared" si="4"/>
        <v>8.5473796089523386</v>
      </c>
      <c r="N38" s="57">
        <f t="shared" si="5"/>
        <v>5.1289795183486904</v>
      </c>
      <c r="O38" s="576">
        <f t="shared" si="3"/>
        <v>9.2961664783930633</v>
      </c>
      <c r="P38" s="28"/>
      <c r="Q38" s="358"/>
    </row>
    <row r="39" spans="1:17">
      <c r="A39" s="52">
        <v>1995</v>
      </c>
      <c r="B39" s="53">
        <v>828973</v>
      </c>
      <c r="C39" s="6">
        <v>60348</v>
      </c>
      <c r="D39" s="603">
        <v>44813</v>
      </c>
      <c r="E39" s="54">
        <f t="shared" si="0"/>
        <v>723812</v>
      </c>
      <c r="F39" s="55">
        <v>26449</v>
      </c>
      <c r="G39" s="55">
        <v>64810</v>
      </c>
      <c r="H39" s="44">
        <v>75460</v>
      </c>
      <c r="I39" s="44">
        <v>46459</v>
      </c>
      <c r="J39" s="55">
        <v>72550</v>
      </c>
      <c r="K39" s="393">
        <f t="shared" si="1"/>
        <v>3.6541256569385423</v>
      </c>
      <c r="L39" s="33">
        <f t="shared" si="2"/>
        <v>8.9539825258492538</v>
      </c>
      <c r="M39" s="46">
        <f t="shared" si="4"/>
        <v>10.42535907114002</v>
      </c>
      <c r="N39" s="57">
        <f t="shared" si="5"/>
        <v>6.4186556730200657</v>
      </c>
      <c r="O39" s="576">
        <f t="shared" si="3"/>
        <v>10.023320972849303</v>
      </c>
      <c r="P39" s="28"/>
      <c r="Q39" s="358"/>
    </row>
    <row r="40" spans="1:17">
      <c r="A40" s="52">
        <v>1996</v>
      </c>
      <c r="B40" s="53">
        <v>857023</v>
      </c>
      <c r="C40" s="6">
        <v>61353</v>
      </c>
      <c r="D40" s="603">
        <v>45969</v>
      </c>
      <c r="E40" s="54">
        <f t="shared" si="0"/>
        <v>749701</v>
      </c>
      <c r="F40" s="55">
        <v>31921</v>
      </c>
      <c r="G40" s="55">
        <v>67869</v>
      </c>
      <c r="H40" s="44">
        <v>88382</v>
      </c>
      <c r="I40" s="44">
        <v>54218</v>
      </c>
      <c r="J40" s="55">
        <v>78100</v>
      </c>
      <c r="K40" s="393">
        <f t="shared" si="1"/>
        <v>4.2578307885410318</v>
      </c>
      <c r="L40" s="33">
        <f t="shared" si="2"/>
        <v>9.0528090532092129</v>
      </c>
      <c r="M40" s="46">
        <f t="shared" si="4"/>
        <v>11.788966534658483</v>
      </c>
      <c r="N40" s="57">
        <f t="shared" si="5"/>
        <v>7.2319498039885231</v>
      </c>
      <c r="O40" s="576">
        <f t="shared" si="3"/>
        <v>10.417486437926586</v>
      </c>
      <c r="P40" s="28"/>
      <c r="Q40" s="358"/>
    </row>
    <row r="41" spans="1:17">
      <c r="A41" s="52">
        <v>1997</v>
      </c>
      <c r="B41" s="53">
        <v>903902</v>
      </c>
      <c r="C41" s="6">
        <v>66395</v>
      </c>
      <c r="D41" s="603">
        <v>47460</v>
      </c>
      <c r="E41" s="54">
        <f t="shared" si="0"/>
        <v>790047</v>
      </c>
      <c r="F41" s="55">
        <v>39003</v>
      </c>
      <c r="G41" s="55">
        <v>77788</v>
      </c>
      <c r="H41" s="44">
        <v>101777</v>
      </c>
      <c r="I41" s="44">
        <v>62248</v>
      </c>
      <c r="J41" s="72">
        <v>84827</v>
      </c>
      <c r="K41" s="393">
        <f t="shared" si="1"/>
        <v>4.9367948995439512</v>
      </c>
      <c r="L41" s="33">
        <f t="shared" si="2"/>
        <v>9.8459965040054573</v>
      </c>
      <c r="M41" s="46">
        <f t="shared" si="4"/>
        <v>12.88239813580711</v>
      </c>
      <c r="N41" s="57">
        <f t="shared" si="5"/>
        <v>7.8790249187706554</v>
      </c>
      <c r="O41" s="576">
        <f t="shared" si="3"/>
        <v>10.736956155773012</v>
      </c>
      <c r="P41" s="28"/>
      <c r="Q41" s="358"/>
    </row>
    <row r="42" spans="1:17">
      <c r="A42" s="52">
        <v>1998</v>
      </c>
      <c r="B42" s="53">
        <v>937295</v>
      </c>
      <c r="C42" s="6">
        <v>69745</v>
      </c>
      <c r="D42" s="603">
        <v>47902</v>
      </c>
      <c r="E42" s="54">
        <f t="shared" si="0"/>
        <v>819648</v>
      </c>
      <c r="F42" s="55">
        <v>28019</v>
      </c>
      <c r="G42" s="55">
        <v>67521</v>
      </c>
      <c r="H42" s="44">
        <v>90118</v>
      </c>
      <c r="I42" s="44">
        <v>55257</v>
      </c>
      <c r="J42" s="55">
        <v>77198</v>
      </c>
      <c r="K42" s="393">
        <f t="shared" si="1"/>
        <v>3.4184186382447099</v>
      </c>
      <c r="L42" s="33">
        <f t="shared" si="2"/>
        <v>8.2378045209650974</v>
      </c>
      <c r="M42" s="46">
        <f t="shared" si="4"/>
        <v>10.994719684547514</v>
      </c>
      <c r="N42" s="57">
        <f t="shared" si="5"/>
        <v>6.7415524713047557</v>
      </c>
      <c r="O42" s="576">
        <f t="shared" si="3"/>
        <v>9.4184332786757246</v>
      </c>
      <c r="P42" s="28"/>
      <c r="Q42" s="358"/>
    </row>
    <row r="43" spans="1:17">
      <c r="A43" s="52">
        <v>1999</v>
      </c>
      <c r="B43" s="53">
        <v>1004456</v>
      </c>
      <c r="C43" s="6">
        <v>74194</v>
      </c>
      <c r="D43" s="603">
        <v>50524</v>
      </c>
      <c r="E43" s="54">
        <f t="shared" si="0"/>
        <v>879738</v>
      </c>
      <c r="F43" s="55">
        <v>50061</v>
      </c>
      <c r="G43" s="55">
        <v>83351</v>
      </c>
      <c r="H43" s="44">
        <v>110072</v>
      </c>
      <c r="I43" s="44">
        <v>71528</v>
      </c>
      <c r="J43" s="55">
        <v>97696</v>
      </c>
      <c r="K43" s="393">
        <f t="shared" si="1"/>
        <v>5.6904442004324016</v>
      </c>
      <c r="L43" s="33">
        <f t="shared" si="2"/>
        <v>9.4745253700533567</v>
      </c>
      <c r="M43" s="46">
        <f t="shared" si="4"/>
        <v>12.511906954115885</v>
      </c>
      <c r="N43" s="57">
        <f t="shared" si="5"/>
        <v>8.130602520295815</v>
      </c>
      <c r="O43" s="576">
        <f t="shared" si="3"/>
        <v>11.105124480242981</v>
      </c>
      <c r="P43" s="28"/>
      <c r="Q43" s="358"/>
    </row>
    <row r="44" spans="1:17">
      <c r="A44" s="68">
        <v>2000</v>
      </c>
      <c r="B44" s="69">
        <v>1102380</v>
      </c>
      <c r="C44" s="75">
        <v>78615</v>
      </c>
      <c r="D44" s="561">
        <v>51032</v>
      </c>
      <c r="E44" s="71">
        <f t="shared" si="0"/>
        <v>972733</v>
      </c>
      <c r="F44" s="72">
        <v>73285</v>
      </c>
      <c r="G44" s="72">
        <v>111161</v>
      </c>
      <c r="H44" s="85">
        <v>136313</v>
      </c>
      <c r="I44" s="85">
        <v>89215</v>
      </c>
      <c r="J44" s="72">
        <v>118771</v>
      </c>
      <c r="K44" s="393">
        <f t="shared" si="1"/>
        <v>7.5339276039776584</v>
      </c>
      <c r="L44" s="73">
        <f t="shared" si="2"/>
        <v>11.427699070556873</v>
      </c>
      <c r="M44" s="48">
        <f t="shared" si="4"/>
        <v>14.013403472484228</v>
      </c>
      <c r="N44" s="86">
        <f t="shared" si="5"/>
        <v>9.171581513118193</v>
      </c>
      <c r="O44" s="576">
        <f t="shared" si="3"/>
        <v>12.210030912902102</v>
      </c>
      <c r="P44" s="28"/>
      <c r="Q44" s="358"/>
    </row>
    <row r="45" spans="1:17">
      <c r="A45" s="52">
        <v>2001</v>
      </c>
      <c r="B45" s="53">
        <v>1140505</v>
      </c>
      <c r="C45" s="6">
        <v>78894</v>
      </c>
      <c r="D45" s="603">
        <v>51066</v>
      </c>
      <c r="E45" s="54">
        <f t="shared" si="0"/>
        <v>1010545</v>
      </c>
      <c r="F45" s="56">
        <v>73999</v>
      </c>
      <c r="G45" s="55">
        <v>124747</v>
      </c>
      <c r="H45" s="44">
        <v>101119</v>
      </c>
      <c r="I45" s="44">
        <v>65698</v>
      </c>
      <c r="J45" s="55">
        <v>120779</v>
      </c>
      <c r="K45" s="393">
        <f t="shared" si="1"/>
        <v>7.3226823149884464</v>
      </c>
      <c r="L45" s="33">
        <f t="shared" si="2"/>
        <v>12.344526963173337</v>
      </c>
      <c r="M45" s="46">
        <f t="shared" si="4"/>
        <v>10.006382694486639</v>
      </c>
      <c r="N45" s="57">
        <f t="shared" si="5"/>
        <v>6.5012443780336353</v>
      </c>
      <c r="O45" s="576">
        <f t="shared" si="3"/>
        <v>11.95186755661549</v>
      </c>
      <c r="P45" s="28"/>
      <c r="Q45" s="358"/>
    </row>
    <row r="46" spans="1:17">
      <c r="A46" s="52">
        <v>2002</v>
      </c>
      <c r="B46" s="53">
        <v>1189452</v>
      </c>
      <c r="C46" s="6">
        <v>88613</v>
      </c>
      <c r="D46" s="603">
        <v>51578</v>
      </c>
      <c r="E46" s="54">
        <f t="shared" si="0"/>
        <v>1049261</v>
      </c>
      <c r="F46" s="55">
        <v>93577</v>
      </c>
      <c r="G46" s="55">
        <v>140004</v>
      </c>
      <c r="H46" s="44">
        <v>86083</v>
      </c>
      <c r="I46" s="44">
        <v>49252</v>
      </c>
      <c r="J46" s="55">
        <v>132775</v>
      </c>
      <c r="K46" s="393">
        <f t="shared" si="1"/>
        <v>8.9183720732973004</v>
      </c>
      <c r="L46" s="33">
        <f t="shared" si="2"/>
        <v>13.343105290294787</v>
      </c>
      <c r="M46" s="46">
        <f t="shared" si="4"/>
        <v>8.2041551148856193</v>
      </c>
      <c r="N46" s="57">
        <f t="shared" si="5"/>
        <v>4.6939703276877731</v>
      </c>
      <c r="O46" s="576">
        <f t="shared" si="3"/>
        <v>12.654144202443435</v>
      </c>
      <c r="P46" s="28"/>
      <c r="Q46" s="358"/>
    </row>
    <row r="47" spans="1:17">
      <c r="A47" s="52">
        <v>2003</v>
      </c>
      <c r="B47" s="53">
        <v>1250315</v>
      </c>
      <c r="C47" s="6">
        <v>89286</v>
      </c>
      <c r="D47" s="603">
        <v>53268</v>
      </c>
      <c r="E47" s="54">
        <f t="shared" si="0"/>
        <v>1107761</v>
      </c>
      <c r="F47" s="55">
        <v>112537</v>
      </c>
      <c r="G47" s="55">
        <v>156403</v>
      </c>
      <c r="H47" s="44">
        <v>134928</v>
      </c>
      <c r="I47" s="44">
        <v>94045</v>
      </c>
      <c r="J47" s="55">
        <v>145423</v>
      </c>
      <c r="K47" s="393">
        <f t="shared" si="1"/>
        <v>10.158960281143676</v>
      </c>
      <c r="L47" s="33">
        <f t="shared" si="2"/>
        <v>14.118839713620538</v>
      </c>
      <c r="M47" s="46">
        <f t="shared" si="4"/>
        <v>12.180244655661285</v>
      </c>
      <c r="N47" s="57">
        <f t="shared" si="5"/>
        <v>8.4896471350769698</v>
      </c>
      <c r="O47" s="576">
        <f t="shared" si="3"/>
        <v>13.127651181076065</v>
      </c>
      <c r="P47" s="28"/>
      <c r="Q47" s="358"/>
    </row>
    <row r="48" spans="1:17">
      <c r="A48" s="52">
        <v>2004</v>
      </c>
      <c r="B48" s="53">
        <v>1331178</v>
      </c>
      <c r="C48" s="6">
        <v>93991</v>
      </c>
      <c r="D48" s="603">
        <v>56702</v>
      </c>
      <c r="E48" s="54">
        <f t="shared" si="0"/>
        <v>1180485</v>
      </c>
      <c r="F48" s="55">
        <v>138782</v>
      </c>
      <c r="G48" s="55">
        <v>189022</v>
      </c>
      <c r="H48" s="44">
        <v>168456</v>
      </c>
      <c r="I48" s="44">
        <v>121854</v>
      </c>
      <c r="J48" s="55">
        <v>171742</v>
      </c>
      <c r="K48" s="393">
        <f t="shared" si="1"/>
        <v>11.756354379767638</v>
      </c>
      <c r="L48" s="33">
        <f t="shared" si="2"/>
        <v>16.012232260469215</v>
      </c>
      <c r="M48" s="46">
        <f t="shared" si="4"/>
        <v>14.270066964002085</v>
      </c>
      <c r="N48" s="57">
        <f t="shared" si="5"/>
        <v>10.32236750149303</v>
      </c>
      <c r="O48" s="576">
        <f t="shared" si="3"/>
        <v>14.548427129527269</v>
      </c>
      <c r="P48" s="28"/>
      <c r="Q48" s="358"/>
    </row>
    <row r="49" spans="1:17">
      <c r="A49" s="52">
        <v>2005</v>
      </c>
      <c r="B49" s="53">
        <v>1417028</v>
      </c>
      <c r="C49" s="6">
        <v>97708</v>
      </c>
      <c r="D49" s="603">
        <v>59745</v>
      </c>
      <c r="E49" s="54">
        <f t="shared" si="0"/>
        <v>1259575</v>
      </c>
      <c r="F49" s="55">
        <v>154903</v>
      </c>
      <c r="G49" s="55">
        <v>224011</v>
      </c>
      <c r="H49" s="44">
        <v>196632</v>
      </c>
      <c r="I49" s="44">
        <v>143840</v>
      </c>
      <c r="J49" s="55">
        <v>186885</v>
      </c>
      <c r="K49" s="393">
        <f t="shared" si="1"/>
        <v>12.298037036301928</v>
      </c>
      <c r="L49" s="33">
        <f t="shared" si="2"/>
        <v>17.784649584185143</v>
      </c>
      <c r="M49" s="46">
        <f t="shared" si="4"/>
        <v>15.610979894011869</v>
      </c>
      <c r="N49" s="57">
        <f t="shared" si="5"/>
        <v>11.419724907210766</v>
      </c>
      <c r="O49" s="576">
        <f t="shared" si="3"/>
        <v>14.837147450528947</v>
      </c>
      <c r="P49" s="28"/>
      <c r="Q49" s="358"/>
    </row>
    <row r="50" spans="1:17">
      <c r="A50" s="52">
        <v>2006</v>
      </c>
      <c r="B50" s="53">
        <v>1492207</v>
      </c>
      <c r="C50" s="6">
        <v>100693</v>
      </c>
      <c r="D50" s="603">
        <v>62189</v>
      </c>
      <c r="E50" s="54">
        <f t="shared" si="0"/>
        <v>1329325</v>
      </c>
      <c r="F50" s="55">
        <v>151787</v>
      </c>
      <c r="G50" s="55">
        <v>225338</v>
      </c>
      <c r="H50" s="44">
        <v>232499</v>
      </c>
      <c r="I50" s="44">
        <v>178789</v>
      </c>
      <c r="J50" s="55">
        <v>193184</v>
      </c>
      <c r="K50" s="393">
        <f t="shared" si="1"/>
        <v>11.418351418953227</v>
      </c>
      <c r="L50" s="33">
        <f t="shared" si="2"/>
        <v>16.95130987531266</v>
      </c>
      <c r="M50" s="46">
        <f t="shared" si="4"/>
        <v>17.490004325503545</v>
      </c>
      <c r="N50" s="57">
        <f t="shared" si="5"/>
        <v>13.449607883700374</v>
      </c>
      <c r="O50" s="576">
        <f t="shared" si="3"/>
        <v>14.532488292930623</v>
      </c>
      <c r="P50" s="28"/>
      <c r="Q50" s="358"/>
    </row>
    <row r="51" spans="1:17">
      <c r="A51" s="52">
        <v>2007</v>
      </c>
      <c r="B51" s="53">
        <v>1573532</v>
      </c>
      <c r="C51" s="6">
        <v>104606</v>
      </c>
      <c r="D51" s="603">
        <v>65890</v>
      </c>
      <c r="E51" s="54">
        <f t="shared" si="0"/>
        <v>1403036</v>
      </c>
      <c r="F51" s="55">
        <v>138469</v>
      </c>
      <c r="G51" s="55">
        <v>218208</v>
      </c>
      <c r="H51" s="44">
        <v>244920</v>
      </c>
      <c r="I51" s="44">
        <v>184275</v>
      </c>
      <c r="J51" s="55">
        <v>190116</v>
      </c>
      <c r="K51" s="393">
        <f t="shared" si="1"/>
        <v>9.8692407037310517</v>
      </c>
      <c r="L51" s="33">
        <f t="shared" si="2"/>
        <v>15.552558879458545</v>
      </c>
      <c r="M51" s="46">
        <f t="shared" si="4"/>
        <v>17.456430198512368</v>
      </c>
      <c r="N51" s="57">
        <f t="shared" si="5"/>
        <v>13.134017943944418</v>
      </c>
      <c r="O51" s="576">
        <f t="shared" si="3"/>
        <v>13.550329428467981</v>
      </c>
      <c r="P51" s="28"/>
      <c r="Q51" s="358"/>
    </row>
    <row r="52" spans="1:17">
      <c r="A52" s="52">
        <v>2008</v>
      </c>
      <c r="B52" s="53">
        <v>1652923</v>
      </c>
      <c r="C52" s="6">
        <v>101996</v>
      </c>
      <c r="D52" s="603">
        <v>67543</v>
      </c>
      <c r="E52" s="54">
        <f t="shared" si="0"/>
        <v>1483384</v>
      </c>
      <c r="F52" s="55">
        <v>163001</v>
      </c>
      <c r="G52" s="55">
        <v>245489</v>
      </c>
      <c r="H52" s="44">
        <v>204433</v>
      </c>
      <c r="I52" s="44">
        <v>146154</v>
      </c>
      <c r="J52" s="55">
        <v>221134</v>
      </c>
      <c r="K52" s="393">
        <f t="shared" si="1"/>
        <v>10.988456124644731</v>
      </c>
      <c r="L52" s="33">
        <f t="shared" si="2"/>
        <v>16.549254946797323</v>
      </c>
      <c r="M52" s="46">
        <f t="shared" si="4"/>
        <v>13.781529260124149</v>
      </c>
      <c r="N52" s="57">
        <f t="shared" si="5"/>
        <v>9.852742108584156</v>
      </c>
      <c r="O52" s="576">
        <f t="shared" si="3"/>
        <v>14.907400915744001</v>
      </c>
      <c r="P52" s="28"/>
      <c r="Q52" s="358"/>
    </row>
    <row r="53" spans="1:17">
      <c r="A53" s="68">
        <v>2009</v>
      </c>
      <c r="B53" s="69">
        <v>1567365</v>
      </c>
      <c r="C53" s="75">
        <v>102216</v>
      </c>
      <c r="D53" s="561">
        <v>69652</v>
      </c>
      <c r="E53" s="71">
        <f t="shared" si="0"/>
        <v>1395497</v>
      </c>
      <c r="F53" s="72">
        <v>90054</v>
      </c>
      <c r="G53" s="72">
        <v>174740</v>
      </c>
      <c r="H53" s="85">
        <v>168228</v>
      </c>
      <c r="I53" s="85">
        <v>131654</v>
      </c>
      <c r="J53" s="55">
        <v>146240</v>
      </c>
      <c r="K53" s="393">
        <f t="shared" si="1"/>
        <v>6.4531847793295158</v>
      </c>
      <c r="L53" s="73">
        <f t="shared" si="2"/>
        <v>12.521703737091517</v>
      </c>
      <c r="M53" s="48">
        <f t="shared" si="4"/>
        <v>12.0550599535506</v>
      </c>
      <c r="N53" s="86">
        <f t="shared" si="5"/>
        <v>9.4342015783624049</v>
      </c>
      <c r="O53" s="576">
        <f t="shared" si="3"/>
        <v>10.479420593523312</v>
      </c>
      <c r="P53" s="28"/>
      <c r="Q53" s="358"/>
    </row>
    <row r="54" spans="1:17">
      <c r="A54" s="52">
        <v>2010</v>
      </c>
      <c r="B54" s="53">
        <v>1662130</v>
      </c>
      <c r="C54" s="6">
        <v>106997</v>
      </c>
      <c r="D54" s="603">
        <v>71966</v>
      </c>
      <c r="E54" s="54">
        <f t="shared" si="0"/>
        <v>1483167</v>
      </c>
      <c r="F54" s="55">
        <v>138267</v>
      </c>
      <c r="G54" s="55">
        <v>229308</v>
      </c>
      <c r="H54" s="44">
        <v>227255</v>
      </c>
      <c r="I54" s="44">
        <v>175689</v>
      </c>
      <c r="J54" s="55">
        <v>190810</v>
      </c>
      <c r="K54" s="393">
        <f t="shared" si="1"/>
        <v>9.3224161540810986</v>
      </c>
      <c r="L54" s="33">
        <f t="shared" si="2"/>
        <v>15.460699975120807</v>
      </c>
      <c r="M54" s="46">
        <f t="shared" si="4"/>
        <v>15.322279959033608</v>
      </c>
      <c r="N54" s="57">
        <f t="shared" si="5"/>
        <v>11.845530543762099</v>
      </c>
      <c r="O54" s="576">
        <f t="shared" si="3"/>
        <v>12.865038124499803</v>
      </c>
      <c r="P54" s="28"/>
      <c r="Q54" s="358"/>
    </row>
    <row r="55" spans="1:17">
      <c r="A55" s="52">
        <v>2011</v>
      </c>
      <c r="B55" s="53">
        <v>1769921</v>
      </c>
      <c r="C55" s="6">
        <v>111709</v>
      </c>
      <c r="D55" s="603">
        <v>73980</v>
      </c>
      <c r="E55" s="54">
        <f t="shared" si="0"/>
        <v>1584232</v>
      </c>
      <c r="F55" s="55">
        <v>170244</v>
      </c>
      <c r="G55" s="55">
        <v>262601</v>
      </c>
      <c r="H55" s="44">
        <v>274709</v>
      </c>
      <c r="I55" s="44">
        <v>215786</v>
      </c>
      <c r="J55" s="72">
        <v>222536</v>
      </c>
      <c r="K55" s="393">
        <f t="shared" si="1"/>
        <v>10.746153341177301</v>
      </c>
      <c r="L55" s="33">
        <f t="shared" si="2"/>
        <v>16.575918173600837</v>
      </c>
      <c r="M55" s="46">
        <f t="shared" si="4"/>
        <v>17.340200172701977</v>
      </c>
      <c r="N55" s="57">
        <f t="shared" si="5"/>
        <v>13.620858561119837</v>
      </c>
      <c r="O55" s="576">
        <f t="shared" si="3"/>
        <v>14.046932519984448</v>
      </c>
      <c r="P55" s="28"/>
      <c r="Q55" s="358"/>
    </row>
    <row r="56" spans="1:17">
      <c r="A56" s="52">
        <v>2012</v>
      </c>
      <c r="B56" s="53">
        <v>1822808</v>
      </c>
      <c r="C56" s="6">
        <v>116773</v>
      </c>
      <c r="D56" s="603">
        <v>76402</v>
      </c>
      <c r="E56" s="54">
        <f t="shared" si="0"/>
        <v>1629633</v>
      </c>
      <c r="F56" s="55">
        <v>154037</v>
      </c>
      <c r="G56" s="55">
        <v>260865</v>
      </c>
      <c r="H56" s="44">
        <v>255177</v>
      </c>
      <c r="I56" s="44">
        <v>200116</v>
      </c>
      <c r="J56" s="55">
        <v>214871</v>
      </c>
      <c r="K56" s="393">
        <f t="shared" si="1"/>
        <v>9.4522509055719901</v>
      </c>
      <c r="L56" s="33">
        <f t="shared" si="2"/>
        <v>16.007591893389495</v>
      </c>
      <c r="M56" s="46">
        <f t="shared" si="4"/>
        <v>15.658556251622297</v>
      </c>
      <c r="N56" s="57">
        <f t="shared" si="5"/>
        <v>12.27982005764488</v>
      </c>
      <c r="O56" s="576">
        <f t="shared" si="3"/>
        <v>13.185238639620087</v>
      </c>
      <c r="P56" s="28"/>
      <c r="Q56" s="358"/>
    </row>
    <row r="57" spans="1:17">
      <c r="A57" s="52">
        <v>2013</v>
      </c>
      <c r="B57" s="53">
        <v>1897531</v>
      </c>
      <c r="C57" s="6">
        <v>120319</v>
      </c>
      <c r="D57" s="603">
        <v>81301</v>
      </c>
      <c r="E57" s="54">
        <f t="shared" si="0"/>
        <v>1695911</v>
      </c>
      <c r="F57" s="55">
        <v>169060</v>
      </c>
      <c r="G57" s="55">
        <v>287665</v>
      </c>
      <c r="H57" s="44">
        <v>264222</v>
      </c>
      <c r="I57" s="44">
        <v>207205</v>
      </c>
      <c r="J57" s="55">
        <v>228152</v>
      </c>
      <c r="K57" s="393">
        <f t="shared" si="1"/>
        <v>9.9686834981316821</v>
      </c>
      <c r="L57" s="33">
        <f t="shared" si="2"/>
        <v>16.962269836093995</v>
      </c>
      <c r="M57" s="46">
        <f t="shared" si="4"/>
        <v>15.579944938148287</v>
      </c>
      <c r="N57" s="57">
        <f t="shared" si="5"/>
        <v>12.217917095885339</v>
      </c>
      <c r="O57" s="576">
        <f t="shared" si="3"/>
        <v>13.453064459160888</v>
      </c>
      <c r="P57" s="28"/>
      <c r="Q57" s="358"/>
    </row>
    <row r="58" spans="1:17">
      <c r="A58" s="52">
        <v>2014</v>
      </c>
      <c r="B58" s="53">
        <v>1990183</v>
      </c>
      <c r="C58" s="39">
        <v>127138</v>
      </c>
      <c r="D58" s="603">
        <v>84321</v>
      </c>
      <c r="E58" s="54">
        <f t="shared" si="0"/>
        <v>1778724</v>
      </c>
      <c r="F58" s="55">
        <v>183611</v>
      </c>
      <c r="G58" s="55">
        <v>306319</v>
      </c>
      <c r="H58" s="44">
        <v>322188</v>
      </c>
      <c r="I58" s="44">
        <v>255058</v>
      </c>
      <c r="J58" s="72">
        <v>244371</v>
      </c>
      <c r="K58" s="393">
        <f t="shared" si="1"/>
        <v>10.322624533092261</v>
      </c>
      <c r="L58" s="33">
        <f t="shared" si="2"/>
        <v>17.221277724930907</v>
      </c>
      <c r="M58" s="46">
        <f t="shared" si="4"/>
        <v>18.113434124687135</v>
      </c>
      <c r="N58" s="57">
        <f t="shared" si="5"/>
        <v>14.339380364800835</v>
      </c>
      <c r="O58" s="576">
        <f t="shared" si="3"/>
        <v>13.738556403354316</v>
      </c>
      <c r="P58" s="28"/>
      <c r="Q58" s="358"/>
    </row>
    <row r="59" spans="1:17">
      <c r="A59" s="52">
        <v>2015</v>
      </c>
      <c r="B59" s="53">
        <v>1994911</v>
      </c>
      <c r="C59" s="42">
        <v>133099</v>
      </c>
      <c r="D59" s="603">
        <v>87853</v>
      </c>
      <c r="E59" s="54">
        <f t="shared" si="0"/>
        <v>1773959</v>
      </c>
      <c r="F59" s="55">
        <v>126918</v>
      </c>
      <c r="G59" s="55">
        <v>249747</v>
      </c>
      <c r="H59" s="44">
        <v>240906</v>
      </c>
      <c r="I59" s="44">
        <v>185093</v>
      </c>
      <c r="J59" s="55">
        <v>199229</v>
      </c>
      <c r="K59" s="393">
        <f t="shared" si="1"/>
        <v>7.154505825670153</v>
      </c>
      <c r="L59" s="33">
        <f t="shared" si="2"/>
        <v>14.078510269966781</v>
      </c>
      <c r="M59" s="46">
        <f t="shared" si="4"/>
        <v>13.580133475463638</v>
      </c>
      <c r="N59" s="57">
        <f t="shared" si="5"/>
        <v>10.433893906228949</v>
      </c>
      <c r="O59" s="576">
        <f t="shared" si="3"/>
        <v>11.23075561498321</v>
      </c>
      <c r="P59" s="28"/>
      <c r="Q59" s="358"/>
    </row>
    <row r="60" spans="1:17">
      <c r="A60" s="68">
        <v>2016</v>
      </c>
      <c r="B60" s="69">
        <v>2035506</v>
      </c>
      <c r="C60" s="89">
        <v>139443</v>
      </c>
      <c r="D60" s="561">
        <v>90507</v>
      </c>
      <c r="E60" s="71">
        <f t="shared" si="0"/>
        <v>1805556</v>
      </c>
      <c r="F60" s="72">
        <v>118290</v>
      </c>
      <c r="G60" s="72">
        <v>254477</v>
      </c>
      <c r="H60" s="44">
        <v>321203</v>
      </c>
      <c r="I60" s="44">
        <v>264016</v>
      </c>
      <c r="J60" s="55">
        <v>189708</v>
      </c>
      <c r="K60" s="393">
        <f t="shared" si="1"/>
        <v>6.5514445411828826</v>
      </c>
      <c r="L60" s="73">
        <f t="shared" si="2"/>
        <v>14.094107299912048</v>
      </c>
      <c r="M60" s="48">
        <f t="shared" si="4"/>
        <v>17.789700236381481</v>
      </c>
      <c r="N60" s="86">
        <f t="shared" si="5"/>
        <v>14.622421016019443</v>
      </c>
      <c r="O60" s="576">
        <f t="shared" si="3"/>
        <v>10.50690202907027</v>
      </c>
      <c r="P60" s="28"/>
      <c r="Q60" s="358"/>
    </row>
    <row r="61" spans="1:17">
      <c r="A61" s="52">
        <v>2017</v>
      </c>
      <c r="B61" s="53">
        <v>2144395</v>
      </c>
      <c r="C61" s="43">
        <v>146207</v>
      </c>
      <c r="D61" s="597">
        <v>96006</v>
      </c>
      <c r="E61" s="54">
        <f t="shared" si="0"/>
        <v>1902182</v>
      </c>
      <c r="F61" s="55">
        <v>159490</v>
      </c>
      <c r="G61" s="55">
        <v>303242</v>
      </c>
      <c r="H61" s="44">
        <v>375984</v>
      </c>
      <c r="I61" s="44">
        <v>306340</v>
      </c>
      <c r="J61" s="55">
        <v>231410</v>
      </c>
      <c r="K61" s="393">
        <f t="shared" si="1"/>
        <v>8.3845814964078098</v>
      </c>
      <c r="L61" s="33">
        <f t="shared" si="2"/>
        <v>15.941797367444336</v>
      </c>
      <c r="M61" s="58">
        <f t="shared" si="4"/>
        <v>19.765931966552095</v>
      </c>
      <c r="N61" s="59">
        <f t="shared" si="5"/>
        <v>16.104662960747184</v>
      </c>
      <c r="O61" s="577">
        <f t="shared" si="3"/>
        <v>12.165502564949096</v>
      </c>
      <c r="P61" s="28"/>
      <c r="Q61" s="358"/>
    </row>
    <row r="62" spans="1:17">
      <c r="A62" s="714" t="s">
        <v>438</v>
      </c>
      <c r="B62" s="714"/>
      <c r="C62" s="714"/>
      <c r="D62" s="714"/>
      <c r="E62" s="714"/>
      <c r="F62" s="714"/>
      <c r="G62" s="714"/>
      <c r="H62" s="714"/>
      <c r="I62" s="714"/>
      <c r="J62" s="714"/>
      <c r="K62" s="714"/>
      <c r="L62" s="714"/>
      <c r="M62" s="714"/>
      <c r="N62" s="714"/>
      <c r="O62" s="714"/>
      <c r="P62" s="714"/>
    </row>
    <row r="63" spans="1:17" ht="2.25" customHeight="1">
      <c r="A63" s="714"/>
      <c r="B63" s="714"/>
      <c r="C63" s="714"/>
      <c r="D63" s="714"/>
      <c r="E63" s="714"/>
      <c r="F63" s="714"/>
      <c r="G63" s="714"/>
      <c r="H63" s="714"/>
      <c r="I63" s="714"/>
      <c r="J63" s="714"/>
      <c r="K63" s="714"/>
      <c r="L63" s="714"/>
      <c r="M63" s="714"/>
      <c r="N63" s="714"/>
      <c r="O63" s="714"/>
      <c r="P63" s="714"/>
    </row>
    <row r="64" spans="1:17">
      <c r="A64" s="45"/>
      <c r="B64" s="45"/>
      <c r="C64" s="45"/>
      <c r="D64" s="45"/>
      <c r="E64" s="45"/>
      <c r="F64" s="45"/>
      <c r="G64" s="45"/>
      <c r="H64" s="45"/>
      <c r="I64" s="45"/>
      <c r="K64" s="45"/>
      <c r="L64" s="45"/>
      <c r="M64" s="45"/>
      <c r="N64" s="45"/>
      <c r="O64" s="45"/>
      <c r="P64" s="45"/>
    </row>
    <row r="65" spans="1:16">
      <c r="A65" s="28"/>
      <c r="B65" s="28"/>
      <c r="C65" s="28"/>
      <c r="D65" s="28"/>
      <c r="E65" s="28"/>
      <c r="F65" s="28"/>
      <c r="G65" s="28"/>
      <c r="K65" s="28"/>
      <c r="L65" s="28"/>
      <c r="M65" s="28"/>
      <c r="N65" s="28"/>
      <c r="O65" s="28"/>
      <c r="P65" s="28"/>
    </row>
    <row r="66" spans="1:16">
      <c r="A66" s="28"/>
      <c r="B66" s="28"/>
      <c r="C66" s="28"/>
      <c r="D66" s="28"/>
      <c r="E66" s="28"/>
      <c r="F66" s="28"/>
      <c r="G66" s="28"/>
      <c r="K66" s="28"/>
      <c r="L66" s="28"/>
      <c r="M66" s="28"/>
      <c r="N66" s="28"/>
      <c r="O66" s="28"/>
      <c r="P66" s="28"/>
    </row>
    <row r="67" spans="1:16" ht="15.75">
      <c r="A67" s="66" t="s">
        <v>40</v>
      </c>
    </row>
    <row r="68" spans="1:16" ht="15.75">
      <c r="A68" s="63" t="s">
        <v>41</v>
      </c>
    </row>
    <row r="69" spans="1:16" ht="15.75">
      <c r="A69" s="63" t="s">
        <v>42</v>
      </c>
    </row>
    <row r="70" spans="1:16" ht="15.75">
      <c r="A70" s="63" t="s">
        <v>43</v>
      </c>
    </row>
    <row r="71" spans="1:16" ht="15.75">
      <c r="A71" s="63" t="s">
        <v>44</v>
      </c>
    </row>
    <row r="72" spans="1:16" ht="15.75">
      <c r="A72" s="63" t="s">
        <v>45</v>
      </c>
    </row>
    <row r="73" spans="1:16" ht="15.75">
      <c r="A73" s="64" t="s">
        <v>46</v>
      </c>
    </row>
    <row r="74" spans="1:16" ht="15.75">
      <c r="A74" s="62" t="s">
        <v>47</v>
      </c>
    </row>
    <row r="75" spans="1:16" ht="15.75">
      <c r="A75" s="63" t="s">
        <v>48</v>
      </c>
    </row>
    <row r="76" spans="1:16" ht="15.75">
      <c r="A76" s="63" t="s">
        <v>49</v>
      </c>
    </row>
    <row r="77" spans="1:16" ht="15.75">
      <c r="A77" s="63" t="s">
        <v>50</v>
      </c>
    </row>
    <row r="78" spans="1:16" ht="15.75">
      <c r="A78" s="63" t="s">
        <v>51</v>
      </c>
    </row>
    <row r="79" spans="1:16" ht="15.75">
      <c r="A79" s="63" t="s">
        <v>52</v>
      </c>
    </row>
    <row r="80" spans="1:16" ht="16.5" thickBot="1">
      <c r="A80" s="65" t="s">
        <v>53</v>
      </c>
    </row>
  </sheetData>
  <mergeCells count="1">
    <mergeCell ref="A62:P63"/>
  </mergeCells>
  <pageMargins left="0.11811023622047245" right="0" top="0.15748031496062992" bottom="0.15748031496062992" header="0.31496062992125984" footer="0.31496062992125984"/>
  <pageSetup scale="8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62"/>
  <sheetViews>
    <sheetView tabSelected="1" workbookViewId="0">
      <selection activeCell="P11" sqref="P11"/>
    </sheetView>
  </sheetViews>
  <sheetFormatPr defaultRowHeight="15"/>
  <cols>
    <col min="1" max="1" width="6.28515625" customWidth="1"/>
    <col min="2" max="2" width="11.28515625" hidden="1" customWidth="1"/>
    <col min="3" max="3" width="11.42578125" hidden="1" customWidth="1"/>
    <col min="4" max="4" width="12" hidden="1" customWidth="1"/>
    <col min="5" max="5" width="19.28515625" customWidth="1"/>
    <col min="6" max="6" width="20.7109375" customWidth="1"/>
    <col min="7" max="7" width="21.7109375" customWidth="1"/>
    <col min="8" max="8" width="18.28515625" customWidth="1"/>
    <col min="9" max="9" width="20.28515625" customWidth="1"/>
    <col min="10" max="10" width="16.5703125" customWidth="1"/>
    <col min="11" max="11" width="17.28515625" customWidth="1"/>
    <col min="12" max="12" width="15.140625" customWidth="1"/>
    <col min="13" max="13" width="14.140625" customWidth="1"/>
    <col min="14" max="14" width="16.28515625" customWidth="1"/>
  </cols>
  <sheetData>
    <row r="1" spans="1:14">
      <c r="A1" s="613" t="s">
        <v>466</v>
      </c>
      <c r="B1" s="661"/>
      <c r="C1" s="661"/>
      <c r="D1" s="661"/>
      <c r="E1" s="661"/>
    </row>
    <row r="2" spans="1:14">
      <c r="A2" s="661"/>
      <c r="B2" s="661"/>
      <c r="C2" s="661"/>
      <c r="D2" s="661"/>
      <c r="E2" s="661"/>
    </row>
    <row r="3" spans="1:14" ht="102.75" customHeight="1">
      <c r="A3" s="539" t="s">
        <v>3</v>
      </c>
      <c r="B3" s="677" t="s">
        <v>10</v>
      </c>
      <c r="C3" s="677" t="s">
        <v>27</v>
      </c>
      <c r="D3" s="677" t="s">
        <v>28</v>
      </c>
      <c r="E3" s="700" t="s">
        <v>439</v>
      </c>
      <c r="F3" s="705" t="s">
        <v>22</v>
      </c>
      <c r="G3" s="700" t="s">
        <v>243</v>
      </c>
      <c r="H3" s="706" t="s">
        <v>458</v>
      </c>
      <c r="I3" s="706" t="s">
        <v>467</v>
      </c>
      <c r="J3" s="695" t="s">
        <v>468</v>
      </c>
      <c r="K3" s="700" t="s">
        <v>149</v>
      </c>
      <c r="L3" s="707" t="s">
        <v>469</v>
      </c>
      <c r="M3" s="699" t="s">
        <v>15</v>
      </c>
      <c r="N3" s="704" t="s">
        <v>16</v>
      </c>
    </row>
    <row r="4" spans="1:14">
      <c r="A4" s="7"/>
      <c r="B4" s="681" t="s">
        <v>4</v>
      </c>
      <c r="C4" s="40" t="s">
        <v>5</v>
      </c>
      <c r="D4" s="40" t="s">
        <v>6</v>
      </c>
      <c r="E4" s="9" t="s">
        <v>29</v>
      </c>
      <c r="F4" s="701" t="s">
        <v>5</v>
      </c>
      <c r="G4" s="701" t="s">
        <v>6</v>
      </c>
      <c r="H4" s="701" t="s">
        <v>7</v>
      </c>
      <c r="I4" s="701" t="s">
        <v>23</v>
      </c>
      <c r="J4" s="701" t="s">
        <v>470</v>
      </c>
      <c r="K4" s="701" t="s">
        <v>36</v>
      </c>
      <c r="L4" s="702" t="s">
        <v>471</v>
      </c>
      <c r="M4" s="698" t="s">
        <v>472</v>
      </c>
      <c r="N4" s="703" t="s">
        <v>473</v>
      </c>
    </row>
    <row r="5" spans="1:14">
      <c r="A5" s="68">
        <v>1961</v>
      </c>
      <c r="B5" s="69">
        <v>42005</v>
      </c>
      <c r="C5" s="70">
        <v>2870</v>
      </c>
      <c r="D5" s="584">
        <v>1877</v>
      </c>
      <c r="E5" s="690">
        <f t="shared" ref="E5:E36" si="0">B5-C5-D5</f>
        <v>37258</v>
      </c>
      <c r="F5" s="691">
        <v>3800</v>
      </c>
      <c r="G5" s="697">
        <v>999</v>
      </c>
      <c r="H5" s="697">
        <v>667</v>
      </c>
      <c r="I5" s="697">
        <v>-31</v>
      </c>
      <c r="J5" s="691">
        <v>4101</v>
      </c>
      <c r="K5" s="691">
        <v>1649</v>
      </c>
      <c r="L5" s="691">
        <v>2452</v>
      </c>
      <c r="M5" s="711">
        <f>J5/E5*100</f>
        <v>11.007032046808739</v>
      </c>
      <c r="N5" s="711">
        <f>L5/E5*100</f>
        <v>6.5811369370336577</v>
      </c>
    </row>
    <row r="6" spans="1:14">
      <c r="A6" s="52">
        <v>1962</v>
      </c>
      <c r="B6" s="53">
        <v>45707</v>
      </c>
      <c r="C6" s="676">
        <v>3308</v>
      </c>
      <c r="D6" s="603">
        <v>2020</v>
      </c>
      <c r="E6" s="690">
        <f t="shared" si="0"/>
        <v>40379</v>
      </c>
      <c r="F6" s="691">
        <v>4428</v>
      </c>
      <c r="G6" s="691">
        <v>1159</v>
      </c>
      <c r="H6" s="697">
        <v>783</v>
      </c>
      <c r="I6" s="697">
        <v>-92</v>
      </c>
      <c r="J6" s="691">
        <v>4712</v>
      </c>
      <c r="K6" s="691">
        <v>1753</v>
      </c>
      <c r="L6" s="691">
        <v>2959</v>
      </c>
      <c r="M6" s="711">
        <f t="shared" ref="M6:M61" si="1">J6/E6*100</f>
        <v>11.669432130562916</v>
      </c>
      <c r="N6" s="711">
        <f t="shared" ref="N6:N61" si="2">L6/E6*100</f>
        <v>7.3280665692562961</v>
      </c>
    </row>
    <row r="7" spans="1:14">
      <c r="A7" s="52">
        <v>1963</v>
      </c>
      <c r="B7" s="53">
        <v>49177</v>
      </c>
      <c r="C7" s="676">
        <v>3451</v>
      </c>
      <c r="D7" s="603">
        <v>2157</v>
      </c>
      <c r="E7" s="690">
        <f t="shared" si="0"/>
        <v>43569</v>
      </c>
      <c r="F7" s="691">
        <v>4945</v>
      </c>
      <c r="G7" s="691">
        <v>1301</v>
      </c>
      <c r="H7" s="697">
        <v>903</v>
      </c>
      <c r="I7" s="697">
        <v>-156</v>
      </c>
      <c r="J7" s="691">
        <v>5187</v>
      </c>
      <c r="K7" s="691">
        <v>1891</v>
      </c>
      <c r="L7" s="691">
        <v>3296</v>
      </c>
      <c r="M7" s="711">
        <f t="shared" si="1"/>
        <v>11.905253735454108</v>
      </c>
      <c r="N7" s="711">
        <f t="shared" si="2"/>
        <v>7.5650118203309695</v>
      </c>
    </row>
    <row r="8" spans="1:14">
      <c r="A8" s="52">
        <v>1964</v>
      </c>
      <c r="B8" s="53">
        <v>53919</v>
      </c>
      <c r="C8" s="676">
        <v>4000</v>
      </c>
      <c r="D8" s="603">
        <v>2364</v>
      </c>
      <c r="E8" s="690">
        <f t="shared" si="0"/>
        <v>47555</v>
      </c>
      <c r="F8" s="691">
        <v>5735</v>
      </c>
      <c r="G8" s="691">
        <v>1411</v>
      </c>
      <c r="H8" s="697">
        <v>984</v>
      </c>
      <c r="I8" s="697">
        <v>-120</v>
      </c>
      <c r="J8" s="691">
        <v>6042</v>
      </c>
      <c r="K8" s="691">
        <v>2101</v>
      </c>
      <c r="L8" s="691">
        <v>3941</v>
      </c>
      <c r="M8" s="711">
        <f t="shared" si="1"/>
        <v>12.705288613184734</v>
      </c>
      <c r="N8" s="711">
        <f t="shared" si="2"/>
        <v>8.2872463463358219</v>
      </c>
    </row>
    <row r="9" spans="1:14">
      <c r="A9" s="52">
        <v>1965</v>
      </c>
      <c r="B9" s="53">
        <v>59473</v>
      </c>
      <c r="C9" s="676">
        <v>4611</v>
      </c>
      <c r="D9" s="603">
        <v>2585</v>
      </c>
      <c r="E9" s="690">
        <f t="shared" si="0"/>
        <v>52277</v>
      </c>
      <c r="F9" s="691">
        <v>6034</v>
      </c>
      <c r="G9" s="691">
        <v>1586</v>
      </c>
      <c r="H9" s="697">
        <v>1077</v>
      </c>
      <c r="I9" s="697">
        <v>-303</v>
      </c>
      <c r="J9" s="691">
        <v>6240</v>
      </c>
      <c r="K9" s="691">
        <v>2197</v>
      </c>
      <c r="L9" s="691">
        <v>4043</v>
      </c>
      <c r="M9" s="711">
        <f t="shared" si="1"/>
        <v>11.936415632113549</v>
      </c>
      <c r="N9" s="711">
        <f t="shared" si="2"/>
        <v>7.7338026283069032</v>
      </c>
    </row>
    <row r="10" spans="1:14">
      <c r="A10" s="52">
        <v>1966</v>
      </c>
      <c r="B10" s="53">
        <v>66585</v>
      </c>
      <c r="C10" s="676">
        <v>5110</v>
      </c>
      <c r="D10" s="603">
        <v>2861</v>
      </c>
      <c r="E10" s="690">
        <f t="shared" si="0"/>
        <v>58614</v>
      </c>
      <c r="F10" s="691">
        <v>6170</v>
      </c>
      <c r="G10" s="691">
        <v>1792</v>
      </c>
      <c r="H10" s="697">
        <v>1203</v>
      </c>
      <c r="I10" s="697">
        <v>-298</v>
      </c>
      <c r="J10" s="691">
        <v>6461</v>
      </c>
      <c r="K10" s="691">
        <v>2355</v>
      </c>
      <c r="L10" s="691">
        <v>4106</v>
      </c>
      <c r="M10" s="711">
        <f t="shared" si="1"/>
        <v>11.022963797045074</v>
      </c>
      <c r="N10" s="711">
        <f t="shared" si="2"/>
        <v>7.0051523526802466</v>
      </c>
    </row>
    <row r="11" spans="1:14">
      <c r="A11" s="52">
        <v>1967</v>
      </c>
      <c r="B11" s="53">
        <v>71639</v>
      </c>
      <c r="C11" s="676">
        <v>5625</v>
      </c>
      <c r="D11" s="603">
        <v>3185</v>
      </c>
      <c r="E11" s="690">
        <f t="shared" si="0"/>
        <v>62829</v>
      </c>
      <c r="F11" s="691">
        <v>5948</v>
      </c>
      <c r="G11" s="691">
        <v>2225</v>
      </c>
      <c r="H11" s="697">
        <v>1383</v>
      </c>
      <c r="I11" s="697">
        <v>-354</v>
      </c>
      <c r="J11" s="691">
        <v>6436</v>
      </c>
      <c r="K11" s="691">
        <v>2396</v>
      </c>
      <c r="L11" s="691">
        <v>4040</v>
      </c>
      <c r="M11" s="711">
        <f t="shared" si="1"/>
        <v>10.243677282783429</v>
      </c>
      <c r="N11" s="711">
        <f t="shared" si="2"/>
        <v>6.4301516815483293</v>
      </c>
    </row>
    <row r="12" spans="1:14">
      <c r="A12" s="52">
        <v>1968</v>
      </c>
      <c r="B12" s="53">
        <v>78236</v>
      </c>
      <c r="C12" s="676">
        <v>6040</v>
      </c>
      <c r="D12" s="603">
        <v>3549</v>
      </c>
      <c r="E12" s="690">
        <f t="shared" si="0"/>
        <v>68647</v>
      </c>
      <c r="F12" s="691">
        <v>6565</v>
      </c>
      <c r="G12" s="691">
        <v>2394</v>
      </c>
      <c r="H12" s="697">
        <v>1308</v>
      </c>
      <c r="I12" s="697">
        <v>-386</v>
      </c>
      <c r="J12" s="691">
        <v>7265</v>
      </c>
      <c r="K12" s="691">
        <v>2852</v>
      </c>
      <c r="L12" s="691">
        <v>4413</v>
      </c>
      <c r="M12" s="711">
        <f t="shared" si="1"/>
        <v>10.583128177487728</v>
      </c>
      <c r="N12" s="711">
        <f t="shared" si="2"/>
        <v>6.4285402129736182</v>
      </c>
    </row>
    <row r="13" spans="1:14">
      <c r="A13" s="52">
        <v>1969</v>
      </c>
      <c r="B13" s="53">
        <v>86122</v>
      </c>
      <c r="C13" s="676">
        <v>6682</v>
      </c>
      <c r="D13" s="603">
        <v>3924</v>
      </c>
      <c r="E13" s="690">
        <f t="shared" si="0"/>
        <v>75516</v>
      </c>
      <c r="F13" s="691">
        <v>6701</v>
      </c>
      <c r="G13" s="691">
        <v>2768</v>
      </c>
      <c r="H13" s="697">
        <v>1458</v>
      </c>
      <c r="I13" s="697">
        <v>-540</v>
      </c>
      <c r="J13" s="691">
        <v>7471</v>
      </c>
      <c r="K13" s="691">
        <v>3221</v>
      </c>
      <c r="L13" s="691">
        <v>4250</v>
      </c>
      <c r="M13" s="711">
        <f t="shared" si="1"/>
        <v>9.8932676518883422</v>
      </c>
      <c r="N13" s="711">
        <f t="shared" si="2"/>
        <v>5.6279463954658615</v>
      </c>
    </row>
    <row r="14" spans="1:14">
      <c r="A14" s="52">
        <v>1970</v>
      </c>
      <c r="B14" s="53">
        <v>92753</v>
      </c>
      <c r="C14" s="676">
        <v>6958</v>
      </c>
      <c r="D14" s="603">
        <v>4288</v>
      </c>
      <c r="E14" s="690">
        <f t="shared" si="0"/>
        <v>81507</v>
      </c>
      <c r="F14" s="691">
        <v>5752</v>
      </c>
      <c r="G14" s="691">
        <v>2867</v>
      </c>
      <c r="H14" s="691">
        <v>1349</v>
      </c>
      <c r="I14" s="691">
        <v>-160</v>
      </c>
      <c r="J14" s="691">
        <v>7110</v>
      </c>
      <c r="K14" s="691">
        <v>3070</v>
      </c>
      <c r="L14" s="691">
        <v>4040</v>
      </c>
      <c r="M14" s="711">
        <f t="shared" si="1"/>
        <v>8.723177150428798</v>
      </c>
      <c r="N14" s="711">
        <f t="shared" si="2"/>
        <v>4.9566294919454776</v>
      </c>
    </row>
    <row r="15" spans="1:14">
      <c r="A15" s="52">
        <v>1971</v>
      </c>
      <c r="B15" s="53">
        <v>101216</v>
      </c>
      <c r="C15" s="676">
        <v>7654</v>
      </c>
      <c r="D15" s="603">
        <v>4617</v>
      </c>
      <c r="E15" s="690">
        <f t="shared" si="0"/>
        <v>88945</v>
      </c>
      <c r="F15" s="691">
        <v>6210</v>
      </c>
      <c r="G15" s="691">
        <v>3064</v>
      </c>
      <c r="H15" s="691">
        <v>1247</v>
      </c>
      <c r="I15" s="691">
        <v>-659</v>
      </c>
      <c r="J15" s="691">
        <v>7368</v>
      </c>
      <c r="K15" s="691">
        <v>3346</v>
      </c>
      <c r="L15" s="691">
        <v>4022</v>
      </c>
      <c r="M15" s="711">
        <f t="shared" si="1"/>
        <v>8.2837708696385413</v>
      </c>
      <c r="N15" s="711">
        <f t="shared" si="2"/>
        <v>4.5218955534318965</v>
      </c>
    </row>
    <row r="16" spans="1:14">
      <c r="A16" s="52">
        <v>1972</v>
      </c>
      <c r="B16" s="53">
        <v>113006</v>
      </c>
      <c r="C16" s="676">
        <v>8866</v>
      </c>
      <c r="D16" s="603">
        <v>5028</v>
      </c>
      <c r="E16" s="690">
        <f t="shared" si="0"/>
        <v>99112</v>
      </c>
      <c r="F16" s="691">
        <v>7952</v>
      </c>
      <c r="G16" s="691">
        <v>4453</v>
      </c>
      <c r="H16" s="691">
        <v>2408</v>
      </c>
      <c r="I16" s="691">
        <v>-944</v>
      </c>
      <c r="J16" s="691">
        <v>9053</v>
      </c>
      <c r="K16" s="691">
        <v>3920</v>
      </c>
      <c r="L16" s="691">
        <v>5133</v>
      </c>
      <c r="M16" s="711">
        <f t="shared" si="1"/>
        <v>9.1341109048349338</v>
      </c>
      <c r="N16" s="711">
        <f t="shared" si="2"/>
        <v>5.1789894261038016</v>
      </c>
    </row>
    <row r="17" spans="1:14">
      <c r="A17" s="68">
        <v>1973</v>
      </c>
      <c r="B17" s="69">
        <v>132398</v>
      </c>
      <c r="C17" s="75">
        <v>10195</v>
      </c>
      <c r="D17" s="561">
        <v>5485</v>
      </c>
      <c r="E17" s="690">
        <f t="shared" si="0"/>
        <v>116718</v>
      </c>
      <c r="F17" s="691">
        <v>11590</v>
      </c>
      <c r="G17" s="691">
        <v>5873</v>
      </c>
      <c r="H17" s="691">
        <v>3482</v>
      </c>
      <c r="I17" s="691">
        <v>-2459</v>
      </c>
      <c r="J17" s="691">
        <v>11522</v>
      </c>
      <c r="K17" s="691">
        <v>5079</v>
      </c>
      <c r="L17" s="691">
        <v>6443</v>
      </c>
      <c r="M17" s="711">
        <f t="shared" si="1"/>
        <v>9.8716564711526935</v>
      </c>
      <c r="N17" s="711">
        <f t="shared" si="2"/>
        <v>5.5201425658424581</v>
      </c>
    </row>
    <row r="18" spans="1:14">
      <c r="A18" s="68">
        <v>1974</v>
      </c>
      <c r="B18" s="69">
        <v>157537</v>
      </c>
      <c r="C18" s="75">
        <v>12003</v>
      </c>
      <c r="D18" s="561">
        <v>6136</v>
      </c>
      <c r="E18" s="690">
        <f t="shared" si="0"/>
        <v>139398</v>
      </c>
      <c r="F18" s="691">
        <v>13430</v>
      </c>
      <c r="G18" s="691">
        <v>7203</v>
      </c>
      <c r="H18" s="691">
        <v>4166</v>
      </c>
      <c r="I18" s="691">
        <v>-4308</v>
      </c>
      <c r="J18" s="691">
        <v>12159</v>
      </c>
      <c r="K18" s="691">
        <v>7051</v>
      </c>
      <c r="L18" s="691">
        <v>5108</v>
      </c>
      <c r="M18" s="711">
        <f t="shared" si="1"/>
        <v>8.722506779150347</v>
      </c>
      <c r="N18" s="711">
        <f t="shared" si="2"/>
        <v>3.6643280391397295</v>
      </c>
    </row>
    <row r="19" spans="1:14">
      <c r="A19" s="52">
        <v>1975</v>
      </c>
      <c r="B19" s="53">
        <v>177219</v>
      </c>
      <c r="C19" s="676">
        <v>10295</v>
      </c>
      <c r="D19" s="603">
        <v>7112</v>
      </c>
      <c r="E19" s="690">
        <f t="shared" si="0"/>
        <v>159812</v>
      </c>
      <c r="F19" s="691">
        <v>11206</v>
      </c>
      <c r="G19" s="691">
        <v>6868</v>
      </c>
      <c r="H19" s="691">
        <v>3467</v>
      </c>
      <c r="I19" s="691">
        <v>-2728</v>
      </c>
      <c r="J19" s="691">
        <v>11879</v>
      </c>
      <c r="K19" s="691">
        <v>7494</v>
      </c>
      <c r="L19" s="691">
        <v>4385</v>
      </c>
      <c r="M19" s="711">
        <f t="shared" si="1"/>
        <v>7.4331089029609787</v>
      </c>
      <c r="N19" s="711">
        <f t="shared" si="2"/>
        <v>2.7438490226015566</v>
      </c>
    </row>
    <row r="20" spans="1:14">
      <c r="A20" s="52">
        <v>1976</v>
      </c>
      <c r="B20" s="53">
        <v>205123</v>
      </c>
      <c r="C20" s="676">
        <v>12803</v>
      </c>
      <c r="D20" s="603">
        <v>8646</v>
      </c>
      <c r="E20" s="690">
        <f t="shared" si="0"/>
        <v>183674</v>
      </c>
      <c r="F20" s="691">
        <v>12353</v>
      </c>
      <c r="G20" s="691">
        <v>7130</v>
      </c>
      <c r="H20" s="691">
        <v>2511</v>
      </c>
      <c r="I20" s="691">
        <v>-2147</v>
      </c>
      <c r="J20" s="691">
        <v>14825</v>
      </c>
      <c r="K20" s="691">
        <v>7128</v>
      </c>
      <c r="L20" s="691">
        <v>7697</v>
      </c>
      <c r="M20" s="711">
        <f t="shared" si="1"/>
        <v>8.0713655716105706</v>
      </c>
      <c r="N20" s="711">
        <f t="shared" si="2"/>
        <v>4.1905767827781837</v>
      </c>
    </row>
    <row r="21" spans="1:14">
      <c r="A21" s="52">
        <v>1977</v>
      </c>
      <c r="B21" s="53">
        <v>226636</v>
      </c>
      <c r="C21" s="676">
        <v>14007</v>
      </c>
      <c r="D21" s="603">
        <v>9886</v>
      </c>
      <c r="E21" s="690">
        <f t="shared" si="0"/>
        <v>202743</v>
      </c>
      <c r="F21" s="691">
        <v>11625</v>
      </c>
      <c r="G21" s="691">
        <v>8816</v>
      </c>
      <c r="H21" s="691">
        <v>3018</v>
      </c>
      <c r="I21" s="691">
        <v>-3661</v>
      </c>
      <c r="J21" s="691">
        <v>13762</v>
      </c>
      <c r="K21" s="691">
        <v>7238</v>
      </c>
      <c r="L21" s="691">
        <v>6524</v>
      </c>
      <c r="M21" s="711">
        <f t="shared" si="1"/>
        <v>6.7879038980384028</v>
      </c>
      <c r="N21" s="711">
        <f t="shared" si="2"/>
        <v>3.2178669547160692</v>
      </c>
    </row>
    <row r="22" spans="1:14">
      <c r="A22" s="52">
        <v>1978</v>
      </c>
      <c r="B22" s="53">
        <v>251001</v>
      </c>
      <c r="C22" s="676">
        <v>14542</v>
      </c>
      <c r="D22" s="603">
        <v>10963</v>
      </c>
      <c r="E22" s="690">
        <f t="shared" si="0"/>
        <v>225496</v>
      </c>
      <c r="F22" s="691">
        <v>13157</v>
      </c>
      <c r="G22" s="691">
        <v>12639</v>
      </c>
      <c r="H22" s="691">
        <v>5364</v>
      </c>
      <c r="I22" s="691">
        <v>-4968</v>
      </c>
      <c r="J22" s="691">
        <v>15464</v>
      </c>
      <c r="K22" s="691">
        <v>8188</v>
      </c>
      <c r="L22" s="691">
        <v>7276</v>
      </c>
      <c r="M22" s="711">
        <f t="shared" si="1"/>
        <v>6.8577713130166389</v>
      </c>
      <c r="N22" s="711">
        <f t="shared" si="2"/>
        <v>3.2266647745414554</v>
      </c>
    </row>
    <row r="23" spans="1:14">
      <c r="A23" s="52">
        <v>1979</v>
      </c>
      <c r="B23" s="53">
        <v>286468</v>
      </c>
      <c r="C23" s="676">
        <v>15287</v>
      </c>
      <c r="D23" s="603">
        <v>11449</v>
      </c>
      <c r="E23" s="690">
        <f t="shared" si="0"/>
        <v>259732</v>
      </c>
      <c r="F23" s="691">
        <v>16185</v>
      </c>
      <c r="G23" s="691">
        <v>17671</v>
      </c>
      <c r="H23" s="691">
        <v>6854</v>
      </c>
      <c r="I23" s="691">
        <v>-7680</v>
      </c>
      <c r="J23" s="691">
        <v>19322</v>
      </c>
      <c r="K23" s="691">
        <v>10038</v>
      </c>
      <c r="L23" s="691">
        <v>9284</v>
      </c>
      <c r="M23" s="711">
        <f t="shared" si="1"/>
        <v>7.4392065667688234</v>
      </c>
      <c r="N23" s="711">
        <f t="shared" si="2"/>
        <v>3.5744536676266305</v>
      </c>
    </row>
    <row r="24" spans="1:14">
      <c r="A24" s="52">
        <v>1980</v>
      </c>
      <c r="B24" s="53">
        <v>321576</v>
      </c>
      <c r="C24" s="676">
        <v>14874</v>
      </c>
      <c r="D24" s="603">
        <v>13109</v>
      </c>
      <c r="E24" s="690">
        <f t="shared" si="0"/>
        <v>293593</v>
      </c>
      <c r="F24" s="691">
        <v>16043</v>
      </c>
      <c r="G24" s="691">
        <v>20381</v>
      </c>
      <c r="H24" s="691">
        <v>8120</v>
      </c>
      <c r="I24" s="691">
        <v>-7336</v>
      </c>
      <c r="J24" s="691">
        <v>20968</v>
      </c>
      <c r="K24" s="691">
        <v>12078</v>
      </c>
      <c r="L24" s="691">
        <v>8890</v>
      </c>
      <c r="M24" s="711">
        <f t="shared" si="1"/>
        <v>7.1418596492423188</v>
      </c>
      <c r="N24" s="711">
        <f t="shared" si="2"/>
        <v>3.0280013488059998</v>
      </c>
    </row>
    <row r="25" spans="1:14">
      <c r="A25" s="68">
        <v>1981</v>
      </c>
      <c r="B25" s="69">
        <v>367121</v>
      </c>
      <c r="C25" s="75">
        <v>22765</v>
      </c>
      <c r="D25" s="561">
        <v>15674</v>
      </c>
      <c r="E25" s="690">
        <f t="shared" si="0"/>
        <v>328682</v>
      </c>
      <c r="F25" s="697">
        <v>462</v>
      </c>
      <c r="G25" s="691">
        <v>24880</v>
      </c>
      <c r="H25" s="691">
        <v>9725</v>
      </c>
      <c r="I25" s="691">
        <v>-7217</v>
      </c>
      <c r="J25" s="691">
        <v>8400</v>
      </c>
      <c r="K25" s="691">
        <v>12796</v>
      </c>
      <c r="L25" s="691">
        <v>-4396</v>
      </c>
      <c r="M25" s="711">
        <f t="shared" si="1"/>
        <v>2.5556617034093745</v>
      </c>
      <c r="N25" s="711">
        <f t="shared" si="2"/>
        <v>-1.3374629581175725</v>
      </c>
    </row>
    <row r="26" spans="1:14">
      <c r="A26" s="78">
        <v>1982</v>
      </c>
      <c r="B26" s="79">
        <v>386773</v>
      </c>
      <c r="C26" s="80">
        <v>23324</v>
      </c>
      <c r="D26" s="601">
        <v>17665</v>
      </c>
      <c r="E26" s="690">
        <f t="shared" si="0"/>
        <v>345784</v>
      </c>
      <c r="F26" s="691">
        <v>-13470</v>
      </c>
      <c r="G26" s="691">
        <v>25339</v>
      </c>
      <c r="H26" s="691">
        <v>10284</v>
      </c>
      <c r="I26" s="691">
        <v>-3276</v>
      </c>
      <c r="J26" s="691">
        <v>-1691</v>
      </c>
      <c r="K26" s="691">
        <v>11755</v>
      </c>
      <c r="L26" s="691">
        <v>-13446</v>
      </c>
      <c r="M26" s="711">
        <f t="shared" si="1"/>
        <v>-0.48903361636165926</v>
      </c>
      <c r="N26" s="711">
        <f t="shared" si="2"/>
        <v>-3.8885547046711237</v>
      </c>
    </row>
    <row r="27" spans="1:14">
      <c r="A27" s="52">
        <v>1983</v>
      </c>
      <c r="B27" s="53">
        <v>419691</v>
      </c>
      <c r="C27" s="676">
        <v>23245</v>
      </c>
      <c r="D27" s="603">
        <v>19604</v>
      </c>
      <c r="E27" s="690">
        <f t="shared" si="0"/>
        <v>376842</v>
      </c>
      <c r="F27" s="691">
        <v>4495</v>
      </c>
      <c r="G27" s="691">
        <v>31498</v>
      </c>
      <c r="H27" s="691">
        <v>17502</v>
      </c>
      <c r="I27" s="691">
        <v>-2659</v>
      </c>
      <c r="J27" s="691">
        <v>15832</v>
      </c>
      <c r="K27" s="691">
        <v>12320</v>
      </c>
      <c r="L27" s="691">
        <v>3512</v>
      </c>
      <c r="M27" s="711">
        <f t="shared" si="1"/>
        <v>4.2012302238073254</v>
      </c>
      <c r="N27" s="711">
        <f t="shared" si="2"/>
        <v>0.93195556758535403</v>
      </c>
    </row>
    <row r="28" spans="1:14">
      <c r="A28" s="52">
        <v>1984</v>
      </c>
      <c r="B28" s="53">
        <v>460243</v>
      </c>
      <c r="C28" s="676">
        <v>25396</v>
      </c>
      <c r="D28" s="603">
        <v>20012</v>
      </c>
      <c r="E28" s="690">
        <f t="shared" si="0"/>
        <v>414835</v>
      </c>
      <c r="F28" s="691">
        <v>13392</v>
      </c>
      <c r="G28" s="691">
        <v>31145</v>
      </c>
      <c r="H28" s="691">
        <v>15519</v>
      </c>
      <c r="I28" s="691">
        <v>-2625</v>
      </c>
      <c r="J28" s="691">
        <v>26393</v>
      </c>
      <c r="K28" s="691">
        <v>14984</v>
      </c>
      <c r="L28" s="691">
        <v>11409</v>
      </c>
      <c r="M28" s="711">
        <f t="shared" si="1"/>
        <v>6.362288620776936</v>
      </c>
      <c r="N28" s="711">
        <f t="shared" si="2"/>
        <v>2.7502500994371255</v>
      </c>
    </row>
    <row r="29" spans="1:14">
      <c r="A29" s="52">
        <v>1985</v>
      </c>
      <c r="B29" s="53">
        <v>498075</v>
      </c>
      <c r="C29" s="676">
        <v>28621</v>
      </c>
      <c r="D29" s="603">
        <v>20996</v>
      </c>
      <c r="E29" s="690">
        <f t="shared" si="0"/>
        <v>448458</v>
      </c>
      <c r="F29" s="691">
        <v>18447</v>
      </c>
      <c r="G29" s="691">
        <v>33712</v>
      </c>
      <c r="H29" s="691">
        <v>16248</v>
      </c>
      <c r="I29" s="691">
        <v>-1760</v>
      </c>
      <c r="J29" s="691">
        <v>34151</v>
      </c>
      <c r="K29" s="691">
        <v>15563</v>
      </c>
      <c r="L29" s="691">
        <v>18588</v>
      </c>
      <c r="M29" s="711">
        <f t="shared" si="1"/>
        <v>7.6152058832711198</v>
      </c>
      <c r="N29" s="711">
        <f t="shared" si="2"/>
        <v>4.1448697536893082</v>
      </c>
    </row>
    <row r="30" spans="1:14">
      <c r="A30" s="52">
        <v>1986</v>
      </c>
      <c r="B30" s="53">
        <v>524450</v>
      </c>
      <c r="C30" s="676">
        <v>34240</v>
      </c>
      <c r="D30" s="603">
        <v>22571</v>
      </c>
      <c r="E30" s="690">
        <f t="shared" si="0"/>
        <v>467639</v>
      </c>
      <c r="F30" s="691">
        <v>13081</v>
      </c>
      <c r="G30" s="691">
        <v>41554</v>
      </c>
      <c r="H30" s="691">
        <v>23828</v>
      </c>
      <c r="I30" s="691">
        <v>-1407</v>
      </c>
      <c r="J30" s="691">
        <v>29400</v>
      </c>
      <c r="K30" s="691">
        <v>14573</v>
      </c>
      <c r="L30" s="691">
        <v>14827</v>
      </c>
      <c r="M30" s="711">
        <f t="shared" si="1"/>
        <v>6.2869007931331637</v>
      </c>
      <c r="N30" s="711">
        <f t="shared" si="2"/>
        <v>3.1706080972716135</v>
      </c>
    </row>
    <row r="31" spans="1:14">
      <c r="A31" s="52">
        <v>1987</v>
      </c>
      <c r="B31" s="53">
        <v>571926</v>
      </c>
      <c r="C31" s="676">
        <v>38639</v>
      </c>
      <c r="D31" s="603">
        <v>25102</v>
      </c>
      <c r="E31" s="690">
        <f t="shared" si="0"/>
        <v>508185</v>
      </c>
      <c r="F31" s="691">
        <v>27196</v>
      </c>
      <c r="G31" s="691">
        <v>44862</v>
      </c>
      <c r="H31" s="691">
        <v>25717</v>
      </c>
      <c r="I31" s="691">
        <v>-3237</v>
      </c>
      <c r="J31" s="691">
        <v>43104</v>
      </c>
      <c r="K31" s="691">
        <v>16990</v>
      </c>
      <c r="L31" s="691">
        <v>26114</v>
      </c>
      <c r="M31" s="711">
        <f t="shared" si="1"/>
        <v>8.4819504707931159</v>
      </c>
      <c r="N31" s="711">
        <f t="shared" si="2"/>
        <v>5.1386798114859742</v>
      </c>
    </row>
    <row r="32" spans="1:14">
      <c r="A32" s="52">
        <v>1988</v>
      </c>
      <c r="B32" s="53">
        <v>624401</v>
      </c>
      <c r="C32" s="676">
        <v>44935</v>
      </c>
      <c r="D32" s="603">
        <v>26839</v>
      </c>
      <c r="E32" s="690">
        <f t="shared" si="0"/>
        <v>552627</v>
      </c>
      <c r="F32" s="691">
        <v>25591</v>
      </c>
      <c r="G32" s="691">
        <v>34544</v>
      </c>
      <c r="H32" s="691">
        <v>13149</v>
      </c>
      <c r="I32" s="691">
        <v>-3093</v>
      </c>
      <c r="J32" s="691">
        <v>43893</v>
      </c>
      <c r="K32" s="691">
        <v>17586</v>
      </c>
      <c r="L32" s="691">
        <v>26307</v>
      </c>
      <c r="M32" s="711">
        <f t="shared" si="1"/>
        <v>7.9426086673289582</v>
      </c>
      <c r="N32" s="711">
        <f t="shared" si="2"/>
        <v>4.76035372864518</v>
      </c>
    </row>
    <row r="33" spans="1:14">
      <c r="A33" s="68">
        <v>1989</v>
      </c>
      <c r="B33" s="69">
        <v>669026</v>
      </c>
      <c r="C33" s="75">
        <v>51090</v>
      </c>
      <c r="D33" s="561">
        <v>30021</v>
      </c>
      <c r="E33" s="690">
        <f t="shared" si="0"/>
        <v>587915</v>
      </c>
      <c r="F33" s="691">
        <v>12015</v>
      </c>
      <c r="G33" s="691">
        <v>42335</v>
      </c>
      <c r="H33" s="691">
        <v>15717</v>
      </c>
      <c r="I33" s="691">
        <v>-1452</v>
      </c>
      <c r="J33" s="691">
        <v>37181</v>
      </c>
      <c r="K33" s="691">
        <v>18566</v>
      </c>
      <c r="L33" s="691">
        <v>18615</v>
      </c>
      <c r="M33" s="711">
        <f t="shared" si="1"/>
        <v>6.3242135342694104</v>
      </c>
      <c r="N33" s="711">
        <f t="shared" si="2"/>
        <v>3.1662740362127177</v>
      </c>
    </row>
    <row r="34" spans="1:14">
      <c r="A34" s="78">
        <v>1990</v>
      </c>
      <c r="B34" s="79">
        <v>692997</v>
      </c>
      <c r="C34" s="80">
        <v>49858</v>
      </c>
      <c r="D34" s="601">
        <v>35472</v>
      </c>
      <c r="E34" s="690">
        <f t="shared" si="0"/>
        <v>607667</v>
      </c>
      <c r="F34" s="691">
        <v>-10304</v>
      </c>
      <c r="G34" s="691">
        <v>44869</v>
      </c>
      <c r="H34" s="691">
        <v>14635</v>
      </c>
      <c r="I34" s="691">
        <v>300</v>
      </c>
      <c r="J34" s="691">
        <v>20230</v>
      </c>
      <c r="K34" s="691">
        <v>16834</v>
      </c>
      <c r="L34" s="691">
        <v>3396</v>
      </c>
      <c r="M34" s="711">
        <f t="shared" si="1"/>
        <v>3.3291259851201396</v>
      </c>
      <c r="N34" s="711">
        <f t="shared" si="2"/>
        <v>0.5588587170275825</v>
      </c>
    </row>
    <row r="35" spans="1:14">
      <c r="A35" s="52">
        <v>1991</v>
      </c>
      <c r="B35" s="53">
        <v>699253</v>
      </c>
      <c r="C35" s="676">
        <v>51313</v>
      </c>
      <c r="D35" s="603">
        <v>37515</v>
      </c>
      <c r="E35" s="690">
        <f t="shared" si="0"/>
        <v>610425</v>
      </c>
      <c r="F35" s="691">
        <v>-18071</v>
      </c>
      <c r="G35" s="691">
        <v>43048</v>
      </c>
      <c r="H35" s="691">
        <v>14589</v>
      </c>
      <c r="I35" s="691">
        <v>1084</v>
      </c>
      <c r="J35" s="691">
        <v>11472</v>
      </c>
      <c r="K35" s="691">
        <v>15015</v>
      </c>
      <c r="L35" s="691">
        <v>-3543</v>
      </c>
      <c r="M35" s="711">
        <f t="shared" si="1"/>
        <v>1.87934635704632</v>
      </c>
      <c r="N35" s="711">
        <f t="shared" si="2"/>
        <v>-0.58041528443297696</v>
      </c>
    </row>
    <row r="36" spans="1:14">
      <c r="A36" s="52">
        <v>1992</v>
      </c>
      <c r="B36" s="53">
        <v>716019</v>
      </c>
      <c r="C36" s="676">
        <v>53369</v>
      </c>
      <c r="D36" s="603">
        <v>39224</v>
      </c>
      <c r="E36" s="690">
        <f t="shared" si="0"/>
        <v>623426</v>
      </c>
      <c r="F36" s="691">
        <v>-11559</v>
      </c>
      <c r="G36" s="691">
        <v>39822</v>
      </c>
      <c r="H36" s="691">
        <v>14177</v>
      </c>
      <c r="I36" s="691">
        <v>-3285</v>
      </c>
      <c r="J36" s="691">
        <v>10801</v>
      </c>
      <c r="K36" s="691">
        <v>14517</v>
      </c>
      <c r="L36" s="691">
        <v>-3716</v>
      </c>
      <c r="M36" s="711">
        <f t="shared" si="1"/>
        <v>1.7325231863926112</v>
      </c>
      <c r="N36" s="711">
        <f t="shared" si="2"/>
        <v>-0.59606112032542757</v>
      </c>
    </row>
    <row r="37" spans="1:14">
      <c r="A37" s="52">
        <v>1993</v>
      </c>
      <c r="B37" s="53">
        <v>744608</v>
      </c>
      <c r="C37" s="676">
        <v>55380</v>
      </c>
      <c r="D37" s="603">
        <v>41447</v>
      </c>
      <c r="E37" s="690">
        <f t="shared" ref="E37:E68" si="3">B37-C37-D37</f>
        <v>647781</v>
      </c>
      <c r="F37" s="691">
        <v>2543</v>
      </c>
      <c r="G37" s="691">
        <v>35102</v>
      </c>
      <c r="H37" s="691">
        <v>12231</v>
      </c>
      <c r="I37" s="691">
        <v>-3122</v>
      </c>
      <c r="J37" s="691">
        <v>22292</v>
      </c>
      <c r="K37" s="691">
        <v>16263</v>
      </c>
      <c r="L37" s="691">
        <v>6029</v>
      </c>
      <c r="M37" s="711">
        <f t="shared" si="1"/>
        <v>3.4412864841667168</v>
      </c>
      <c r="N37" s="711">
        <f t="shared" si="2"/>
        <v>0.93071578203127292</v>
      </c>
    </row>
    <row r="38" spans="1:14">
      <c r="A38" s="52">
        <v>1994</v>
      </c>
      <c r="B38" s="53">
        <v>789507</v>
      </c>
      <c r="C38" s="676">
        <v>57313</v>
      </c>
      <c r="D38" s="603">
        <v>43480</v>
      </c>
      <c r="E38" s="690">
        <f t="shared" si="3"/>
        <v>688714</v>
      </c>
      <c r="F38" s="691">
        <v>23855</v>
      </c>
      <c r="G38" s="691">
        <v>35119</v>
      </c>
      <c r="H38" s="691">
        <v>12594</v>
      </c>
      <c r="I38" s="691">
        <v>-5372</v>
      </c>
      <c r="J38" s="691">
        <v>41008</v>
      </c>
      <c r="K38" s="691">
        <v>19342</v>
      </c>
      <c r="L38" s="691">
        <v>21666</v>
      </c>
      <c r="M38" s="711">
        <f t="shared" si="1"/>
        <v>5.9542858138501611</v>
      </c>
      <c r="N38" s="711">
        <f t="shared" si="2"/>
        <v>3.1458631594537065</v>
      </c>
    </row>
    <row r="39" spans="1:14">
      <c r="A39" s="52">
        <v>1995</v>
      </c>
      <c r="B39" s="53">
        <v>828973</v>
      </c>
      <c r="C39" s="676">
        <v>60348</v>
      </c>
      <c r="D39" s="603">
        <v>44813</v>
      </c>
      <c r="E39" s="690">
        <f t="shared" si="3"/>
        <v>723812</v>
      </c>
      <c r="F39" s="691">
        <v>26449</v>
      </c>
      <c r="G39" s="691">
        <v>42594</v>
      </c>
      <c r="H39" s="691">
        <v>14174</v>
      </c>
      <c r="I39" s="691">
        <v>-2473</v>
      </c>
      <c r="J39" s="691">
        <v>52396</v>
      </c>
      <c r="K39" s="691">
        <v>22138</v>
      </c>
      <c r="L39" s="691">
        <v>30258</v>
      </c>
      <c r="M39" s="711">
        <f t="shared" si="1"/>
        <v>7.2388962879863836</v>
      </c>
      <c r="N39" s="711">
        <f t="shared" si="2"/>
        <v>4.180367277690892</v>
      </c>
    </row>
    <row r="40" spans="1:14">
      <c r="A40" s="52">
        <v>1996</v>
      </c>
      <c r="B40" s="53">
        <v>857023</v>
      </c>
      <c r="C40" s="676">
        <v>61353</v>
      </c>
      <c r="D40" s="603">
        <v>45969</v>
      </c>
      <c r="E40" s="690">
        <f t="shared" si="3"/>
        <v>749701</v>
      </c>
      <c r="F40" s="691">
        <v>31921</v>
      </c>
      <c r="G40" s="691">
        <v>43684</v>
      </c>
      <c r="H40" s="691">
        <v>16454</v>
      </c>
      <c r="I40" s="691">
        <v>-1596</v>
      </c>
      <c r="J40" s="691">
        <v>57555</v>
      </c>
      <c r="K40" s="691">
        <v>26239</v>
      </c>
      <c r="L40" s="691">
        <v>31316</v>
      </c>
      <c r="M40" s="711">
        <f t="shared" si="1"/>
        <v>7.6770605881544771</v>
      </c>
      <c r="N40" s="711">
        <f t="shared" si="2"/>
        <v>4.1771319499373751</v>
      </c>
    </row>
    <row r="41" spans="1:14">
      <c r="A41" s="52">
        <v>1997</v>
      </c>
      <c r="B41" s="53">
        <v>903902</v>
      </c>
      <c r="C41" s="676">
        <v>66395</v>
      </c>
      <c r="D41" s="603">
        <v>47460</v>
      </c>
      <c r="E41" s="690">
        <f t="shared" si="3"/>
        <v>790047</v>
      </c>
      <c r="F41" s="691">
        <v>39003</v>
      </c>
      <c r="G41" s="691">
        <v>48944</v>
      </c>
      <c r="H41" s="691">
        <v>25077</v>
      </c>
      <c r="I41" s="691">
        <v>-623</v>
      </c>
      <c r="J41" s="691">
        <v>62247</v>
      </c>
      <c r="K41" s="691">
        <v>32251</v>
      </c>
      <c r="L41" s="691">
        <v>29996</v>
      </c>
      <c r="M41" s="711">
        <f t="shared" si="1"/>
        <v>7.8788983440225708</v>
      </c>
      <c r="N41" s="711">
        <f t="shared" si="2"/>
        <v>3.7967361435458904</v>
      </c>
    </row>
    <row r="42" spans="1:14">
      <c r="A42" s="52">
        <v>1998</v>
      </c>
      <c r="B42" s="53">
        <v>937295</v>
      </c>
      <c r="C42" s="676">
        <v>69745</v>
      </c>
      <c r="D42" s="603">
        <v>47902</v>
      </c>
      <c r="E42" s="690">
        <f t="shared" si="3"/>
        <v>819648</v>
      </c>
      <c r="F42" s="691">
        <v>28019</v>
      </c>
      <c r="G42" s="691">
        <v>49636</v>
      </c>
      <c r="H42" s="691">
        <v>24595</v>
      </c>
      <c r="I42" s="691">
        <v>-753</v>
      </c>
      <c r="J42" s="691">
        <v>52307</v>
      </c>
      <c r="K42" s="691">
        <v>30801</v>
      </c>
      <c r="L42" s="691">
        <v>21506</v>
      </c>
      <c r="M42" s="711">
        <f t="shared" si="1"/>
        <v>6.3816418755368156</v>
      </c>
      <c r="N42" s="711">
        <f t="shared" si="2"/>
        <v>2.6238092449441712</v>
      </c>
    </row>
    <row r="43" spans="1:14">
      <c r="A43" s="52">
        <v>1999</v>
      </c>
      <c r="B43" s="53">
        <v>1004456</v>
      </c>
      <c r="C43" s="676">
        <v>74194</v>
      </c>
      <c r="D43" s="603">
        <v>50524</v>
      </c>
      <c r="E43" s="690">
        <f t="shared" si="3"/>
        <v>879738</v>
      </c>
      <c r="F43" s="691">
        <v>50061</v>
      </c>
      <c r="G43" s="691">
        <v>54062</v>
      </c>
      <c r="H43" s="691">
        <v>28529</v>
      </c>
      <c r="I43" s="691">
        <v>-2317</v>
      </c>
      <c r="J43" s="691">
        <v>73277</v>
      </c>
      <c r="K43" s="691">
        <v>39403</v>
      </c>
      <c r="L43" s="691">
        <v>33874</v>
      </c>
      <c r="M43" s="711">
        <f t="shared" si="1"/>
        <v>8.3294117112140196</v>
      </c>
      <c r="N43" s="711">
        <f t="shared" si="2"/>
        <v>3.8504645701333806</v>
      </c>
    </row>
    <row r="44" spans="1:14">
      <c r="A44" s="68">
        <v>2000</v>
      </c>
      <c r="B44" s="69">
        <v>1102380</v>
      </c>
      <c r="C44" s="75">
        <v>78615</v>
      </c>
      <c r="D44" s="561">
        <v>51032</v>
      </c>
      <c r="E44" s="690">
        <f t="shared" si="3"/>
        <v>972733</v>
      </c>
      <c r="F44" s="691">
        <v>73285</v>
      </c>
      <c r="G44" s="691">
        <v>64907</v>
      </c>
      <c r="H44" s="691">
        <v>36524</v>
      </c>
      <c r="I44" s="691">
        <v>-2439</v>
      </c>
      <c r="J44" s="691">
        <v>99229</v>
      </c>
      <c r="K44" s="691">
        <v>48194</v>
      </c>
      <c r="L44" s="691">
        <v>51035</v>
      </c>
      <c r="M44" s="711">
        <f t="shared" si="1"/>
        <v>10.201052087263411</v>
      </c>
      <c r="N44" s="711">
        <f t="shared" si="2"/>
        <v>5.2465578940983804</v>
      </c>
    </row>
    <row r="45" spans="1:14">
      <c r="A45" s="52">
        <v>2001</v>
      </c>
      <c r="B45" s="53">
        <v>1140505</v>
      </c>
      <c r="C45" s="676">
        <v>78894</v>
      </c>
      <c r="D45" s="603">
        <v>51066</v>
      </c>
      <c r="E45" s="690">
        <f t="shared" si="3"/>
        <v>1010545</v>
      </c>
      <c r="F45" s="691">
        <v>73999</v>
      </c>
      <c r="G45" s="691">
        <v>71308</v>
      </c>
      <c r="H45" s="691">
        <v>43595</v>
      </c>
      <c r="I45" s="691">
        <v>574</v>
      </c>
      <c r="J45" s="691">
        <v>102286</v>
      </c>
      <c r="K45" s="691">
        <v>36338</v>
      </c>
      <c r="L45" s="691">
        <v>65948</v>
      </c>
      <c r="M45" s="711">
        <f t="shared" si="1"/>
        <v>10.121864934268142</v>
      </c>
      <c r="N45" s="711">
        <f t="shared" si="2"/>
        <v>6.5259835039508385</v>
      </c>
    </row>
    <row r="46" spans="1:14">
      <c r="A46" s="52">
        <v>2002</v>
      </c>
      <c r="B46" s="53">
        <v>1189452</v>
      </c>
      <c r="C46" s="676">
        <v>88613</v>
      </c>
      <c r="D46" s="603">
        <v>51578</v>
      </c>
      <c r="E46" s="690">
        <f t="shared" si="3"/>
        <v>1049261</v>
      </c>
      <c r="F46" s="691">
        <v>93577</v>
      </c>
      <c r="G46" s="691">
        <v>67373</v>
      </c>
      <c r="H46" s="691">
        <v>43299</v>
      </c>
      <c r="I46" s="691">
        <v>-3584</v>
      </c>
      <c r="J46" s="691">
        <v>114067</v>
      </c>
      <c r="K46" s="691">
        <v>35743</v>
      </c>
      <c r="L46" s="691">
        <v>78324</v>
      </c>
      <c r="M46" s="711">
        <f t="shared" si="1"/>
        <v>10.871175046056223</v>
      </c>
      <c r="N46" s="711">
        <f t="shared" si="2"/>
        <v>7.4646822859136099</v>
      </c>
    </row>
    <row r="47" spans="1:14">
      <c r="A47" s="52">
        <v>2003</v>
      </c>
      <c r="B47" s="53">
        <v>1250315</v>
      </c>
      <c r="C47" s="676">
        <v>89286</v>
      </c>
      <c r="D47" s="603">
        <v>53268</v>
      </c>
      <c r="E47" s="690">
        <f t="shared" si="3"/>
        <v>1107761</v>
      </c>
      <c r="F47" s="691">
        <v>112537</v>
      </c>
      <c r="G47" s="691">
        <v>71067</v>
      </c>
      <c r="H47" s="691">
        <v>46060</v>
      </c>
      <c r="I47" s="691">
        <v>4262</v>
      </c>
      <c r="J47" s="691">
        <v>141806</v>
      </c>
      <c r="K47" s="691">
        <v>39906</v>
      </c>
      <c r="L47" s="691">
        <v>101900</v>
      </c>
      <c r="M47" s="711">
        <f t="shared" si="1"/>
        <v>12.801136707286137</v>
      </c>
      <c r="N47" s="711">
        <f t="shared" si="2"/>
        <v>9.1987351062187592</v>
      </c>
    </row>
    <row r="48" spans="1:14">
      <c r="A48" s="52">
        <v>2004</v>
      </c>
      <c r="B48" s="53">
        <v>1331178</v>
      </c>
      <c r="C48" s="676">
        <v>93991</v>
      </c>
      <c r="D48" s="603">
        <v>56702</v>
      </c>
      <c r="E48" s="690">
        <f t="shared" si="3"/>
        <v>1180485</v>
      </c>
      <c r="F48" s="691">
        <v>138782</v>
      </c>
      <c r="G48" s="691">
        <v>82054</v>
      </c>
      <c r="H48" s="691">
        <v>55582</v>
      </c>
      <c r="I48" s="691">
        <v>-1844</v>
      </c>
      <c r="J48" s="691">
        <v>163410</v>
      </c>
      <c r="K48" s="691">
        <v>46242</v>
      </c>
      <c r="L48" s="691">
        <v>117168</v>
      </c>
      <c r="M48" s="711">
        <f t="shared" si="1"/>
        <v>13.842615535140219</v>
      </c>
      <c r="N48" s="711">
        <f t="shared" si="2"/>
        <v>9.9254120128591214</v>
      </c>
    </row>
    <row r="49" spans="1:14">
      <c r="A49" s="52">
        <v>2005</v>
      </c>
      <c r="B49" s="53">
        <v>1417028</v>
      </c>
      <c r="C49" s="676">
        <v>97708</v>
      </c>
      <c r="D49" s="603">
        <v>59745</v>
      </c>
      <c r="E49" s="690">
        <f t="shared" si="3"/>
        <v>1259575</v>
      </c>
      <c r="F49" s="691">
        <v>154903</v>
      </c>
      <c r="G49" s="691">
        <v>96004</v>
      </c>
      <c r="H49" s="691">
        <v>68510</v>
      </c>
      <c r="I49" s="691">
        <v>-730</v>
      </c>
      <c r="J49" s="691">
        <v>181667</v>
      </c>
      <c r="K49" s="691">
        <v>48687</v>
      </c>
      <c r="L49" s="691">
        <v>132980</v>
      </c>
      <c r="M49" s="711">
        <f t="shared" si="1"/>
        <v>14.42288073358077</v>
      </c>
      <c r="N49" s="711">
        <f t="shared" si="2"/>
        <v>10.557529325367684</v>
      </c>
    </row>
    <row r="50" spans="1:14">
      <c r="A50" s="52">
        <v>2006</v>
      </c>
      <c r="B50" s="53">
        <v>1492207</v>
      </c>
      <c r="C50" s="676">
        <v>100693</v>
      </c>
      <c r="D50" s="603">
        <v>62189</v>
      </c>
      <c r="E50" s="690">
        <f t="shared" si="3"/>
        <v>1329325</v>
      </c>
      <c r="F50" s="691">
        <v>151787</v>
      </c>
      <c r="G50" s="691">
        <v>98523</v>
      </c>
      <c r="H50" s="691">
        <v>65609</v>
      </c>
      <c r="I50" s="691">
        <v>-3294</v>
      </c>
      <c r="J50" s="691">
        <v>181407</v>
      </c>
      <c r="K50" s="691">
        <v>57177</v>
      </c>
      <c r="L50" s="691">
        <v>124230</v>
      </c>
      <c r="M50" s="711">
        <f t="shared" si="1"/>
        <v>13.646549940759408</v>
      </c>
      <c r="N50" s="711">
        <f t="shared" si="2"/>
        <v>9.3453444417279439</v>
      </c>
    </row>
    <row r="51" spans="1:14">
      <c r="A51" s="52">
        <v>2007</v>
      </c>
      <c r="B51" s="53">
        <v>1573532</v>
      </c>
      <c r="C51" s="676">
        <v>104606</v>
      </c>
      <c r="D51" s="603">
        <v>65890</v>
      </c>
      <c r="E51" s="690">
        <f t="shared" si="3"/>
        <v>1403036</v>
      </c>
      <c r="F51" s="691">
        <v>138469</v>
      </c>
      <c r="G51" s="691">
        <v>100323</v>
      </c>
      <c r="H51" s="691">
        <v>63105</v>
      </c>
      <c r="I51" s="691">
        <v>4976</v>
      </c>
      <c r="J51" s="691">
        <v>180663</v>
      </c>
      <c r="K51" s="691">
        <v>55284</v>
      </c>
      <c r="L51" s="691">
        <v>125379</v>
      </c>
      <c r="M51" s="711">
        <f t="shared" si="1"/>
        <v>12.876576224701292</v>
      </c>
      <c r="N51" s="711">
        <f t="shared" si="2"/>
        <v>8.9362639305049907</v>
      </c>
    </row>
    <row r="52" spans="1:14">
      <c r="A52" s="52">
        <v>2008</v>
      </c>
      <c r="B52" s="53">
        <v>1652923</v>
      </c>
      <c r="C52" s="676">
        <v>101996</v>
      </c>
      <c r="D52" s="603">
        <v>67543</v>
      </c>
      <c r="E52" s="690">
        <f t="shared" si="3"/>
        <v>1483384</v>
      </c>
      <c r="F52" s="691">
        <v>163001</v>
      </c>
      <c r="G52" s="691">
        <v>104278</v>
      </c>
      <c r="H52" s="691">
        <v>66986</v>
      </c>
      <c r="I52" s="691">
        <v>-310</v>
      </c>
      <c r="J52" s="691">
        <v>199983</v>
      </c>
      <c r="K52" s="691">
        <v>54760</v>
      </c>
      <c r="L52" s="691">
        <v>145223</v>
      </c>
      <c r="M52" s="711">
        <f t="shared" si="1"/>
        <v>13.481539506965156</v>
      </c>
      <c r="N52" s="711">
        <f t="shared" si="2"/>
        <v>9.7899802074176332</v>
      </c>
    </row>
    <row r="53" spans="1:14">
      <c r="A53" s="68">
        <v>2009</v>
      </c>
      <c r="B53" s="69">
        <v>1567365</v>
      </c>
      <c r="C53" s="75">
        <v>102216</v>
      </c>
      <c r="D53" s="561">
        <v>69652</v>
      </c>
      <c r="E53" s="690">
        <f t="shared" si="3"/>
        <v>1395497</v>
      </c>
      <c r="F53" s="691">
        <v>90054</v>
      </c>
      <c r="G53" s="691">
        <v>114899</v>
      </c>
      <c r="H53" s="691">
        <v>82315</v>
      </c>
      <c r="I53" s="691">
        <v>46</v>
      </c>
      <c r="J53" s="691">
        <v>122684</v>
      </c>
      <c r="K53" s="691">
        <v>53319</v>
      </c>
      <c r="L53" s="691">
        <v>69365</v>
      </c>
      <c r="M53" s="711">
        <f t="shared" si="1"/>
        <v>8.7914198310709377</v>
      </c>
      <c r="N53" s="711">
        <f t="shared" si="2"/>
        <v>4.9706305352143358</v>
      </c>
    </row>
    <row r="54" spans="1:14">
      <c r="A54" s="52">
        <v>2010</v>
      </c>
      <c r="B54" s="53">
        <v>1662130</v>
      </c>
      <c r="C54" s="676">
        <v>106997</v>
      </c>
      <c r="D54" s="603">
        <v>71966</v>
      </c>
      <c r="E54" s="690">
        <f t="shared" si="3"/>
        <v>1483167</v>
      </c>
      <c r="F54" s="691">
        <v>138267</v>
      </c>
      <c r="G54" s="691">
        <v>120651</v>
      </c>
      <c r="H54" s="691">
        <v>89182</v>
      </c>
      <c r="I54" s="691">
        <v>1544</v>
      </c>
      <c r="J54" s="691">
        <v>171280</v>
      </c>
      <c r="K54" s="691">
        <v>55163</v>
      </c>
      <c r="L54" s="691">
        <v>116117</v>
      </c>
      <c r="M54" s="711">
        <f t="shared" si="1"/>
        <v>11.548261254464265</v>
      </c>
      <c r="N54" s="711">
        <f t="shared" si="2"/>
        <v>7.8289902620541048</v>
      </c>
    </row>
    <row r="55" spans="1:14">
      <c r="A55" s="52">
        <v>2011</v>
      </c>
      <c r="B55" s="53">
        <v>1769921</v>
      </c>
      <c r="C55" s="676">
        <v>111709</v>
      </c>
      <c r="D55" s="603">
        <v>73980</v>
      </c>
      <c r="E55" s="690">
        <f t="shared" si="3"/>
        <v>1584232</v>
      </c>
      <c r="F55" s="691">
        <v>170244</v>
      </c>
      <c r="G55" s="691">
        <v>123512</v>
      </c>
      <c r="H55" s="691">
        <v>90939</v>
      </c>
      <c r="I55" s="691">
        <v>569</v>
      </c>
      <c r="J55" s="691">
        <v>203386</v>
      </c>
      <c r="K55" s="691">
        <v>57374</v>
      </c>
      <c r="L55" s="691">
        <v>146012</v>
      </c>
      <c r="M55" s="711">
        <f t="shared" si="1"/>
        <v>12.838144918168551</v>
      </c>
      <c r="N55" s="711">
        <f t="shared" si="2"/>
        <v>9.2165793898873396</v>
      </c>
    </row>
    <row r="56" spans="1:14">
      <c r="A56" s="52">
        <v>2012</v>
      </c>
      <c r="B56" s="53">
        <v>1822808</v>
      </c>
      <c r="C56" s="676">
        <v>116773</v>
      </c>
      <c r="D56" s="603">
        <v>76402</v>
      </c>
      <c r="E56" s="690">
        <f t="shared" si="3"/>
        <v>1629633</v>
      </c>
      <c r="F56" s="691">
        <v>154037</v>
      </c>
      <c r="G56" s="691">
        <v>138458</v>
      </c>
      <c r="H56" s="691">
        <v>105070</v>
      </c>
      <c r="I56" s="691">
        <v>2561</v>
      </c>
      <c r="J56" s="691">
        <v>189986</v>
      </c>
      <c r="K56" s="691">
        <v>58683</v>
      </c>
      <c r="L56" s="691">
        <v>131303</v>
      </c>
      <c r="M56" s="711">
        <f t="shared" si="1"/>
        <v>11.658207706888605</v>
      </c>
      <c r="N56" s="711">
        <f t="shared" si="2"/>
        <v>8.0572128816733581</v>
      </c>
    </row>
    <row r="57" spans="1:14">
      <c r="A57" s="52">
        <v>2013</v>
      </c>
      <c r="B57" s="53">
        <v>1897531</v>
      </c>
      <c r="C57" s="676">
        <v>120319</v>
      </c>
      <c r="D57" s="603">
        <v>81301</v>
      </c>
      <c r="E57" s="690">
        <f t="shared" si="3"/>
        <v>1695911</v>
      </c>
      <c r="F57" s="691">
        <v>169060</v>
      </c>
      <c r="G57" s="691">
        <v>151816</v>
      </c>
      <c r="H57" s="691">
        <v>119026</v>
      </c>
      <c r="I57" s="691">
        <v>-2047</v>
      </c>
      <c r="J57" s="691">
        <v>199803</v>
      </c>
      <c r="K57" s="691">
        <v>62813</v>
      </c>
      <c r="L57" s="691">
        <v>136990</v>
      </c>
      <c r="M57" s="711">
        <f t="shared" si="1"/>
        <v>11.781455512700843</v>
      </c>
      <c r="N57" s="711">
        <f t="shared" si="2"/>
        <v>8.077664452910561</v>
      </c>
    </row>
    <row r="58" spans="1:14">
      <c r="A58" s="52">
        <v>2014</v>
      </c>
      <c r="B58" s="53">
        <v>1990183</v>
      </c>
      <c r="C58" s="39">
        <v>127138</v>
      </c>
      <c r="D58" s="603">
        <v>84321</v>
      </c>
      <c r="E58" s="690">
        <f t="shared" si="3"/>
        <v>1778724</v>
      </c>
      <c r="F58" s="691">
        <v>183611</v>
      </c>
      <c r="G58" s="691">
        <v>157089</v>
      </c>
      <c r="H58" s="691">
        <v>125121</v>
      </c>
      <c r="I58" s="696">
        <v>-2006</v>
      </c>
      <c r="J58" s="691">
        <v>213573</v>
      </c>
      <c r="K58" s="417">
        <v>67613</v>
      </c>
      <c r="L58" s="691">
        <v>145960</v>
      </c>
      <c r="M58" s="711">
        <f t="shared" si="1"/>
        <v>12.007090476094099</v>
      </c>
      <c r="N58" s="711">
        <f t="shared" si="2"/>
        <v>8.2058824190824424</v>
      </c>
    </row>
    <row r="59" spans="1:14">
      <c r="A59" s="52">
        <v>2015</v>
      </c>
      <c r="B59" s="53">
        <v>1994911</v>
      </c>
      <c r="C59" s="42">
        <v>133099</v>
      </c>
      <c r="D59" s="603">
        <v>87853</v>
      </c>
      <c r="E59" s="690">
        <f t="shared" si="3"/>
        <v>1773959</v>
      </c>
      <c r="F59" s="696">
        <v>115684</v>
      </c>
      <c r="G59" s="696">
        <v>152799</v>
      </c>
      <c r="H59" s="691">
        <v>119426</v>
      </c>
      <c r="I59" s="696">
        <v>-3605</v>
      </c>
      <c r="J59" s="691">
        <v>145452</v>
      </c>
      <c r="K59" s="696">
        <v>68677</v>
      </c>
      <c r="L59" s="691">
        <v>76775</v>
      </c>
      <c r="M59" s="711">
        <f t="shared" si="1"/>
        <v>8.1992875821820004</v>
      </c>
      <c r="N59" s="711">
        <f t="shared" si="2"/>
        <v>4.3278903289196657</v>
      </c>
    </row>
    <row r="60" spans="1:14">
      <c r="A60" s="68">
        <v>2016</v>
      </c>
      <c r="B60" s="69">
        <v>2035506</v>
      </c>
      <c r="C60" s="89">
        <v>139443</v>
      </c>
      <c r="D60" s="561">
        <v>90507</v>
      </c>
      <c r="E60" s="690">
        <f t="shared" si="3"/>
        <v>1805556</v>
      </c>
      <c r="F60" s="696">
        <v>124925</v>
      </c>
      <c r="G60" s="696">
        <v>171494</v>
      </c>
      <c r="H60" s="691">
        <v>137990</v>
      </c>
      <c r="I60" s="696">
        <v>-4917</v>
      </c>
      <c r="J60" s="691">
        <v>153512</v>
      </c>
      <c r="K60" s="696">
        <v>76307</v>
      </c>
      <c r="L60" s="691">
        <v>77205</v>
      </c>
      <c r="M60" s="711">
        <f t="shared" si="1"/>
        <v>8.502200984073605</v>
      </c>
      <c r="N60" s="711">
        <f t="shared" si="2"/>
        <v>4.2759681782232173</v>
      </c>
    </row>
    <row r="61" spans="1:14">
      <c r="A61" s="52">
        <v>2017</v>
      </c>
      <c r="B61" s="53">
        <v>2144395</v>
      </c>
      <c r="C61" s="43">
        <v>146207</v>
      </c>
      <c r="D61" s="597">
        <v>96006</v>
      </c>
      <c r="E61" s="690">
        <f t="shared" si="3"/>
        <v>1902182</v>
      </c>
      <c r="F61" s="696">
        <v>167453</v>
      </c>
      <c r="G61" s="696">
        <v>166610</v>
      </c>
      <c r="H61" s="691">
        <v>132378</v>
      </c>
      <c r="I61" s="696">
        <v>-2756</v>
      </c>
      <c r="J61" s="691">
        <v>198929</v>
      </c>
      <c r="K61" s="696">
        <v>81033</v>
      </c>
      <c r="L61" s="691">
        <v>117896</v>
      </c>
      <c r="M61" s="711">
        <f t="shared" si="1"/>
        <v>10.457937253112478</v>
      </c>
      <c r="N61" s="711">
        <f t="shared" si="2"/>
        <v>6.1979347927800816</v>
      </c>
    </row>
    <row r="62" spans="1:14">
      <c r="A62" s="708" t="s">
        <v>459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5"/>
  <dimension ref="A1:M37"/>
  <sheetViews>
    <sheetView workbookViewId="0">
      <selection activeCell="E41" sqref="E41"/>
    </sheetView>
  </sheetViews>
  <sheetFormatPr defaultColWidth="8.7109375" defaultRowHeight="15"/>
  <cols>
    <col min="2" max="2" width="13.42578125" customWidth="1"/>
    <col min="3" max="3" width="14.5703125" customWidth="1"/>
    <col min="4" max="4" width="14.28515625" customWidth="1"/>
    <col min="5" max="5" width="11.85546875" customWidth="1"/>
    <col min="6" max="6" width="12.5703125" customWidth="1"/>
    <col min="7" max="7" width="16.85546875" customWidth="1"/>
    <col min="8" max="8" width="11.85546875" customWidth="1"/>
    <col min="9" max="9" width="15.42578125" customWidth="1"/>
    <col min="10" max="10" width="15.140625" customWidth="1"/>
  </cols>
  <sheetData>
    <row r="1" spans="1:12">
      <c r="A1" s="202" t="s">
        <v>273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104.25" customHeight="1">
      <c r="A3" s="19" t="s">
        <v>3</v>
      </c>
      <c r="B3" s="625" t="s">
        <v>439</v>
      </c>
      <c r="C3" s="27" t="s">
        <v>22</v>
      </c>
      <c r="D3" s="27" t="s">
        <v>21</v>
      </c>
      <c r="E3" s="27" t="s">
        <v>30</v>
      </c>
      <c r="F3" s="27" t="s">
        <v>31</v>
      </c>
      <c r="G3" s="26" t="s">
        <v>32</v>
      </c>
      <c r="H3" s="25" t="s">
        <v>16</v>
      </c>
      <c r="I3" s="26" t="s">
        <v>33</v>
      </c>
      <c r="J3" s="25" t="s">
        <v>34</v>
      </c>
      <c r="K3" s="45"/>
      <c r="L3" s="306"/>
    </row>
    <row r="4" spans="1:12">
      <c r="A4" s="7"/>
      <c r="B4" s="9" t="s">
        <v>4</v>
      </c>
      <c r="C4" s="29" t="s">
        <v>5</v>
      </c>
      <c r="D4" s="30" t="s">
        <v>6</v>
      </c>
      <c r="E4" s="38" t="s">
        <v>7</v>
      </c>
      <c r="F4" s="38" t="s">
        <v>23</v>
      </c>
      <c r="G4" s="21" t="s">
        <v>151</v>
      </c>
      <c r="H4" s="37" t="s">
        <v>152</v>
      </c>
      <c r="I4" s="21" t="s">
        <v>154</v>
      </c>
      <c r="J4" s="37" t="s">
        <v>153</v>
      </c>
      <c r="K4" s="45"/>
      <c r="L4" s="45"/>
    </row>
    <row r="5" spans="1:12">
      <c r="A5" s="52">
        <v>1988</v>
      </c>
      <c r="B5" s="54">
        <f>'T4'!E32</f>
        <v>552627</v>
      </c>
      <c r="C5" s="55">
        <v>25591</v>
      </c>
      <c r="D5" s="55">
        <v>56469</v>
      </c>
      <c r="E5" s="44">
        <v>81697</v>
      </c>
      <c r="F5" s="44">
        <v>49021</v>
      </c>
      <c r="G5" s="32">
        <f t="shared" ref="G5:G34" si="0">C5/B5*100</f>
        <v>4.6307907503614558</v>
      </c>
      <c r="H5" s="33">
        <f t="shared" ref="H5:H34" si="1">D5/B5*100</f>
        <v>10.21828466578723</v>
      </c>
      <c r="I5" s="60">
        <f>E5/B5*100</f>
        <v>14.7833891576054</v>
      </c>
      <c r="J5" s="61">
        <f>F5/B5*100</f>
        <v>8.8705401654280376</v>
      </c>
      <c r="K5" s="45"/>
      <c r="L5" s="169"/>
    </row>
    <row r="6" spans="1:12">
      <c r="A6" s="52">
        <v>1989</v>
      </c>
      <c r="B6" s="54">
        <f>'T4'!E33</f>
        <v>587915</v>
      </c>
      <c r="C6" s="55">
        <v>12015</v>
      </c>
      <c r="D6" s="55">
        <v>48464</v>
      </c>
      <c r="E6" s="44">
        <v>80974</v>
      </c>
      <c r="F6" s="44">
        <v>48589</v>
      </c>
      <c r="G6" s="32">
        <f t="shared" si="0"/>
        <v>2.0436627743806501</v>
      </c>
      <c r="H6" s="33">
        <f t="shared" si="1"/>
        <v>8.2433685141559572</v>
      </c>
      <c r="I6" s="46">
        <f t="shared" ref="I6:I34" si="2">E6/B6*100</f>
        <v>13.773079441756037</v>
      </c>
      <c r="J6" s="57">
        <f t="shared" ref="J6:J34" si="3">F6/B6*100</f>
        <v>8.2646300910845962</v>
      </c>
      <c r="K6" s="45"/>
      <c r="L6" s="169"/>
    </row>
    <row r="7" spans="1:12">
      <c r="A7" s="52">
        <v>1990</v>
      </c>
      <c r="B7" s="54">
        <f>'T4'!E34</f>
        <v>607667</v>
      </c>
      <c r="C7" s="55">
        <v>-10304</v>
      </c>
      <c r="D7" s="55">
        <v>31776</v>
      </c>
      <c r="E7" s="44">
        <v>59845</v>
      </c>
      <c r="F7" s="44">
        <v>35911</v>
      </c>
      <c r="G7" s="32">
        <f t="shared" si="0"/>
        <v>-1.6956655536667289</v>
      </c>
      <c r="H7" s="33">
        <f t="shared" si="1"/>
        <v>5.2291797974877685</v>
      </c>
      <c r="I7" s="46">
        <f t="shared" si="2"/>
        <v>9.8483215313650412</v>
      </c>
      <c r="J7" s="57">
        <f t="shared" si="3"/>
        <v>5.9096511740805404</v>
      </c>
      <c r="K7" s="45"/>
      <c r="L7" s="169"/>
    </row>
    <row r="8" spans="1:12">
      <c r="A8" s="52">
        <v>1991</v>
      </c>
      <c r="B8" s="54">
        <f>'T4'!E35</f>
        <v>610425</v>
      </c>
      <c r="C8" s="55">
        <v>-18071</v>
      </c>
      <c r="D8" s="55">
        <v>22887</v>
      </c>
      <c r="E8" s="44">
        <v>36150</v>
      </c>
      <c r="F8" s="44">
        <v>21694</v>
      </c>
      <c r="G8" s="32">
        <f t="shared" si="0"/>
        <v>-2.9603964450997258</v>
      </c>
      <c r="H8" s="33">
        <f t="shared" si="1"/>
        <v>3.7493549576115006</v>
      </c>
      <c r="I8" s="46">
        <f t="shared" si="2"/>
        <v>5.9221034525125935</v>
      </c>
      <c r="J8" s="57">
        <f t="shared" si="3"/>
        <v>3.5539173526641274</v>
      </c>
      <c r="K8" s="45"/>
      <c r="L8" s="169"/>
    </row>
    <row r="9" spans="1:12">
      <c r="A9" s="52">
        <v>1992</v>
      </c>
      <c r="B9" s="54">
        <f>'T4'!E36</f>
        <v>623426</v>
      </c>
      <c r="C9" s="55">
        <v>-11559</v>
      </c>
      <c r="D9" s="55">
        <v>24626</v>
      </c>
      <c r="E9" s="44">
        <v>14750</v>
      </c>
      <c r="F9" s="44">
        <v>8853</v>
      </c>
      <c r="G9" s="32">
        <f t="shared" si="0"/>
        <v>-1.8541093890854727</v>
      </c>
      <c r="H9" s="33">
        <f t="shared" si="1"/>
        <v>3.950107951865979</v>
      </c>
      <c r="I9" s="46">
        <f t="shared" si="2"/>
        <v>2.3659584297093801</v>
      </c>
      <c r="J9" s="57">
        <f t="shared" si="3"/>
        <v>1.4200562697096366</v>
      </c>
      <c r="K9" s="24"/>
      <c r="L9" s="169"/>
    </row>
    <row r="10" spans="1:12">
      <c r="A10" s="52">
        <v>1993</v>
      </c>
      <c r="B10" s="54">
        <f>'T4'!E37</f>
        <v>647781</v>
      </c>
      <c r="C10" s="55">
        <v>2543</v>
      </c>
      <c r="D10" s="55">
        <v>33143</v>
      </c>
      <c r="E10" s="44">
        <v>32493</v>
      </c>
      <c r="F10" s="44">
        <v>19499</v>
      </c>
      <c r="G10" s="32">
        <f t="shared" si="0"/>
        <v>0.39257094604503684</v>
      </c>
      <c r="H10" s="33">
        <f t="shared" si="1"/>
        <v>5.1163896440309307</v>
      </c>
      <c r="I10" s="46">
        <f t="shared" si="2"/>
        <v>5.0160470899887466</v>
      </c>
      <c r="J10" s="57">
        <f t="shared" si="3"/>
        <v>3.0101222481054553</v>
      </c>
      <c r="K10" s="24"/>
      <c r="L10" s="169"/>
    </row>
    <row r="11" spans="1:12">
      <c r="A11" s="52">
        <v>1994</v>
      </c>
      <c r="B11" s="54">
        <f>'T4'!E38</f>
        <v>688714</v>
      </c>
      <c r="C11" s="55">
        <v>23855</v>
      </c>
      <c r="D11" s="55">
        <v>53335</v>
      </c>
      <c r="E11" s="44">
        <v>58867</v>
      </c>
      <c r="F11" s="44">
        <v>35324</v>
      </c>
      <c r="G11" s="32">
        <f t="shared" si="0"/>
        <v>3.4637019140020389</v>
      </c>
      <c r="H11" s="33">
        <f t="shared" si="1"/>
        <v>7.7441434325423897</v>
      </c>
      <c r="I11" s="46">
        <f t="shared" si="2"/>
        <v>8.5473796089523386</v>
      </c>
      <c r="J11" s="57">
        <f t="shared" si="3"/>
        <v>5.1289795183486904</v>
      </c>
      <c r="K11" s="45"/>
      <c r="L11" s="169"/>
    </row>
    <row r="12" spans="1:12">
      <c r="A12" s="52">
        <v>1995</v>
      </c>
      <c r="B12" s="54">
        <f>'T4'!E39</f>
        <v>723812</v>
      </c>
      <c r="C12" s="55">
        <v>26449</v>
      </c>
      <c r="D12" s="55">
        <v>64810</v>
      </c>
      <c r="E12" s="44">
        <v>75460</v>
      </c>
      <c r="F12" s="44">
        <v>46459</v>
      </c>
      <c r="G12" s="32">
        <f t="shared" si="0"/>
        <v>3.6541256569385423</v>
      </c>
      <c r="H12" s="33">
        <f t="shared" si="1"/>
        <v>8.9539825258492538</v>
      </c>
      <c r="I12" s="46">
        <f t="shared" si="2"/>
        <v>10.42535907114002</v>
      </c>
      <c r="J12" s="57">
        <f t="shared" si="3"/>
        <v>6.4186556730200657</v>
      </c>
      <c r="K12" s="45"/>
      <c r="L12" s="169"/>
    </row>
    <row r="13" spans="1:12">
      <c r="A13" s="52">
        <v>1996</v>
      </c>
      <c r="B13" s="54">
        <f>'T4'!E40</f>
        <v>749701</v>
      </c>
      <c r="C13" s="55">
        <v>31921</v>
      </c>
      <c r="D13" s="55">
        <v>67869</v>
      </c>
      <c r="E13" s="44">
        <v>88382</v>
      </c>
      <c r="F13" s="44">
        <v>54218</v>
      </c>
      <c r="G13" s="32">
        <f t="shared" si="0"/>
        <v>4.2578307885410318</v>
      </c>
      <c r="H13" s="33">
        <f t="shared" si="1"/>
        <v>9.0528090532092129</v>
      </c>
      <c r="I13" s="46">
        <f t="shared" si="2"/>
        <v>11.788966534658483</v>
      </c>
      <c r="J13" s="57">
        <f t="shared" si="3"/>
        <v>7.2319498039885231</v>
      </c>
      <c r="K13" s="45"/>
      <c r="L13" s="169"/>
    </row>
    <row r="14" spans="1:12">
      <c r="A14" s="52">
        <v>1997</v>
      </c>
      <c r="B14" s="54">
        <f>'T4'!E41</f>
        <v>790047</v>
      </c>
      <c r="C14" s="55">
        <v>39003</v>
      </c>
      <c r="D14" s="55">
        <v>77788</v>
      </c>
      <c r="E14" s="44">
        <v>101777</v>
      </c>
      <c r="F14" s="44">
        <v>62248</v>
      </c>
      <c r="G14" s="32">
        <f t="shared" si="0"/>
        <v>4.9367948995439512</v>
      </c>
      <c r="H14" s="33">
        <f t="shared" si="1"/>
        <v>9.8459965040054573</v>
      </c>
      <c r="I14" s="46">
        <f t="shared" si="2"/>
        <v>12.88239813580711</v>
      </c>
      <c r="J14" s="57">
        <f t="shared" si="3"/>
        <v>7.8790249187706554</v>
      </c>
      <c r="K14" s="45"/>
      <c r="L14" s="169"/>
    </row>
    <row r="15" spans="1:12">
      <c r="A15" s="52">
        <v>1998</v>
      </c>
      <c r="B15" s="54">
        <f>'T4'!E42</f>
        <v>819648</v>
      </c>
      <c r="C15" s="55">
        <v>28019</v>
      </c>
      <c r="D15" s="55">
        <v>67521</v>
      </c>
      <c r="E15" s="44">
        <v>90118</v>
      </c>
      <c r="F15" s="44">
        <v>55257</v>
      </c>
      <c r="G15" s="32">
        <f t="shared" si="0"/>
        <v>3.4184186382447099</v>
      </c>
      <c r="H15" s="33">
        <f t="shared" si="1"/>
        <v>8.2378045209650974</v>
      </c>
      <c r="I15" s="46">
        <f t="shared" si="2"/>
        <v>10.994719684547514</v>
      </c>
      <c r="J15" s="57">
        <f t="shared" si="3"/>
        <v>6.7415524713047557</v>
      </c>
      <c r="K15" s="45"/>
      <c r="L15" s="169"/>
    </row>
    <row r="16" spans="1:12">
      <c r="A16" s="52">
        <v>1999</v>
      </c>
      <c r="B16" s="54">
        <f>'T4'!E43</f>
        <v>879738</v>
      </c>
      <c r="C16" s="55">
        <v>50061</v>
      </c>
      <c r="D16" s="55">
        <v>83351</v>
      </c>
      <c r="E16" s="44">
        <v>110072</v>
      </c>
      <c r="F16" s="44">
        <v>71528</v>
      </c>
      <c r="G16" s="32">
        <f t="shared" si="0"/>
        <v>5.6904442004324016</v>
      </c>
      <c r="H16" s="33">
        <f t="shared" si="1"/>
        <v>9.4745253700533567</v>
      </c>
      <c r="I16" s="46">
        <f t="shared" si="2"/>
        <v>12.511906954115885</v>
      </c>
      <c r="J16" s="57">
        <f t="shared" si="3"/>
        <v>8.130602520295815</v>
      </c>
      <c r="K16" s="45"/>
      <c r="L16" s="169"/>
    </row>
    <row r="17" spans="1:13">
      <c r="A17" s="52">
        <v>2000</v>
      </c>
      <c r="B17" s="54">
        <f>'T4'!E44</f>
        <v>972733</v>
      </c>
      <c r="C17" s="56">
        <v>73285</v>
      </c>
      <c r="D17" s="55">
        <v>111161</v>
      </c>
      <c r="E17" s="44">
        <v>136313</v>
      </c>
      <c r="F17" s="44">
        <v>89215</v>
      </c>
      <c r="G17" s="32">
        <f t="shared" si="0"/>
        <v>7.5339276039776584</v>
      </c>
      <c r="H17" s="33">
        <f t="shared" si="1"/>
        <v>11.427699070556873</v>
      </c>
      <c r="I17" s="46">
        <f t="shared" si="2"/>
        <v>14.013403472484228</v>
      </c>
      <c r="J17" s="57">
        <f t="shared" si="3"/>
        <v>9.171581513118193</v>
      </c>
      <c r="K17" s="45"/>
      <c r="L17" s="169"/>
    </row>
    <row r="18" spans="1:13">
      <c r="A18" s="52">
        <v>2001</v>
      </c>
      <c r="B18" s="54">
        <f>'T4'!E45</f>
        <v>1010545</v>
      </c>
      <c r="C18" s="56">
        <v>73999</v>
      </c>
      <c r="D18" s="55">
        <v>124747</v>
      </c>
      <c r="E18" s="44">
        <v>101119</v>
      </c>
      <c r="F18" s="44">
        <v>65698</v>
      </c>
      <c r="G18" s="32">
        <f t="shared" si="0"/>
        <v>7.3226823149884464</v>
      </c>
      <c r="H18" s="33">
        <f t="shared" si="1"/>
        <v>12.344526963173337</v>
      </c>
      <c r="I18" s="46">
        <f t="shared" si="2"/>
        <v>10.006382694486639</v>
      </c>
      <c r="J18" s="57">
        <f t="shared" si="3"/>
        <v>6.5012443780336353</v>
      </c>
      <c r="K18" s="45"/>
      <c r="L18" s="169"/>
    </row>
    <row r="19" spans="1:13">
      <c r="A19" s="52">
        <v>2002</v>
      </c>
      <c r="B19" s="54">
        <f>'T4'!E46</f>
        <v>1049261</v>
      </c>
      <c r="C19" s="55">
        <v>93577</v>
      </c>
      <c r="D19" s="55">
        <v>140004</v>
      </c>
      <c r="E19" s="44">
        <v>86083</v>
      </c>
      <c r="F19" s="44">
        <v>49252</v>
      </c>
      <c r="G19" s="32">
        <f t="shared" si="0"/>
        <v>8.9183720732973004</v>
      </c>
      <c r="H19" s="33">
        <f t="shared" si="1"/>
        <v>13.343105290294787</v>
      </c>
      <c r="I19" s="46">
        <f t="shared" si="2"/>
        <v>8.2041551148856193</v>
      </c>
      <c r="J19" s="57">
        <f t="shared" si="3"/>
        <v>4.6939703276877731</v>
      </c>
      <c r="K19" s="45"/>
      <c r="L19" s="169"/>
    </row>
    <row r="20" spans="1:13">
      <c r="A20" s="52">
        <v>2003</v>
      </c>
      <c r="B20" s="54">
        <f>'T4'!E47</f>
        <v>1107761</v>
      </c>
      <c r="C20" s="55">
        <v>112537</v>
      </c>
      <c r="D20" s="55">
        <v>156403</v>
      </c>
      <c r="E20" s="44">
        <v>134928</v>
      </c>
      <c r="F20" s="44">
        <v>94045</v>
      </c>
      <c r="G20" s="32">
        <f t="shared" si="0"/>
        <v>10.158960281143676</v>
      </c>
      <c r="H20" s="33">
        <f t="shared" si="1"/>
        <v>14.118839713620538</v>
      </c>
      <c r="I20" s="46">
        <f t="shared" si="2"/>
        <v>12.180244655661285</v>
      </c>
      <c r="J20" s="57">
        <f t="shared" si="3"/>
        <v>8.4896471350769698</v>
      </c>
      <c r="K20" s="45"/>
      <c r="L20" s="169"/>
    </row>
    <row r="21" spans="1:13">
      <c r="A21" s="52">
        <v>2004</v>
      </c>
      <c r="B21" s="54">
        <f>'T4'!E48</f>
        <v>1180485</v>
      </c>
      <c r="C21" s="55">
        <v>138782</v>
      </c>
      <c r="D21" s="55">
        <v>189022</v>
      </c>
      <c r="E21" s="44">
        <v>168456</v>
      </c>
      <c r="F21" s="44">
        <v>121854</v>
      </c>
      <c r="G21" s="32">
        <f t="shared" si="0"/>
        <v>11.756354379767638</v>
      </c>
      <c r="H21" s="33">
        <f t="shared" si="1"/>
        <v>16.012232260469215</v>
      </c>
      <c r="I21" s="46">
        <f t="shared" si="2"/>
        <v>14.270066964002085</v>
      </c>
      <c r="J21" s="57">
        <f t="shared" si="3"/>
        <v>10.32236750149303</v>
      </c>
      <c r="K21" s="45"/>
      <c r="L21" s="169"/>
    </row>
    <row r="22" spans="1:13">
      <c r="A22" s="52">
        <v>2005</v>
      </c>
      <c r="B22" s="54">
        <f>'T4'!E49</f>
        <v>1259575</v>
      </c>
      <c r="C22" s="55">
        <v>154903</v>
      </c>
      <c r="D22" s="55">
        <v>224011</v>
      </c>
      <c r="E22" s="44">
        <v>196632</v>
      </c>
      <c r="F22" s="44">
        <v>143840</v>
      </c>
      <c r="G22" s="32">
        <f t="shared" si="0"/>
        <v>12.298037036301928</v>
      </c>
      <c r="H22" s="33">
        <f t="shared" si="1"/>
        <v>17.784649584185143</v>
      </c>
      <c r="I22" s="46">
        <f t="shared" si="2"/>
        <v>15.610979894011869</v>
      </c>
      <c r="J22" s="57">
        <f t="shared" si="3"/>
        <v>11.419724907210766</v>
      </c>
      <c r="K22" s="45"/>
      <c r="L22" s="169"/>
    </row>
    <row r="23" spans="1:13">
      <c r="A23" s="52">
        <v>2006</v>
      </c>
      <c r="B23" s="54">
        <f>'T4'!E50</f>
        <v>1329325</v>
      </c>
      <c r="C23" s="55">
        <v>151787</v>
      </c>
      <c r="D23" s="55">
        <v>225338</v>
      </c>
      <c r="E23" s="44">
        <v>232499</v>
      </c>
      <c r="F23" s="44">
        <v>178789</v>
      </c>
      <c r="G23" s="32">
        <f t="shared" si="0"/>
        <v>11.418351418953227</v>
      </c>
      <c r="H23" s="33">
        <f t="shared" si="1"/>
        <v>16.95130987531266</v>
      </c>
      <c r="I23" s="46">
        <f t="shared" si="2"/>
        <v>17.490004325503545</v>
      </c>
      <c r="J23" s="57">
        <f t="shared" si="3"/>
        <v>13.449607883700374</v>
      </c>
      <c r="K23" s="45"/>
      <c r="L23" s="169"/>
    </row>
    <row r="24" spans="1:13">
      <c r="A24" s="52">
        <v>2007</v>
      </c>
      <c r="B24" s="54">
        <f>'T4'!E51</f>
        <v>1403036</v>
      </c>
      <c r="C24" s="55">
        <v>138469</v>
      </c>
      <c r="D24" s="55">
        <v>218208</v>
      </c>
      <c r="E24" s="44">
        <v>244920</v>
      </c>
      <c r="F24" s="44">
        <v>184275</v>
      </c>
      <c r="G24" s="32">
        <f t="shared" si="0"/>
        <v>9.8692407037310517</v>
      </c>
      <c r="H24" s="33">
        <f t="shared" si="1"/>
        <v>15.552558879458545</v>
      </c>
      <c r="I24" s="46">
        <f t="shared" si="2"/>
        <v>17.456430198512368</v>
      </c>
      <c r="J24" s="57">
        <f t="shared" si="3"/>
        <v>13.134017943944418</v>
      </c>
      <c r="K24" s="45"/>
      <c r="L24" s="169"/>
    </row>
    <row r="25" spans="1:13">
      <c r="A25" s="52">
        <v>2008</v>
      </c>
      <c r="B25" s="54">
        <f>'T4'!E52</f>
        <v>1483384</v>
      </c>
      <c r="C25" s="55">
        <v>163001</v>
      </c>
      <c r="D25" s="55">
        <v>245489</v>
      </c>
      <c r="E25" s="44">
        <v>204433</v>
      </c>
      <c r="F25" s="44">
        <v>146154</v>
      </c>
      <c r="G25" s="32">
        <f t="shared" si="0"/>
        <v>10.988456124644731</v>
      </c>
      <c r="H25" s="33">
        <f t="shared" si="1"/>
        <v>16.549254946797323</v>
      </c>
      <c r="I25" s="46">
        <f t="shared" si="2"/>
        <v>13.781529260124149</v>
      </c>
      <c r="J25" s="57">
        <f t="shared" si="3"/>
        <v>9.852742108584156</v>
      </c>
      <c r="K25" s="45"/>
      <c r="L25" s="169"/>
    </row>
    <row r="26" spans="1:13">
      <c r="A26" s="52">
        <v>2009</v>
      </c>
      <c r="B26" s="54">
        <f>'T4'!E53</f>
        <v>1395497</v>
      </c>
      <c r="C26" s="55">
        <v>90054</v>
      </c>
      <c r="D26" s="55">
        <v>174740</v>
      </c>
      <c r="E26" s="44">
        <v>168228</v>
      </c>
      <c r="F26" s="44">
        <v>131654</v>
      </c>
      <c r="G26" s="32">
        <f t="shared" si="0"/>
        <v>6.4531847793295158</v>
      </c>
      <c r="H26" s="33">
        <f t="shared" si="1"/>
        <v>12.521703737091517</v>
      </c>
      <c r="I26" s="46">
        <f t="shared" si="2"/>
        <v>12.0550599535506</v>
      </c>
      <c r="J26" s="57">
        <f t="shared" si="3"/>
        <v>9.4342015783624049</v>
      </c>
      <c r="K26" s="45"/>
      <c r="L26" s="169"/>
    </row>
    <row r="27" spans="1:13">
      <c r="A27" s="52">
        <v>2010</v>
      </c>
      <c r="B27" s="54">
        <f>'T4'!E54</f>
        <v>1483167</v>
      </c>
      <c r="C27" s="55">
        <v>138267</v>
      </c>
      <c r="D27" s="55">
        <v>229308</v>
      </c>
      <c r="E27" s="44">
        <v>227255</v>
      </c>
      <c r="F27" s="44">
        <v>175689</v>
      </c>
      <c r="G27" s="32">
        <f t="shared" si="0"/>
        <v>9.3224161540810986</v>
      </c>
      <c r="H27" s="33">
        <f t="shared" si="1"/>
        <v>15.460699975120807</v>
      </c>
      <c r="I27" s="46">
        <f t="shared" si="2"/>
        <v>15.322279959033608</v>
      </c>
      <c r="J27" s="57">
        <f t="shared" si="3"/>
        <v>11.845530543762099</v>
      </c>
      <c r="K27" s="45"/>
      <c r="L27" s="169"/>
    </row>
    <row r="28" spans="1:13">
      <c r="A28" s="52">
        <v>2011</v>
      </c>
      <c r="B28" s="54">
        <f>'T4'!E55</f>
        <v>1584232</v>
      </c>
      <c r="C28" s="55">
        <v>170244</v>
      </c>
      <c r="D28" s="55">
        <v>262601</v>
      </c>
      <c r="E28" s="44">
        <v>274709</v>
      </c>
      <c r="F28" s="44">
        <v>215786</v>
      </c>
      <c r="G28" s="32">
        <f t="shared" si="0"/>
        <v>10.746153341177301</v>
      </c>
      <c r="H28" s="33">
        <f t="shared" si="1"/>
        <v>16.575918173600837</v>
      </c>
      <c r="I28" s="46">
        <f t="shared" si="2"/>
        <v>17.340200172701977</v>
      </c>
      <c r="J28" s="57">
        <f t="shared" si="3"/>
        <v>13.620858561119837</v>
      </c>
      <c r="K28" s="45"/>
      <c r="L28" s="169"/>
    </row>
    <row r="29" spans="1:13">
      <c r="A29" s="52">
        <v>2012</v>
      </c>
      <c r="B29" s="54">
        <f>'T4'!E56</f>
        <v>1629633</v>
      </c>
      <c r="C29" s="55">
        <v>154037</v>
      </c>
      <c r="D29" s="55">
        <v>260865</v>
      </c>
      <c r="E29" s="44">
        <v>255177</v>
      </c>
      <c r="F29" s="44">
        <v>200116</v>
      </c>
      <c r="G29" s="32">
        <f t="shared" si="0"/>
        <v>9.4522509055719901</v>
      </c>
      <c r="H29" s="33">
        <f t="shared" si="1"/>
        <v>16.007591893389495</v>
      </c>
      <c r="I29" s="46">
        <f t="shared" si="2"/>
        <v>15.658556251622297</v>
      </c>
      <c r="J29" s="57">
        <f t="shared" si="3"/>
        <v>12.27982005764488</v>
      </c>
      <c r="K29" s="45"/>
      <c r="L29" s="169"/>
    </row>
    <row r="30" spans="1:13">
      <c r="A30" s="52">
        <v>2013</v>
      </c>
      <c r="B30" s="54">
        <f>'T4'!E57</f>
        <v>1695911</v>
      </c>
      <c r="C30" s="55">
        <v>169060</v>
      </c>
      <c r="D30" s="55">
        <v>287665</v>
      </c>
      <c r="E30" s="44">
        <v>264222</v>
      </c>
      <c r="F30" s="44">
        <v>207205</v>
      </c>
      <c r="G30" s="32">
        <f t="shared" si="0"/>
        <v>9.9686834981316821</v>
      </c>
      <c r="H30" s="33">
        <f t="shared" si="1"/>
        <v>16.962269836093995</v>
      </c>
      <c r="I30" s="46">
        <f t="shared" si="2"/>
        <v>15.579944938148287</v>
      </c>
      <c r="J30" s="57">
        <f t="shared" si="3"/>
        <v>12.217917095885339</v>
      </c>
      <c r="K30" s="45"/>
      <c r="L30" s="169"/>
    </row>
    <row r="31" spans="1:13">
      <c r="A31" s="52">
        <v>2014</v>
      </c>
      <c r="B31" s="54">
        <f>'T4'!E58</f>
        <v>1778724</v>
      </c>
      <c r="C31" s="55">
        <v>183611</v>
      </c>
      <c r="D31" s="55">
        <v>306319</v>
      </c>
      <c r="E31" s="44">
        <v>322188</v>
      </c>
      <c r="F31" s="44">
        <v>255058</v>
      </c>
      <c r="G31" s="32">
        <f t="shared" si="0"/>
        <v>10.322624533092261</v>
      </c>
      <c r="H31" s="33">
        <f t="shared" si="1"/>
        <v>17.221277724930907</v>
      </c>
      <c r="I31" s="46">
        <f t="shared" si="2"/>
        <v>18.113434124687135</v>
      </c>
      <c r="J31" s="57">
        <f t="shared" si="3"/>
        <v>14.339380364800835</v>
      </c>
      <c r="K31" s="45"/>
      <c r="L31" s="169"/>
      <c r="M31" s="169"/>
    </row>
    <row r="32" spans="1:13">
      <c r="A32" s="52">
        <v>2015</v>
      </c>
      <c r="B32" s="54">
        <f>'T4'!E59</f>
        <v>1773959</v>
      </c>
      <c r="C32" s="55">
        <v>126918</v>
      </c>
      <c r="D32" s="55">
        <v>249747</v>
      </c>
      <c r="E32" s="44">
        <v>240906</v>
      </c>
      <c r="F32" s="44">
        <v>185093</v>
      </c>
      <c r="G32" s="32">
        <f t="shared" si="0"/>
        <v>7.154505825670153</v>
      </c>
      <c r="H32" s="33">
        <f t="shared" si="1"/>
        <v>14.078510269966781</v>
      </c>
      <c r="I32" s="46">
        <f t="shared" si="2"/>
        <v>13.580133475463638</v>
      </c>
      <c r="J32" s="57">
        <f t="shared" si="3"/>
        <v>10.433893906228949</v>
      </c>
      <c r="K32" s="45"/>
      <c r="L32" s="169"/>
    </row>
    <row r="33" spans="1:12">
      <c r="A33" s="52">
        <v>2016</v>
      </c>
      <c r="B33" s="54">
        <f>'T4'!E60</f>
        <v>1805556</v>
      </c>
      <c r="C33" s="55">
        <v>118290</v>
      </c>
      <c r="D33" s="55">
        <v>254477</v>
      </c>
      <c r="E33" s="44">
        <v>321203</v>
      </c>
      <c r="F33" s="44">
        <v>264016</v>
      </c>
      <c r="G33" s="32">
        <f t="shared" si="0"/>
        <v>6.5514445411828826</v>
      </c>
      <c r="H33" s="33">
        <f t="shared" si="1"/>
        <v>14.094107299912048</v>
      </c>
      <c r="I33" s="46">
        <f t="shared" si="2"/>
        <v>17.789700236381481</v>
      </c>
      <c r="J33" s="57">
        <f t="shared" si="3"/>
        <v>14.622421016019443</v>
      </c>
      <c r="K33" s="45"/>
      <c r="L33" s="169"/>
    </row>
    <row r="34" spans="1:12">
      <c r="A34" s="52">
        <v>2017</v>
      </c>
      <c r="B34" s="54">
        <f>'T4'!E61</f>
        <v>1902182</v>
      </c>
      <c r="C34" s="55">
        <v>159490</v>
      </c>
      <c r="D34" s="55">
        <v>303242</v>
      </c>
      <c r="E34" s="44">
        <v>375984</v>
      </c>
      <c r="F34" s="44">
        <v>306340</v>
      </c>
      <c r="G34" s="32">
        <f t="shared" si="0"/>
        <v>8.3845814964078098</v>
      </c>
      <c r="H34" s="73">
        <f t="shared" si="1"/>
        <v>15.941797367444336</v>
      </c>
      <c r="I34" s="58">
        <f t="shared" si="2"/>
        <v>19.765931966552095</v>
      </c>
      <c r="J34" s="345">
        <f t="shared" si="3"/>
        <v>16.104662960747184</v>
      </c>
      <c r="K34" s="45"/>
      <c r="L34" s="169"/>
    </row>
    <row r="35" spans="1:12" ht="21" customHeight="1">
      <c r="A35" s="714" t="s">
        <v>38</v>
      </c>
      <c r="B35" s="714"/>
      <c r="C35" s="714"/>
      <c r="D35" s="714"/>
      <c r="E35" s="714"/>
      <c r="F35" s="714"/>
      <c r="G35" s="714"/>
      <c r="H35" s="714"/>
      <c r="I35" s="714"/>
      <c r="J35" s="714"/>
      <c r="K35" s="24"/>
      <c r="L35" s="24"/>
    </row>
    <row r="36" spans="1:1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</row>
    <row r="37" spans="1:12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</row>
  </sheetData>
  <mergeCells count="1">
    <mergeCell ref="A35:J35"/>
  </mergeCells>
  <pageMargins left="0.70866141732283472" right="0.11811023622047245" top="0.15748031496062992" bottom="0.19685039370078741" header="0.31496062992125984" footer="0.31496062992125984"/>
  <pageSetup scale="9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6"/>
  <dimension ref="A1:M22"/>
  <sheetViews>
    <sheetView workbookViewId="0">
      <selection activeCell="F21" sqref="F21"/>
    </sheetView>
  </sheetViews>
  <sheetFormatPr defaultColWidth="8.7109375" defaultRowHeight="15"/>
  <cols>
    <col min="1" max="1" width="21.5703125" customWidth="1"/>
    <col min="2" max="2" width="13" customWidth="1"/>
    <col min="3" max="3" width="13.7109375" customWidth="1"/>
    <col min="4" max="4" width="15.42578125" customWidth="1"/>
    <col min="5" max="5" width="16" customWidth="1"/>
    <col min="6" max="6" width="14" customWidth="1"/>
    <col min="7" max="7" width="13.140625" customWidth="1"/>
    <col min="8" max="8" width="11.7109375" customWidth="1"/>
    <col min="9" max="9" width="12.28515625" customWidth="1"/>
  </cols>
  <sheetData>
    <row r="1" spans="1:9">
      <c r="A1" s="202" t="s">
        <v>348</v>
      </c>
    </row>
    <row r="4" spans="1:9">
      <c r="B4" s="717" t="s">
        <v>164</v>
      </c>
      <c r="C4" s="717"/>
      <c r="D4" s="717"/>
      <c r="E4" s="717"/>
      <c r="F4" s="718" t="s">
        <v>165</v>
      </c>
      <c r="G4" s="718"/>
    </row>
    <row r="5" spans="1:9" ht="86.25" customHeight="1">
      <c r="A5" s="344" t="s">
        <v>40</v>
      </c>
      <c r="B5" s="315" t="s">
        <v>338</v>
      </c>
      <c r="C5" s="317" t="s">
        <v>339</v>
      </c>
      <c r="D5" s="26" t="s">
        <v>33</v>
      </c>
      <c r="E5" s="67" t="s">
        <v>34</v>
      </c>
      <c r="F5" s="315" t="s">
        <v>346</v>
      </c>
      <c r="G5" s="317" t="s">
        <v>347</v>
      </c>
      <c r="H5" s="653" t="s">
        <v>453</v>
      </c>
      <c r="I5" s="655" t="s">
        <v>454</v>
      </c>
    </row>
    <row r="6" spans="1:9" s="45" customFormat="1" ht="16.5" customHeight="1">
      <c r="A6" s="342"/>
      <c r="B6" s="184" t="s">
        <v>4</v>
      </c>
      <c r="C6" s="25" t="s">
        <v>5</v>
      </c>
      <c r="D6" s="184" t="s">
        <v>6</v>
      </c>
      <c r="E6" s="25" t="s">
        <v>7</v>
      </c>
      <c r="F6" s="336"/>
      <c r="G6" s="336"/>
    </row>
    <row r="7" spans="1:9" ht="15.75">
      <c r="A7" s="341" t="s">
        <v>41</v>
      </c>
      <c r="B7" s="222">
        <f>AVERAGE(T4.1!M5:M17)</f>
        <v>10.536859574106431</v>
      </c>
      <c r="C7" s="222">
        <f>AVERAGE(T4.1!N5:N17)</f>
        <v>6.3972855370196413</v>
      </c>
      <c r="D7" s="222" t="s">
        <v>55</v>
      </c>
      <c r="E7" s="222" t="s">
        <v>55</v>
      </c>
      <c r="F7" s="355">
        <f>AVERAGE(T11.1!C17:O17)</f>
        <v>10.438302651001779</v>
      </c>
      <c r="G7" s="355">
        <f>AVERAGE(T11.1!C19:O19)</f>
        <v>6.2591316282812715</v>
      </c>
      <c r="H7" s="667">
        <f>F7-B7</f>
        <v>-9.8556923104652583E-2</v>
      </c>
      <c r="I7" s="667">
        <f>G7-C7</f>
        <v>-0.13815390873836986</v>
      </c>
    </row>
    <row r="8" spans="1:9" ht="15.75">
      <c r="A8" s="341" t="s">
        <v>42</v>
      </c>
      <c r="B8" s="222">
        <f>AVERAGE(T4.1!M18:M25)</f>
        <v>6.8761730480246825</v>
      </c>
      <c r="C8" s="222">
        <f>AVERAGE(T4.1!N18:N25)</f>
        <v>2.7885347040115067</v>
      </c>
      <c r="D8" s="222" t="s">
        <v>55</v>
      </c>
      <c r="E8" s="222" t="s">
        <v>55</v>
      </c>
      <c r="F8" s="355">
        <f>AVERAGE(T11.1!P17:W17)</f>
        <v>8.5153866300552128</v>
      </c>
      <c r="G8" s="355">
        <f>AVERAGE(T11.1!P19:W19)</f>
        <v>4.9368338979716073</v>
      </c>
      <c r="H8" s="667">
        <f t="shared" ref="H8:H19" si="0">F8-B8</f>
        <v>1.6392135820305302</v>
      </c>
      <c r="I8" s="667">
        <f t="shared" ref="I8:I19" si="1">G8-C8</f>
        <v>2.1482991939601006</v>
      </c>
    </row>
    <row r="9" spans="1:9" ht="15.75">
      <c r="A9" s="341" t="s">
        <v>43</v>
      </c>
      <c r="B9" s="222">
        <f>AVERAGE(T4.1!M26:M33)</f>
        <v>5.8406705721272969</v>
      </c>
      <c r="C9" s="222">
        <f>AVERAGE(T4.1!N26:N33)</f>
        <v>2.5218045487070189</v>
      </c>
      <c r="D9" s="222" t="s">
        <v>55</v>
      </c>
      <c r="E9" s="222" t="s">
        <v>55</v>
      </c>
      <c r="F9" s="355">
        <f>AVERAGE(T11.1!X17:AE17)</f>
        <v>7.2092375546811418</v>
      </c>
      <c r="G9" s="355">
        <f>AVERAGE(T11.1!X19:AE19)</f>
        <v>4.5932511915346552</v>
      </c>
      <c r="H9" s="667">
        <f t="shared" si="0"/>
        <v>1.3685669825538449</v>
      </c>
      <c r="I9" s="667">
        <f t="shared" si="1"/>
        <v>2.0714466428276364</v>
      </c>
    </row>
    <row r="10" spans="1:9" ht="15.75">
      <c r="A10" s="341" t="s">
        <v>44</v>
      </c>
      <c r="B10" s="222">
        <f>AVERAGE(T4.1!M34:M44)</f>
        <v>5.8221389746139662</v>
      </c>
      <c r="C10" s="222">
        <f>AVERAGE(T4.1!N34:N44)</f>
        <v>2.4849116667367497</v>
      </c>
      <c r="D10" s="222">
        <f>AVERAGE('T4'!M34:M44)</f>
        <v>9.4833239968437582</v>
      </c>
      <c r="E10" s="222">
        <f>AVERAGE('T4'!N34:N44)</f>
        <v>5.8723721330369507</v>
      </c>
      <c r="F10" s="355">
        <f>AVERAGE(T11.1!AF17:AP17)</f>
        <v>7.7287039446296228</v>
      </c>
      <c r="G10" s="355">
        <f>AVERAGE(T11.1!AF19:AP19)</f>
        <v>4.902497808536693</v>
      </c>
      <c r="H10" s="667">
        <f t="shared" si="0"/>
        <v>1.9065649700156566</v>
      </c>
      <c r="I10" s="667">
        <f t="shared" si="1"/>
        <v>2.4175861417999434</v>
      </c>
    </row>
    <row r="11" spans="1:9" ht="15.75">
      <c r="A11" s="341" t="s">
        <v>45</v>
      </c>
      <c r="B11" s="222">
        <f>AVERAGE(T4.1!M45:M52)</f>
        <v>12.758042328594669</v>
      </c>
      <c r="C11" s="222">
        <f>AVERAGE(T4.1!N45:N52)</f>
        <v>8.9679913517450718</v>
      </c>
      <c r="D11" s="222">
        <f>AVERAGE('T4'!M45:M52)</f>
        <v>13.624974138398445</v>
      </c>
      <c r="E11" s="222">
        <f>AVERAGE('T4'!N45:N52)</f>
        <v>9.7329152732163902</v>
      </c>
      <c r="F11" s="355">
        <f>AVERAGE(T11.1!AQ17:AX17)</f>
        <v>8.3563560101754781</v>
      </c>
      <c r="G11" s="355">
        <f>AVERAGE(T11.1!AQ19:AX19)</f>
        <v>5.675580482760795</v>
      </c>
      <c r="H11" s="667">
        <f t="shared" si="0"/>
        <v>-4.4016863184191912</v>
      </c>
      <c r="I11" s="667">
        <f t="shared" si="1"/>
        <v>-3.2924108689842768</v>
      </c>
    </row>
    <row r="12" spans="1:9" ht="15.75">
      <c r="A12" s="341" t="s">
        <v>46</v>
      </c>
      <c r="B12" s="222">
        <f>AVERAGE(T4.1!M53:M60)</f>
        <v>10.665758533205365</v>
      </c>
      <c r="C12" s="222">
        <f>AVERAGE(T4.1!N53:N60)</f>
        <v>6.8701023059956281</v>
      </c>
      <c r="D12" s="222">
        <f>AVERAGE('T4'!M53:M60)</f>
        <v>15.679913638948628</v>
      </c>
      <c r="E12" s="222">
        <f>AVERAGE('T4'!N53:N60)</f>
        <v>12.349252890477972</v>
      </c>
      <c r="F12" s="355">
        <f>AVERAGE(T11.1!AY17:BF17)</f>
        <v>9.7882246866331641</v>
      </c>
      <c r="G12" s="355">
        <f>AVERAGE(T11.1!AY19:BF19)</f>
        <v>7.0411699094399802</v>
      </c>
      <c r="H12" s="667">
        <f t="shared" si="0"/>
        <v>-0.87753384657220046</v>
      </c>
      <c r="I12" s="667">
        <f t="shared" si="1"/>
        <v>0.17106760344435212</v>
      </c>
    </row>
    <row r="13" spans="1:9" ht="15.75">
      <c r="A13" s="343" t="s">
        <v>47</v>
      </c>
      <c r="B13" s="338"/>
      <c r="C13" s="340"/>
      <c r="D13" s="340"/>
      <c r="E13" s="339"/>
      <c r="F13" s="336"/>
      <c r="G13" s="336"/>
      <c r="H13" s="667"/>
      <c r="I13" s="667"/>
    </row>
    <row r="14" spans="1:9" ht="15.75">
      <c r="A14" s="337" t="s">
        <v>320</v>
      </c>
      <c r="B14" s="222">
        <f>AVERAGE(T4.1!M5:M13)</f>
        <v>11.218495451925401</v>
      </c>
      <c r="C14" s="222">
        <f>AVERAGE(T4.1!N5:N13)</f>
        <v>6.9985616604368559</v>
      </c>
      <c r="D14" s="222" t="s">
        <v>55</v>
      </c>
      <c r="E14" s="222" t="s">
        <v>55</v>
      </c>
      <c r="F14" s="355">
        <f>AVERAGE(T11.1!C17:K17)</f>
        <v>11.17823974333967</v>
      </c>
      <c r="G14" s="355">
        <f>AVERAGE(T11.1!C19:K19)</f>
        <v>6.762999429586019</v>
      </c>
      <c r="H14" s="667">
        <f t="shared" si="0"/>
        <v>-4.0255708585730687E-2</v>
      </c>
      <c r="I14" s="667">
        <f t="shared" si="1"/>
        <v>-0.23556223085083694</v>
      </c>
    </row>
    <row r="15" spans="1:9" ht="15.75">
      <c r="A15" s="337" t="s">
        <v>321</v>
      </c>
      <c r="B15" s="222">
        <f>AVERAGE(T4.1!M14:M23)</f>
        <v>8.1324578427600738</v>
      </c>
      <c r="C15" s="222">
        <f>AVERAGE(T4.1!N14:N23)</f>
        <v>4.0795396278727249</v>
      </c>
      <c r="D15" s="222" t="s">
        <v>55</v>
      </c>
      <c r="E15" s="222" t="s">
        <v>55</v>
      </c>
      <c r="F15" s="355">
        <f>AVERAGE(T11.1!L17:U17)</f>
        <v>8.8631650770056272</v>
      </c>
      <c r="G15" s="355">
        <f>AVERAGE(T11.1!L19:U19)</f>
        <v>5.1605793548901699</v>
      </c>
      <c r="H15" s="667">
        <f t="shared" si="0"/>
        <v>0.73070723424555339</v>
      </c>
      <c r="I15" s="667">
        <f t="shared" si="1"/>
        <v>1.081039727017445</v>
      </c>
    </row>
    <row r="16" spans="1:9" ht="15.75">
      <c r="A16" s="337" t="s">
        <v>337</v>
      </c>
      <c r="B16" s="222">
        <f>AVERAGE(T4.1!M24:M33)</f>
        <v>5.6422885929670068</v>
      </c>
      <c r="C16" s="222">
        <f>AVERAGE(T4.1!N24:N33)</f>
        <v>2.1864974780344584</v>
      </c>
      <c r="D16" s="222" t="s">
        <v>55</v>
      </c>
      <c r="E16" s="222" t="s">
        <v>55</v>
      </c>
      <c r="F16" s="355">
        <f>AVERAGE(T11.1!V17:AE17)</f>
        <v>7.225911948080066</v>
      </c>
      <c r="G16" s="355">
        <f>AVERAGE(T11.1!V19:AE19)</f>
        <v>4.5136603468530758</v>
      </c>
      <c r="H16" s="667">
        <f t="shared" si="0"/>
        <v>1.5836233551130592</v>
      </c>
      <c r="I16" s="667">
        <f t="shared" si="1"/>
        <v>2.3271628688186174</v>
      </c>
    </row>
    <row r="17" spans="1:13" ht="15.75">
      <c r="A17" s="337" t="s">
        <v>323</v>
      </c>
      <c r="B17" s="222">
        <f>AVERAGE(T4.1!M34:M43)</f>
        <v>5.3842476633490213</v>
      </c>
      <c r="C17" s="222">
        <f>AVERAGE(T4.1!N34:N43)</f>
        <v>2.2087470440005865</v>
      </c>
      <c r="D17" s="222">
        <f>AVERAGE('T4'!M34:M43)</f>
        <v>9.0303160492797119</v>
      </c>
      <c r="E17" s="222">
        <f>AVERAGE('T4'!N34:N43)</f>
        <v>5.5424511950288267</v>
      </c>
      <c r="F17" s="355">
        <f>AVERAGE(T11.1!AF17:AO17)</f>
        <v>7.8454267007074305</v>
      </c>
      <c r="G17" s="355">
        <f>AVERAGE(T11.1!AF19:AO19)</f>
        <v>5.0105286737389161</v>
      </c>
      <c r="H17" s="667">
        <f t="shared" si="0"/>
        <v>2.4611790373584093</v>
      </c>
      <c r="I17" s="667">
        <f t="shared" si="1"/>
        <v>2.8017816297383296</v>
      </c>
    </row>
    <row r="18" spans="1:13" ht="15.75">
      <c r="A18" s="337" t="s">
        <v>324</v>
      </c>
      <c r="B18" s="222">
        <f>AVERAGE(T4.1!M44:M53)</f>
        <v>12.105681054709169</v>
      </c>
      <c r="C18" s="222">
        <f>AVERAGE(T4.1!N44:N53)</f>
        <v>8.1961119243273295</v>
      </c>
      <c r="D18" s="222">
        <f>AVERAGE('T4'!M44:M53)</f>
        <v>13.506825653322238</v>
      </c>
      <c r="E18" s="222">
        <f>AVERAGE('T4'!N44:N53)</f>
        <v>9.6469105277211717</v>
      </c>
      <c r="F18" s="355">
        <f>AVERAGE(T11.1!AP17:AY17)</f>
        <v>8.1219041034444448</v>
      </c>
      <c r="G18" s="355">
        <f>AVERAGE(T11.1!AP19:AY19)</f>
        <v>5.5010169980753485</v>
      </c>
      <c r="H18" s="667">
        <f t="shared" si="0"/>
        <v>-3.9837769512647245</v>
      </c>
      <c r="I18" s="667">
        <f t="shared" si="1"/>
        <v>-2.695094926251981</v>
      </c>
    </row>
    <row r="19" spans="1:13" ht="15.75">
      <c r="A19" s="337" t="s">
        <v>325</v>
      </c>
      <c r="B19" s="222">
        <f>AVERAGE(T4.1!M54:M60)</f>
        <v>10.933521204938854</v>
      </c>
      <c r="C19" s="222">
        <f>AVERAGE(T4.1!N54:N60)</f>
        <v>7.1414554161072417</v>
      </c>
      <c r="D19" s="222">
        <f>AVERAGE('T4'!M54:M60)</f>
        <v>16.197749879719773</v>
      </c>
      <c r="E19" s="222">
        <f>AVERAGE('T4'!N54:N60)</f>
        <v>12.765688792208767</v>
      </c>
      <c r="F19" s="355">
        <f>AVERAGE(T11.1!AZ17:BF17)</f>
        <v>10.071297274839464</v>
      </c>
      <c r="G19" s="355">
        <f>AVERAGE(T11.1!AY19:BF19)</f>
        <v>7.0411699094399802</v>
      </c>
      <c r="H19" s="667">
        <f t="shared" si="0"/>
        <v>-0.86222393009938969</v>
      </c>
      <c r="I19" s="667">
        <f t="shared" si="1"/>
        <v>-0.10028550666726144</v>
      </c>
    </row>
    <row r="20" spans="1:13">
      <c r="A20" s="710" t="s">
        <v>474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spans="1:13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13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2">
    <mergeCell ref="B4:E4"/>
    <mergeCell ref="F4:G4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47</vt:i4>
      </vt:variant>
    </vt:vector>
  </HeadingPairs>
  <TitlesOfParts>
    <vt:vector size="47" baseType="lpstr">
      <vt:lpstr>List</vt:lpstr>
      <vt:lpstr>T1</vt:lpstr>
      <vt:lpstr>T2</vt:lpstr>
      <vt:lpstr>T2.1</vt:lpstr>
      <vt:lpstr>T3</vt:lpstr>
      <vt:lpstr>T4</vt:lpstr>
      <vt:lpstr>T4.1</vt:lpstr>
      <vt:lpstr>T5</vt:lpstr>
      <vt:lpstr>T6</vt:lpstr>
      <vt:lpstr>T7</vt:lpstr>
      <vt:lpstr>T8</vt:lpstr>
      <vt:lpstr>T8.1</vt:lpstr>
      <vt:lpstr>T8.2</vt:lpstr>
      <vt:lpstr>T9</vt:lpstr>
      <vt:lpstr>T9.1</vt:lpstr>
      <vt:lpstr>T10</vt:lpstr>
      <vt:lpstr>T11</vt:lpstr>
      <vt:lpstr>T11.1</vt:lpstr>
      <vt:lpstr>T12</vt:lpstr>
      <vt:lpstr>T13</vt:lpstr>
      <vt:lpstr>T13.A</vt:lpstr>
      <vt:lpstr>T13.B</vt:lpstr>
      <vt:lpstr>T13.1</vt:lpstr>
      <vt:lpstr>T13.2</vt:lpstr>
      <vt:lpstr>T14</vt:lpstr>
      <vt:lpstr>T14.1</vt:lpstr>
      <vt:lpstr>T14.2</vt:lpstr>
      <vt:lpstr>T14A</vt:lpstr>
      <vt:lpstr>T15</vt:lpstr>
      <vt:lpstr>T15A</vt:lpstr>
      <vt:lpstr>T16</vt:lpstr>
      <vt:lpstr>T16.1</vt:lpstr>
      <vt:lpstr>T16.2</vt:lpstr>
      <vt:lpstr>T16A</vt:lpstr>
      <vt:lpstr>T17</vt:lpstr>
      <vt:lpstr>T17.1</vt:lpstr>
      <vt:lpstr>T17.2</vt:lpstr>
      <vt:lpstr>T17A</vt:lpstr>
      <vt:lpstr>T18</vt:lpstr>
      <vt:lpstr>T19</vt:lpstr>
      <vt:lpstr>T20</vt:lpstr>
      <vt:lpstr>T21</vt:lpstr>
      <vt:lpstr>T22</vt:lpstr>
      <vt:lpstr>T23</vt:lpstr>
      <vt:lpstr>T24</vt:lpstr>
      <vt:lpstr>T25</vt:lpstr>
      <vt:lpstr>T26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CSLS</dc:creator>
  <cp:lastModifiedBy>CSLS-10</cp:lastModifiedBy>
  <cp:lastPrinted>2018-11-19T14:51:40Z</cp:lastPrinted>
  <dcterms:created xsi:type="dcterms:W3CDTF">2018-04-23T17:50:41Z</dcterms:created>
  <dcterms:modified xsi:type="dcterms:W3CDTF">2019-01-24T21:19:23Z</dcterms:modified>
</cp:coreProperties>
</file>