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40" yWindow="465" windowWidth="31005" windowHeight="15600" tabRatio="500"/>
  </bookViews>
  <sheets>
    <sheet name="Contents" sheetId="1" r:id="rId1"/>
    <sheet name="T1" sheetId="2" r:id="rId2"/>
    <sheet name="T2" sheetId="3" r:id="rId3"/>
    <sheet name="T3" sheetId="6" r:id="rId4"/>
    <sheet name="T4" sheetId="4" r:id="rId5"/>
    <sheet name="T5" sheetId="5" r:id="rId6"/>
    <sheet name="T6" sheetId="7" r:id="rId7"/>
    <sheet name="T7" sheetId="8" r:id="rId8"/>
    <sheet name="T8" sheetId="9" r:id="rId9"/>
    <sheet name="T9" sheetId="13" r:id="rId10"/>
    <sheet name="T10" sheetId="14" r:id="rId11"/>
    <sheet name="T11" sheetId="15" r:id="rId12"/>
    <sheet name="T12" sheetId="16" r:id="rId13"/>
    <sheet name="T13" sheetId="10" r:id="rId14"/>
    <sheet name="T14" sheetId="11" r:id="rId15"/>
    <sheet name="T15" sheetId="12" r:id="rId16"/>
    <sheet name="T16" sheetId="17" r:id="rId17"/>
  </sheets>
  <calcPr calcId="125725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" i="3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6"/>
  <c r="V6"/>
  <c r="W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6"/>
  <c r="AB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7"/>
  <c r="H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I6" i="17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5"/>
  <c r="H5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5"/>
  <c r="K7" i="12" l="1"/>
  <c r="K8"/>
  <c r="K9"/>
  <c r="K10"/>
  <c r="K11"/>
  <c r="K12"/>
  <c r="K13"/>
  <c r="K14"/>
  <c r="K15"/>
  <c r="K5"/>
  <c r="K6"/>
  <c r="F6"/>
  <c r="F7"/>
  <c r="F8"/>
  <c r="F9"/>
  <c r="F10"/>
  <c r="F11"/>
  <c r="F12"/>
  <c r="F13"/>
  <c r="F14"/>
  <c r="F15"/>
  <c r="F5"/>
  <c r="D6"/>
  <c r="D7"/>
  <c r="D8"/>
  <c r="D9"/>
  <c r="D10"/>
  <c r="D11"/>
  <c r="D12"/>
  <c r="D13"/>
  <c r="D14"/>
  <c r="D15"/>
  <c r="D5"/>
  <c r="AI7" i="16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I6"/>
  <c r="AG6"/>
  <c r="AH6"/>
  <c r="AF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C6"/>
  <c r="AD6"/>
  <c r="AE6"/>
  <c r="AB6"/>
  <c r="AQ7" i="14" l="1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N6"/>
  <c r="AO6"/>
  <c r="AP6"/>
  <c r="AQ6"/>
  <c r="AM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I6"/>
  <c r="AJ6"/>
  <c r="AK6"/>
  <c r="AL6"/>
  <c r="AH6"/>
  <c r="O44" i="6"/>
  <c r="K44"/>
  <c r="O10"/>
  <c r="B10"/>
  <c r="K5"/>
  <c r="N5"/>
  <c r="B30"/>
  <c r="O30" s="1"/>
  <c r="O5"/>
  <c r="O6"/>
  <c r="O25"/>
  <c r="O17"/>
  <c r="O7"/>
  <c r="O8"/>
  <c r="O9"/>
  <c r="O11"/>
  <c r="O16"/>
  <c r="O18"/>
  <c r="O19"/>
  <c r="O20"/>
  <c r="O21"/>
  <c r="O22"/>
  <c r="O23"/>
  <c r="O24"/>
  <c r="O26"/>
  <c r="O27"/>
  <c r="O29"/>
  <c r="O31"/>
  <c r="O33"/>
  <c r="O37"/>
  <c r="O43"/>
  <c r="O45"/>
  <c r="O46"/>
  <c r="K46"/>
  <c r="K45"/>
  <c r="K43"/>
  <c r="K37"/>
  <c r="K33"/>
  <c r="K30"/>
  <c r="K31"/>
  <c r="K29"/>
  <c r="K17"/>
  <c r="K18"/>
  <c r="K19"/>
  <c r="K20"/>
  <c r="K21"/>
  <c r="K22"/>
  <c r="K23"/>
  <c r="K24"/>
  <c r="K25"/>
  <c r="K26"/>
  <c r="K27"/>
  <c r="K16"/>
  <c r="K6"/>
  <c r="K7"/>
  <c r="K8"/>
  <c r="K9"/>
  <c r="K10"/>
  <c r="K11"/>
  <c r="N16"/>
  <c r="J46"/>
  <c r="J7"/>
  <c r="J8"/>
  <c r="J9"/>
  <c r="J10"/>
  <c r="J11"/>
  <c r="J16"/>
  <c r="J17"/>
  <c r="J18"/>
  <c r="J19"/>
  <c r="J20"/>
  <c r="J21"/>
  <c r="J22"/>
  <c r="J23"/>
  <c r="J24"/>
  <c r="J25"/>
  <c r="J26"/>
  <c r="J27"/>
  <c r="J29"/>
  <c r="J30"/>
  <c r="J31"/>
  <c r="J33"/>
  <c r="J37"/>
  <c r="J43"/>
  <c r="J44"/>
  <c r="J45"/>
  <c r="J6"/>
  <c r="J5"/>
  <c r="I46"/>
  <c r="I30"/>
  <c r="I10"/>
  <c r="N6"/>
  <c r="N7"/>
  <c r="N8"/>
  <c r="N9"/>
  <c r="N10"/>
  <c r="N11"/>
  <c r="N12"/>
  <c r="N13"/>
  <c r="N14"/>
  <c r="N15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F9"/>
  <c r="F8"/>
  <c r="F31"/>
  <c r="F43"/>
  <c r="F46"/>
  <c r="F5"/>
  <c r="E8"/>
  <c r="E9"/>
  <c r="E31"/>
  <c r="E43"/>
  <c r="E46"/>
  <c r="E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5"/>
  <c r="D46"/>
  <c r="M46" l="1"/>
  <c r="M45"/>
  <c r="M44"/>
  <c r="M43"/>
  <c r="M42"/>
  <c r="M41"/>
  <c r="M40"/>
  <c r="M39"/>
  <c r="M38"/>
  <c r="M37"/>
  <c r="M36"/>
  <c r="M35"/>
  <c r="M34"/>
  <c r="M33"/>
  <c r="M32"/>
  <c r="M31"/>
  <c r="L30"/>
  <c r="M30" s="1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L10"/>
  <c r="M10" s="1"/>
  <c r="M9"/>
  <c r="M8"/>
  <c r="M7"/>
  <c r="M6"/>
  <c r="M5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46"/>
  <c r="S13" i="9"/>
  <c r="S6"/>
  <c r="S7"/>
  <c r="S8"/>
  <c r="S9"/>
  <c r="S10"/>
  <c r="S11"/>
  <c r="S12"/>
  <c r="S14"/>
  <c r="S15"/>
  <c r="S16"/>
  <c r="S5"/>
  <c r="AI7" i="3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H6"/>
  <c r="AI6"/>
  <c r="AG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6"/>
  <c r="D6" i="11" l="1"/>
  <c r="D7"/>
  <c r="D8"/>
  <c r="D9"/>
  <c r="D10"/>
  <c r="D11"/>
  <c r="D12"/>
  <c r="D13"/>
  <c r="D14"/>
  <c r="D15"/>
  <c r="D5"/>
  <c r="AE7" i="3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C6"/>
  <c r="AD6"/>
  <c r="AE6"/>
</calcChain>
</file>

<file path=xl/sharedStrings.xml><?xml version="1.0" encoding="utf-8"?>
<sst xmlns="http://schemas.openxmlformats.org/spreadsheetml/2006/main" count="757" uniqueCount="239">
  <si>
    <t>Province</t>
  </si>
  <si>
    <t>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</si>
  <si>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</si>
  <si>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</si>
  <si>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</si>
  <si>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</si>
  <si>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</si>
  <si>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</si>
  <si>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</si>
  <si>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</si>
  <si>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</si>
  <si>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</si>
  <si>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Population (Millions)</t>
  </si>
  <si>
    <t>Total</t>
  </si>
  <si>
    <t>Government</t>
  </si>
  <si>
    <t xml:space="preserve">Business </t>
  </si>
  <si>
    <t>Higher Education</t>
  </si>
  <si>
    <t>Year</t>
  </si>
  <si>
    <t>Source: Statistics Canada, Table 36-10-0222-01 (nominal GDP), Table 17-10-0005-01 (population), Table 27-10-0273-01 (R&amp;D spending)</t>
  </si>
  <si>
    <t>Source: Statistics Canada, Table 36-10-0222-01 (nominal GDP), Table 27-10-0273-01 (R&amp;D spending)</t>
  </si>
  <si>
    <t>R&amp;D Spending per Capita by Performer Sector</t>
  </si>
  <si>
    <t>Business</t>
  </si>
  <si>
    <t>Share of Canada's R&amp;D Spending
(Per Cent)</t>
  </si>
  <si>
    <t xml:space="preserve">Higher Education </t>
  </si>
  <si>
    <t>R&amp;D Personnel by Performer Sector</t>
  </si>
  <si>
    <t>Total Employment</t>
  </si>
  <si>
    <t>Source: Statistics Canada, Table 14-10-0090-01 (Total employment), Table 27-10-0023-01 (R&amp;D personnel)</t>
  </si>
  <si>
    <t>R&amp;D Intensity Relative to Canada's
(Per Cent)</t>
  </si>
  <si>
    <t xml:space="preserve">R&amp;D Personnel </t>
  </si>
  <si>
    <t>Share of Total Employment by Performer Sector Relative to Canada's
(Per Cent)</t>
  </si>
  <si>
    <t>T1</t>
  </si>
  <si>
    <t>T2</t>
  </si>
  <si>
    <t>T4</t>
  </si>
  <si>
    <t>T5</t>
  </si>
  <si>
    <t>Prince Edward Islands</t>
  </si>
  <si>
    <t>Number of Patents Granted by USPTO</t>
  </si>
  <si>
    <t>Share of Total Patents Granted
(Per Cent)</t>
  </si>
  <si>
    <t>Number of Patents Granted by USPTO in New Brunswick</t>
  </si>
  <si>
    <t>T6</t>
  </si>
  <si>
    <t>T7</t>
  </si>
  <si>
    <t>Source: Institut de la statique du Quebec</t>
  </si>
  <si>
    <t>Region</t>
  </si>
  <si>
    <t>Atlantic</t>
  </si>
  <si>
    <t>West</t>
  </si>
  <si>
    <t xml:space="preserve">Product innovation </t>
  </si>
  <si>
    <t xml:space="preserve">Process innovation </t>
  </si>
  <si>
    <t>Organizational innovation</t>
  </si>
  <si>
    <t>Marketing innovation</t>
  </si>
  <si>
    <t>Share of Innovative Firms by Type of Innovation
 2010 to 2012
(Per Cent)</t>
  </si>
  <si>
    <t>Share of Innovative Firms by Type of Innovation
 2015 to 2017
(Per Cent)</t>
  </si>
  <si>
    <t xml:space="preserve">Atlantic </t>
  </si>
  <si>
    <t>Not convinced of economic benefit</t>
  </si>
  <si>
    <t>Difficulty in obtaining financing</t>
  </si>
  <si>
    <t>High cost of advanced technologies</t>
  </si>
  <si>
    <t>Investment not necessary for continuing operations</t>
  </si>
  <si>
    <t>Lack of technical skills required to support this type of investment</t>
  </si>
  <si>
    <t>Organizational culture too inflexible</t>
  </si>
  <si>
    <t>Decisions made by parent, affiliates or subsidiary businesses</t>
  </si>
  <si>
    <t>Lack of technical support or services (from consultants or vendors)</t>
  </si>
  <si>
    <t>Lack of information regarding advanced technology</t>
  </si>
  <si>
    <t>Difficulty in integrating new advanced technologies with existing systems, standards and processes</t>
  </si>
  <si>
    <t>Other reasons for not adopting or using advanced technologies</t>
  </si>
  <si>
    <t>Adoption or use of advanced technologies not applicable to the business’s activities</t>
  </si>
  <si>
    <t>Reasons for not using advanced technologies
2017
(Per Cent)</t>
  </si>
  <si>
    <t xml:space="preserve">Advanced technology use </t>
  </si>
  <si>
    <t>Material handling, supply chain or logistics technologies</t>
  </si>
  <si>
    <t>Design or information control technologies</t>
  </si>
  <si>
    <t>Processing or fabrication technologies</t>
  </si>
  <si>
    <t>Clean technologies</t>
  </si>
  <si>
    <t>Security or advanced authentication systems</t>
  </si>
  <si>
    <t>Business intelligence technologies</t>
  </si>
  <si>
    <t>Other types of advanced technologies</t>
  </si>
  <si>
    <t>Emerging technology use 3</t>
  </si>
  <si>
    <t>Nanotechnology</t>
  </si>
  <si>
    <t>Biotechnology</t>
  </si>
  <si>
    <t>Geomatics or geospatial technologies</t>
  </si>
  <si>
    <t>Artificial intelligence (AI)</t>
  </si>
  <si>
    <t>Integrated Internet of Things (IoT) systems</t>
  </si>
  <si>
    <t>Blockchain technologies</t>
  </si>
  <si>
    <t>Other types of emerging technologies</t>
  </si>
  <si>
    <t>Any advanced or emerging technology use</t>
  </si>
  <si>
    <t>Source: Statistics Canada, Survey of Innovations and Business Strategy, Table 27-10-0368-01</t>
  </si>
  <si>
    <t>Source: Statistics Canada, Survey of Innovations and Business Strategy, Table 27-10-0120-01 (2010-2012) &amp; Table 27-10-0155-01 (2015-2017)</t>
  </si>
  <si>
    <t>Source: Statistics Canada, Survey of Innovations and Business Strategy, Table 27-10-0367-01</t>
  </si>
  <si>
    <t>Use of Advanced or Emerging Technologies
2017
(Per Cent)</t>
  </si>
  <si>
    <t>T8</t>
  </si>
  <si>
    <t xml:space="preserve">Entry rate </t>
  </si>
  <si>
    <t xml:space="preserve">Exit rate </t>
  </si>
  <si>
    <t>Net Entry Rate</t>
  </si>
  <si>
    <t>All Sectors</t>
  </si>
  <si>
    <t>Agriculture, forestry, fishing and hunting</t>
  </si>
  <si>
    <t>Mining, quarrying, and oil and gas extraction</t>
  </si>
  <si>
    <t>Construction</t>
  </si>
  <si>
    <t>Manufacturing</t>
  </si>
  <si>
    <t>Wholesale trade</t>
  </si>
  <si>
    <t>Retail trade</t>
  </si>
  <si>
    <t>Transportation and warehousing</t>
  </si>
  <si>
    <t>Information and cultural industries</t>
  </si>
  <si>
    <t>Finance and insurance</t>
  </si>
  <si>
    <t>Real estate and rental and leasing</t>
  </si>
  <si>
    <t>Professional, scientific and technical services</t>
  </si>
  <si>
    <t>Management of companies and enterprises</t>
  </si>
  <si>
    <t>Administrative and support, waste management and remediation services</t>
  </si>
  <si>
    <t>Arts, entertainment and recreation</t>
  </si>
  <si>
    <t>Accommodation and food services</t>
  </si>
  <si>
    <t>Per Cent</t>
  </si>
  <si>
    <t>Industry</t>
  </si>
  <si>
    <t>Source: Statistics Canada, Table 33-10-0087-01</t>
  </si>
  <si>
    <t>Source: Statistics Canada, Table 33-10-0087-01 (Provinces) &amp; Table 33-10-0164-01 (Canada)</t>
  </si>
  <si>
    <t>Number of active employer businesses in the private sector</t>
  </si>
  <si>
    <t>Compound Annual Growth
(Per Cent)</t>
  </si>
  <si>
    <t>R&amp;D Intensity by Performer Sector
[R&amp;D Spending / Nominal GDP]
(Per Cent)</t>
  </si>
  <si>
    <t>Share of Total R&amp;D by Performer Sector
[R&amp;D by Performer Sector / Total R&amp;D]
(Per Cent)</t>
  </si>
  <si>
    <t>Share of Total Employment by Performer Sector
[R&amp;D Personnel / Total Employment]
(Per Cent)</t>
  </si>
  <si>
    <t>Share of Total R&amp;D Personnel by Performer Sector
[R&amp;D Personnel / Total R&amp;D Personnel]
(Per Cent)</t>
  </si>
  <si>
    <t>Canada - Atlantic</t>
  </si>
  <si>
    <t>Total business sector industries</t>
  </si>
  <si>
    <t>Agriculture, forestry, fishing and hunting [BS11]</t>
  </si>
  <si>
    <t>Mining and oil and gas extraction [BS21]</t>
  </si>
  <si>
    <t>Utilities [BS22]</t>
  </si>
  <si>
    <t>Manufacturing - Non-ICT</t>
  </si>
  <si>
    <t xml:space="preserve">Manufacturing [BS3A] </t>
  </si>
  <si>
    <t>Food manufacturing [BS311]</t>
  </si>
  <si>
    <t>Wood product manufacturing [BS321]</t>
  </si>
  <si>
    <t>Paper manufacturing [BS322]</t>
  </si>
  <si>
    <t>Printing and related support activities [BS323]</t>
  </si>
  <si>
    <t>Chemical manufacturing [BS325]</t>
  </si>
  <si>
    <t>Pharmaceutical and medicine manufacturing [BS3254]</t>
  </si>
  <si>
    <t>All other chemical manufacturing [3251-3253, 3255, 3256, 3259]</t>
  </si>
  <si>
    <t>Plastic product manufacturing [BS3261]</t>
  </si>
  <si>
    <t>Non-metallic mineral product manufacturing [BS327]</t>
  </si>
  <si>
    <t>Primary metal manufacturing [BS331]</t>
  </si>
  <si>
    <t>Fabricated metal product manufacturing [BS332]</t>
  </si>
  <si>
    <t>Machinery manufacturing [BS333]</t>
  </si>
  <si>
    <t>Computer and electronic product manufacturing [BS334]</t>
  </si>
  <si>
    <t>Computer and peripheral equipment manufacturing [BS3341]</t>
  </si>
  <si>
    <t>Communications equipment manufacturing [BS3342]</t>
  </si>
  <si>
    <t>Transportation equipment manufacturing [BS336]</t>
  </si>
  <si>
    <t>Motor vehicle, motor vehicle body and trailer and motor vehicle parts manufacturing [3361-3363]</t>
  </si>
  <si>
    <t>Aerospace product and parts manufacturing [BS3364]</t>
  </si>
  <si>
    <t>Service-producing businesses - Non ICT</t>
  </si>
  <si>
    <t>Service-producing businesses</t>
  </si>
  <si>
    <t>Wholesale trade [BS41]</t>
  </si>
  <si>
    <t>Retail trade [BS4A]</t>
  </si>
  <si>
    <t>Information and cultural industries [BS51]</t>
  </si>
  <si>
    <t>Software publishers [BS5112]</t>
  </si>
  <si>
    <t>Telecommunications and data processing, hosting, and related services</t>
  </si>
  <si>
    <t>Finance, insurance and real estate and rental and leasing</t>
  </si>
  <si>
    <t>Professional, scientific and technical services [BS54]</t>
  </si>
  <si>
    <t>Architectural, engineering and related services [BS5413]</t>
  </si>
  <si>
    <t>Scientific research and development services [BS5417]</t>
  </si>
  <si>
    <t>Computer systems design and related services [BS5415]</t>
  </si>
  <si>
    <t>Administrative and support, waste management and remediation services [BS56]</t>
  </si>
  <si>
    <t>Other industries (Including agriculture, forestry, fishing, and hunting; mining and oil and gas extraction; and manufacturing)</t>
  </si>
  <si>
    <t>Nominal Value Added
2016
(Current Prices - Millions)</t>
  </si>
  <si>
    <t>Shares of VA
2016</t>
  </si>
  <si>
    <t>Shares of R&amp;D
2016</t>
  </si>
  <si>
    <t>R&amp;D Spending
2016
(Current Prices - Millions)</t>
  </si>
  <si>
    <t>R&amp;D Spending
2018
(Current Prices - Millions)</t>
  </si>
  <si>
    <t>Shares of R&amp;D
2018</t>
  </si>
  <si>
    <t>Information and communication technology (ICT) sector</t>
  </si>
  <si>
    <t>Information and communication technology - Manufacturing  [3341, 3342, 3343, 3344, 3346]</t>
  </si>
  <si>
    <t>Information and communication technology - Services-producing industries  [4173, 5112, 517, 518, 5415, 8112]</t>
  </si>
  <si>
    <t>x</t>
  </si>
  <si>
    <t>Note: "x" indicates unavailable data</t>
  </si>
  <si>
    <t>R&amp;D Intensity
2016</t>
  </si>
  <si>
    <t>R&amp;D Intensity
2018</t>
  </si>
  <si>
    <t>Source:  Table 36-10-0480-01 (VA), Table 27-10-0341-01 (R&amp;D Spending, NB), Table 27-10-0333-01 (R&amp;D Spending, Canada)</t>
  </si>
  <si>
    <t>Estimated R&amp;D Spending 
2016
[R&amp;D (NB) = VA (NB) x R&amp;D / VA (CAN)]</t>
  </si>
  <si>
    <t>T3</t>
  </si>
  <si>
    <t>R&amp;D Spending by Performer Sector
(Current Prices - Millions)</t>
  </si>
  <si>
    <t>Nominal GDP (Current Prices - Millions)</t>
  </si>
  <si>
    <t>Non-Residential Fixed investment by Investment Type
(Current Dollars - Millions)</t>
  </si>
  <si>
    <t>Non residential buildings</t>
  </si>
  <si>
    <t>Engineering construction</t>
  </si>
  <si>
    <t>Machinery and equipment</t>
  </si>
  <si>
    <t>Intellectual property products</t>
  </si>
  <si>
    <t>Source: Statistics Canada, Table 36-10-0222-01 (nominal GDP) &amp; Table 36-10-0098-01 (Non-Residential Fixed Investment)</t>
  </si>
  <si>
    <t>Nominal GDP
(Current Prices - Millions)</t>
  </si>
  <si>
    <t>Non-Residential Fixed Investment as a Share of Nominal GDP Relative to Canada's
(Per Cent)</t>
  </si>
  <si>
    <t>Non-Residential Fixed Investment by Type of Investment as a Share of Nominal GDP 
[Investment / Nominal GDP]
(Per Cent)</t>
  </si>
  <si>
    <t>Non-Residential Fixed Investment as a Share of Canada's
(Per Cent)</t>
  </si>
  <si>
    <t>T10</t>
  </si>
  <si>
    <t>T9</t>
  </si>
  <si>
    <t>Mineral exploration and evaluation</t>
  </si>
  <si>
    <t>Research and development</t>
  </si>
  <si>
    <t>Software</t>
  </si>
  <si>
    <t>Non-Residential Fixed Investment by Type of Investment as a Share of Total Investment
[Investment by Type / Total Investment]
(Per Cent)</t>
  </si>
  <si>
    <t>Investment by Type of IPP as a Share of Total Investment in IPP
[Investment by Type / Total Investment in IPP]
(Per Cent)</t>
  </si>
  <si>
    <t>Source: Statistics Canada, Table 36-10-0222-01 (nominal GDP) &amp; Table 36-10-0098-01 (investment in IPP)</t>
  </si>
  <si>
    <t>Investment by Type of IPP
(Current Prices - Millions)</t>
  </si>
  <si>
    <t>Investment by Type of IPP as a Share of Nominal GDP
[Investment / Nominal GDP]
(Per Cent)</t>
  </si>
  <si>
    <t>Investment by Type of IPP as a Share of Nominal GDP Relative to Canada's
(Per Cent)</t>
  </si>
  <si>
    <t>Investment by Type of IPP as a Share of Canada's
(Per Cent)</t>
  </si>
  <si>
    <t>T11</t>
  </si>
  <si>
    <t>T12</t>
  </si>
  <si>
    <t>T13</t>
  </si>
  <si>
    <t>T14</t>
  </si>
  <si>
    <t>T15</t>
  </si>
  <si>
    <t>Total working-age population
(Thousands)</t>
  </si>
  <si>
    <t>Population
(Thousands)</t>
  </si>
  <si>
    <t>Very Recent Immigrants 
(landed 5 or less years earlier)</t>
  </si>
  <si>
    <t>Recent Immigrants
(landed more than 5 to 10 years earlier)</t>
  </si>
  <si>
    <t>International Immigration to Canada, 2018-2019</t>
  </si>
  <si>
    <t>Population</t>
  </si>
  <si>
    <t>Immigrants who arrived from 2018-2019</t>
  </si>
  <si>
    <t>Source: Statistics Canada, Labour Force Survey, Table 14-10-0083-01</t>
  </si>
  <si>
    <t>Share of population in Canada 
(Per Cent)</t>
  </si>
  <si>
    <t>Source: Statistics Canada, Table 17-10-0014-01 (international immigration) &amp; Table 17-10-0005-01 (population)</t>
  </si>
  <si>
    <t>Immigrants who arrived as a share of population
(Per Cent)</t>
  </si>
  <si>
    <t>Innovation in New Brunswick</t>
  </si>
  <si>
    <t>R&amp;D Deflator</t>
  </si>
  <si>
    <t>Constant 2012 Prices</t>
  </si>
  <si>
    <t xml:space="preserve">Current Prices </t>
  </si>
  <si>
    <t>R&amp;D Deflator (2012=100)</t>
  </si>
  <si>
    <t>Source: Statistics Canada, Table 36-10-0098-01</t>
  </si>
  <si>
    <t>R&amp;D Spending by Performer Sector
(2012 Constant Prices - Millions)</t>
  </si>
  <si>
    <t>Note: R&amp;D Spending in constant 2012$ was calculated by using the R&amp;D deflator from database Table 16</t>
  </si>
  <si>
    <t>Non-Residential Fixed Investment 
(Constant 2012 Prices - Millions)</t>
  </si>
  <si>
    <t>Non-Residential Fixed Investment 
(Current Prices - Millions)</t>
  </si>
  <si>
    <t>Investment by Type of IPP
(Constant Prices - Millions)</t>
  </si>
  <si>
    <t>T16</t>
  </si>
  <si>
    <t>R&amp;D Personnel by Performer Sector and Province, 2013</t>
  </si>
  <si>
    <t>R&amp;D Spending by Performer Sector and Province, 2017</t>
  </si>
  <si>
    <t>R&amp;D Spending by Performer Sector in New Brunswick and Canada, 1981-2017</t>
  </si>
  <si>
    <t>R&amp;D Spending by Performer Sector and Industry in New Brunswick and Canada, 2016 &amp; 2018</t>
  </si>
  <si>
    <t>R&amp;D Personnel by Performer Sector in New Brunswick and Canada, 2000-2013</t>
  </si>
  <si>
    <t>Number of Patents by Province, 2016</t>
  </si>
  <si>
    <t>Number of Patents in New Brunswick, 1980-2016</t>
  </si>
  <si>
    <t>Non-Residential Fixed Investment by Investment Type and Province, 2018</t>
  </si>
  <si>
    <t>Investment in Intellectual Property Products by Type of IPP and Province, 2018</t>
  </si>
  <si>
    <t>Non-Residential Fixed Investment by Investment Type in New Brunswick and Canada, 1981-2018</t>
  </si>
  <si>
    <t>Investment in Intellectual Property Products by Type of IPP in New Brunswick and Canada, 1981-2018</t>
  </si>
  <si>
    <t>Business Entry Rates by Industry in New Brunswick &amp; by Province, 2017</t>
  </si>
  <si>
    <t>Number of Active Businesses by Province, 2002-2017</t>
  </si>
  <si>
    <t>Immigrant Population and International Immigration Flows by Province, 2019</t>
  </si>
  <si>
    <t>R&amp;D Investment in New Brunswick and Canada, in millions of dollars, 1981-2018</t>
  </si>
  <si>
    <t>Firm-Based Innovation Statistics by Region in Canada, 2010-2012 and 2015-2017</t>
  </si>
  <si>
    <t>R&amp;D Investment in New Brunswick and Canada, 1981-2018</t>
  </si>
</sst>
</file>

<file path=xl/styles.xml><?xml version="1.0" encoding="utf-8"?>
<styleSheet xmlns="http://schemas.openxmlformats.org/spreadsheetml/2006/main">
  <numFmts count="13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_-;\-* #,##0_-;_-* &quot;-&quot;??_-;_-@_-"/>
    <numFmt numFmtId="168" formatCode="0.000"/>
    <numFmt numFmtId="169" formatCode="0.0000"/>
    <numFmt numFmtId="170" formatCode="_(* #,##0.0_);_(* \(#,##0.0\);_(* &quot;-&quot;??_);_(@_)"/>
    <numFmt numFmtId="171" formatCode="0.0000000"/>
    <numFmt numFmtId="172" formatCode="#,##0.0000"/>
    <numFmt numFmtId="173" formatCode="0.00000"/>
    <numFmt numFmtId="174" formatCode="_(* #,##0.0000_);_(* \(#,##0.0000\);_(* &quot;-&quot;??_);_(@_)"/>
    <numFmt numFmtId="175" formatCode="#,##0.0"/>
    <numFmt numFmtId="176" formatCode="_-* #,##0.0000_-;\-* #,##0.0000_-;_-* &quot;-&quot;??_-;_-@_-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  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3" fontId="0" fillId="0" borderId="0" xfId="0" applyNumberFormat="1" applyFont="1"/>
    <xf numFmtId="2" fontId="0" fillId="0" borderId="0" xfId="0" applyNumberFormat="1" applyFont="1"/>
    <xf numFmtId="165" fontId="0" fillId="0" borderId="0" xfId="0" applyNumberFormat="1" applyFont="1"/>
    <xf numFmtId="4" fontId="2" fillId="0" borderId="0" xfId="0" applyNumberFormat="1" applyFont="1"/>
    <xf numFmtId="0" fontId="0" fillId="0" borderId="0" xfId="0" applyBorder="1"/>
    <xf numFmtId="0" fontId="0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3" xfId="0" applyFont="1" applyBorder="1"/>
    <xf numFmtId="0" fontId="0" fillId="0" borderId="2" xfId="0" applyFont="1" applyBorder="1"/>
    <xf numFmtId="0" fontId="0" fillId="0" borderId="5" xfId="0" applyFont="1" applyBorder="1"/>
    <xf numFmtId="0" fontId="2" fillId="0" borderId="3" xfId="0" applyFont="1" applyBorder="1"/>
    <xf numFmtId="0" fontId="0" fillId="0" borderId="3" xfId="0" applyBorder="1"/>
    <xf numFmtId="3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2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Border="1"/>
    <xf numFmtId="0" fontId="0" fillId="0" borderId="6" xfId="0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166" fontId="0" fillId="0" borderId="0" xfId="1" applyNumberFormat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3" fontId="0" fillId="0" borderId="6" xfId="0" applyNumberFormat="1" applyBorder="1" applyAlignment="1">
      <alignment horizontal="center"/>
    </xf>
    <xf numFmtId="2" fontId="0" fillId="0" borderId="6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Font="1" applyBorder="1"/>
    <xf numFmtId="0" fontId="0" fillId="0" borderId="4" xfId="0" applyBorder="1"/>
    <xf numFmtId="167" fontId="0" fillId="0" borderId="4" xfId="1" applyNumberFormat="1" applyFont="1" applyBorder="1"/>
    <xf numFmtId="3" fontId="0" fillId="0" borderId="6" xfId="0" applyNumberFormat="1" applyBorder="1"/>
    <xf numFmtId="3" fontId="0" fillId="0" borderId="0" xfId="0" applyNumberFormat="1" applyBorder="1"/>
    <xf numFmtId="3" fontId="0" fillId="0" borderId="2" xfId="0" applyNumberFormat="1" applyBorder="1"/>
    <xf numFmtId="165" fontId="0" fillId="0" borderId="6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11"/>
    <xf numFmtId="0" fontId="1" fillId="0" borderId="2" xfId="0" applyFont="1" applyBorder="1" applyAlignment="1">
      <alignment horizontal="left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0" fontId="0" fillId="0" borderId="6" xfId="0" applyBorder="1" applyAlignme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/>
    <xf numFmtId="0" fontId="6" fillId="0" borderId="0" xfId="0" applyFont="1" applyAlignment="1">
      <alignment horizontal="center"/>
    </xf>
    <xf numFmtId="167" fontId="0" fillId="0" borderId="0" xfId="1" applyNumberFormat="1" applyFont="1"/>
    <xf numFmtId="173" fontId="0" fillId="0" borderId="0" xfId="0" applyNumberFormat="1"/>
    <xf numFmtId="164" fontId="0" fillId="0" borderId="0" xfId="0" applyNumberFormat="1"/>
    <xf numFmtId="17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2" xfId="0" applyFont="1" applyBorder="1" applyAlignment="1">
      <alignment horizontal="left" indent="3"/>
    </xf>
    <xf numFmtId="0" fontId="0" fillId="0" borderId="2" xfId="0" applyFont="1" applyBorder="1" applyAlignment="1">
      <alignment horizontal="left" indent="5"/>
    </xf>
    <xf numFmtId="0" fontId="0" fillId="0" borderId="2" xfId="0" applyFont="1" applyBorder="1" applyAlignment="1">
      <alignment horizontal="left" indent="7"/>
    </xf>
    <xf numFmtId="0" fontId="0" fillId="0" borderId="2" xfId="0" applyFont="1" applyBorder="1" applyAlignment="1">
      <alignment horizontal="left" indent="2"/>
    </xf>
    <xf numFmtId="0" fontId="0" fillId="0" borderId="2" xfId="0" applyFont="1" applyBorder="1" applyAlignment="1">
      <alignment horizontal="left" indent="4"/>
    </xf>
    <xf numFmtId="0" fontId="0" fillId="0" borderId="2" xfId="0" applyFont="1" applyBorder="1" applyAlignment="1">
      <alignment horizontal="left" indent="6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4" xfId="0" applyNumberFormat="1" applyBorder="1" applyAlignment="1">
      <alignment horizontal="right"/>
    </xf>
    <xf numFmtId="0" fontId="2" fillId="0" borderId="4" xfId="0" applyFont="1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70" fontId="0" fillId="0" borderId="0" xfId="0" applyNumberFormat="1"/>
    <xf numFmtId="4" fontId="0" fillId="0" borderId="0" xfId="0" applyNumberFormat="1" applyBorder="1" applyAlignment="1">
      <alignment horizontal="center"/>
    </xf>
    <xf numFmtId="166" fontId="0" fillId="0" borderId="6" xfId="1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74" fontId="0" fillId="0" borderId="2" xfId="0" applyNumberForma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173" fontId="0" fillId="0" borderId="0" xfId="0" applyNumberFormat="1" applyBorder="1" applyAlignment="1">
      <alignment horizontal="right"/>
    </xf>
    <xf numFmtId="169" fontId="0" fillId="0" borderId="2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172" fontId="0" fillId="0" borderId="0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2" fillId="0" borderId="0" xfId="0" applyFont="1" applyBorder="1" applyAlignment="1">
      <alignment horizontal="right"/>
    </xf>
    <xf numFmtId="2" fontId="0" fillId="0" borderId="6" xfId="0" applyNumberForma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71" fontId="0" fillId="0" borderId="0" xfId="0" applyNumberFormat="1" applyBorder="1" applyAlignment="1">
      <alignment horizontal="right"/>
    </xf>
    <xf numFmtId="170" fontId="0" fillId="0" borderId="6" xfId="1" applyNumberFormat="1" applyFont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0" fontId="2" fillId="0" borderId="5" xfId="0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3" fontId="0" fillId="0" borderId="4" xfId="0" applyNumberFormat="1" applyBorder="1"/>
    <xf numFmtId="0" fontId="0" fillId="0" borderId="7" xfId="0" applyBorder="1"/>
    <xf numFmtId="3" fontId="0" fillId="0" borderId="6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5" fontId="0" fillId="0" borderId="6" xfId="0" applyNumberFormat="1" applyBorder="1"/>
    <xf numFmtId="165" fontId="0" fillId="0" borderId="0" xfId="0" applyNumberFormat="1" applyBorder="1"/>
    <xf numFmtId="165" fontId="0" fillId="0" borderId="2" xfId="0" applyNumberFormat="1" applyBorder="1"/>
    <xf numFmtId="175" fontId="0" fillId="0" borderId="6" xfId="0" applyNumberFormat="1" applyBorder="1"/>
    <xf numFmtId="4" fontId="0" fillId="0" borderId="0" xfId="0" applyNumberFormat="1" applyBorder="1"/>
    <xf numFmtId="4" fontId="0" fillId="0" borderId="2" xfId="0" applyNumberFormat="1" applyBorder="1"/>
    <xf numFmtId="0" fontId="0" fillId="0" borderId="7" xfId="0" applyBorder="1" applyAlignment="1">
      <alignment wrapText="1"/>
    </xf>
    <xf numFmtId="3" fontId="0" fillId="0" borderId="0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5" xfId="0" applyBorder="1"/>
    <xf numFmtId="0" fontId="3" fillId="0" borderId="0" xfId="11" applyAlignment="1">
      <alignment horizontal="left"/>
    </xf>
    <xf numFmtId="4" fontId="0" fillId="0" borderId="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2" fontId="0" fillId="0" borderId="4" xfId="2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8" fontId="0" fillId="0" borderId="0" xfId="0" applyNumberFormat="1" applyBorder="1"/>
    <xf numFmtId="0" fontId="0" fillId="0" borderId="1" xfId="0" applyBorder="1" applyAlignment="1"/>
    <xf numFmtId="0" fontId="0" fillId="0" borderId="7" xfId="0" applyBorder="1" applyAlignment="1"/>
    <xf numFmtId="1" fontId="0" fillId="0" borderId="0" xfId="0" applyNumberFormat="1" applyBorder="1" applyAlignment="1">
      <alignment horizontal="center"/>
    </xf>
    <xf numFmtId="176" fontId="0" fillId="0" borderId="0" xfId="0" applyNumberFormat="1"/>
    <xf numFmtId="4" fontId="0" fillId="0" borderId="0" xfId="0" applyNumberFormat="1"/>
    <xf numFmtId="3" fontId="8" fillId="0" borderId="4" xfId="0" applyNumberFormat="1" applyFont="1" applyBorder="1" applyAlignment="1">
      <alignment horizontal="center"/>
    </xf>
    <xf numFmtId="1" fontId="0" fillId="0" borderId="0" xfId="0" applyNumberFormat="1"/>
    <xf numFmtId="0" fontId="0" fillId="0" borderId="6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2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8"/>
  <sheetViews>
    <sheetView tabSelected="1" zoomScale="150" workbookViewId="0"/>
  </sheetViews>
  <sheetFormatPr defaultColWidth="11" defaultRowHeight="15.75"/>
  <sheetData>
    <row r="1" spans="1:2">
      <c r="A1" t="s">
        <v>210</v>
      </c>
    </row>
    <row r="3" spans="1:2">
      <c r="A3" s="58" t="s">
        <v>30</v>
      </c>
      <c r="B3" t="s">
        <v>223</v>
      </c>
    </row>
    <row r="4" spans="1:2">
      <c r="A4" s="58" t="s">
        <v>31</v>
      </c>
      <c r="B4" t="s">
        <v>224</v>
      </c>
    </row>
    <row r="5" spans="1:2">
      <c r="A5" s="58" t="s">
        <v>169</v>
      </c>
      <c r="B5" t="s">
        <v>225</v>
      </c>
    </row>
    <row r="6" spans="1:2">
      <c r="A6" s="58" t="s">
        <v>32</v>
      </c>
      <c r="B6" t="s">
        <v>222</v>
      </c>
    </row>
    <row r="7" spans="1:2">
      <c r="A7" s="58" t="s">
        <v>33</v>
      </c>
      <c r="B7" t="s">
        <v>226</v>
      </c>
    </row>
    <row r="8" spans="1:2">
      <c r="A8" s="58" t="s">
        <v>38</v>
      </c>
      <c r="B8" t="s">
        <v>227</v>
      </c>
    </row>
    <row r="9" spans="1:2">
      <c r="A9" s="58" t="s">
        <v>39</v>
      </c>
      <c r="B9" t="s">
        <v>228</v>
      </c>
    </row>
    <row r="10" spans="1:2">
      <c r="A10" s="58" t="s">
        <v>85</v>
      </c>
      <c r="B10" t="s">
        <v>237</v>
      </c>
    </row>
    <row r="11" spans="1:2">
      <c r="A11" s="58" t="s">
        <v>183</v>
      </c>
      <c r="B11" t="s">
        <v>229</v>
      </c>
    </row>
    <row r="12" spans="1:2">
      <c r="A12" s="58" t="s">
        <v>182</v>
      </c>
      <c r="B12" t="s">
        <v>231</v>
      </c>
    </row>
    <row r="13" spans="1:2">
      <c r="A13" s="150" t="s">
        <v>194</v>
      </c>
      <c r="B13" t="s">
        <v>230</v>
      </c>
    </row>
    <row r="14" spans="1:2">
      <c r="A14" s="150" t="s">
        <v>195</v>
      </c>
      <c r="B14" t="s">
        <v>232</v>
      </c>
    </row>
    <row r="15" spans="1:2">
      <c r="A15" s="150" t="s">
        <v>196</v>
      </c>
      <c r="B15" t="s">
        <v>233</v>
      </c>
    </row>
    <row r="16" spans="1:2">
      <c r="A16" s="150" t="s">
        <v>197</v>
      </c>
      <c r="B16" t="s">
        <v>234</v>
      </c>
    </row>
    <row r="17" spans="1:2">
      <c r="A17" s="150" t="s">
        <v>198</v>
      </c>
      <c r="B17" t="s">
        <v>235</v>
      </c>
    </row>
    <row r="18" spans="1:2">
      <c r="A18" s="150" t="s">
        <v>221</v>
      </c>
      <c r="B18" t="s">
        <v>238</v>
      </c>
    </row>
  </sheetData>
  <phoneticPr fontId="7" type="noConversion"/>
  <hyperlinks>
    <hyperlink ref="A3" location="'T1'!A1" display="T1"/>
    <hyperlink ref="A4" location="'T2'!A1" display="T2"/>
    <hyperlink ref="A6" location="'T4'!A1" display="T4"/>
    <hyperlink ref="A7" location="'T5'!A1" display="T5"/>
    <hyperlink ref="A8" location="'T6'!A1" display="T6"/>
    <hyperlink ref="A9" location="'T7'!A1" display="T7"/>
    <hyperlink ref="A10" location="'T8'!A1" display="T8"/>
    <hyperlink ref="A5" location="'T3'!A1" display="T3"/>
    <hyperlink ref="A12" location="'T10'!A1" display="T10"/>
    <hyperlink ref="A11" location="'T9'!A1" display="T9"/>
    <hyperlink ref="A13" location="'T11'!A1" display="T11"/>
    <hyperlink ref="A14:A17" location="'T11'!A1" display="T11"/>
    <hyperlink ref="A14" location="'T12'!A1" display="T12"/>
    <hyperlink ref="A15" location="'T13'!A1" display="T13"/>
    <hyperlink ref="A16" location="'T14'!A1" display="T14"/>
    <hyperlink ref="A17" location="'T15'!A1" display="T15"/>
    <hyperlink ref="A18" location="'T16'!A1" display="T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pane xSplit="1" topLeftCell="B1" activePane="topRight" state="frozen"/>
      <selection pane="topRight"/>
    </sheetView>
  </sheetViews>
  <sheetFormatPr defaultColWidth="11" defaultRowHeight="15.75"/>
  <cols>
    <col min="1" max="1" width="24.625" bestFit="1" customWidth="1"/>
    <col min="2" max="2" width="9.125" bestFit="1" customWidth="1"/>
    <col min="3" max="3" width="7.625" bestFit="1" customWidth="1"/>
    <col min="4" max="4" width="21.875" bestFit="1" customWidth="1"/>
    <col min="5" max="5" width="21.625" bestFit="1" customWidth="1"/>
    <col min="6" max="6" width="22.875" bestFit="1" customWidth="1"/>
    <col min="7" max="7" width="25.5" bestFit="1" customWidth="1"/>
    <col min="8" max="8" width="5.375" bestFit="1" customWidth="1"/>
    <col min="9" max="9" width="21.875" bestFit="1" customWidth="1"/>
    <col min="10" max="10" width="21.625" bestFit="1" customWidth="1"/>
    <col min="11" max="11" width="22.875" bestFit="1" customWidth="1"/>
    <col min="12" max="12" width="25.5" bestFit="1" customWidth="1"/>
    <col min="13" max="13" width="21.875" bestFit="1" customWidth="1"/>
    <col min="14" max="14" width="21.625" bestFit="1" customWidth="1"/>
    <col min="15" max="15" width="22.875" bestFit="1" customWidth="1"/>
    <col min="16" max="16" width="25.5" bestFit="1" customWidth="1"/>
  </cols>
  <sheetData>
    <row r="1" spans="1:16">
      <c r="A1" t="s">
        <v>229</v>
      </c>
    </row>
    <row r="3" spans="1:16" ht="53.1" customHeight="1">
      <c r="A3" s="36"/>
      <c r="B3" s="47"/>
      <c r="C3" s="170" t="s">
        <v>172</v>
      </c>
      <c r="D3" s="174"/>
      <c r="E3" s="174"/>
      <c r="F3" s="174"/>
      <c r="G3" s="175"/>
      <c r="H3" s="170" t="s">
        <v>180</v>
      </c>
      <c r="I3" s="174"/>
      <c r="J3" s="174"/>
      <c r="K3" s="174"/>
      <c r="L3" s="175"/>
      <c r="M3" s="170" t="s">
        <v>187</v>
      </c>
      <c r="N3" s="171"/>
      <c r="O3" s="171"/>
      <c r="P3" s="172"/>
    </row>
    <row r="4" spans="1:16" ht="78.75">
      <c r="A4" s="15" t="s">
        <v>0</v>
      </c>
      <c r="B4" s="129" t="s">
        <v>178</v>
      </c>
      <c r="C4" s="131" t="s">
        <v>13</v>
      </c>
      <c r="D4" s="10" t="s">
        <v>173</v>
      </c>
      <c r="E4" s="10" t="s">
        <v>174</v>
      </c>
      <c r="F4" s="10" t="s">
        <v>175</v>
      </c>
      <c r="G4" s="15" t="s">
        <v>176</v>
      </c>
      <c r="H4" s="131" t="s">
        <v>13</v>
      </c>
      <c r="I4" s="10" t="s">
        <v>173</v>
      </c>
      <c r="J4" s="10" t="s">
        <v>174</v>
      </c>
      <c r="K4" s="10" t="s">
        <v>175</v>
      </c>
      <c r="L4" s="15" t="s">
        <v>176</v>
      </c>
      <c r="M4" s="131" t="s">
        <v>173</v>
      </c>
      <c r="N4" s="10" t="s">
        <v>174</v>
      </c>
      <c r="O4" s="10" t="s">
        <v>175</v>
      </c>
      <c r="P4" s="15" t="s">
        <v>176</v>
      </c>
    </row>
    <row r="5" spans="1:16">
      <c r="A5" s="36" t="s">
        <v>1</v>
      </c>
      <c r="B5" s="130">
        <v>2223860</v>
      </c>
      <c r="C5" s="132">
        <v>332458</v>
      </c>
      <c r="D5" s="142">
        <v>53647</v>
      </c>
      <c r="E5" s="142">
        <v>123995</v>
      </c>
      <c r="F5" s="142">
        <v>94634</v>
      </c>
      <c r="G5" s="143">
        <v>60182</v>
      </c>
      <c r="H5" s="135">
        <v>14.949592150585019</v>
      </c>
      <c r="I5" s="136">
        <v>2.4123371075517341</v>
      </c>
      <c r="J5" s="136">
        <v>5.5756657343537812</v>
      </c>
      <c r="K5" s="136">
        <v>4.2553937747879811</v>
      </c>
      <c r="L5" s="137">
        <v>2.7061955338915222</v>
      </c>
      <c r="M5" s="135">
        <v>8.3440143552935151</v>
      </c>
      <c r="N5" s="136">
        <v>60.433222250704944</v>
      </c>
      <c r="O5" s="136">
        <v>18.649064342476287</v>
      </c>
      <c r="P5" s="137">
        <v>12.560881825173031</v>
      </c>
    </row>
    <row r="6" spans="1:16">
      <c r="A6" s="36" t="s">
        <v>2</v>
      </c>
      <c r="B6" s="130">
        <v>33241</v>
      </c>
      <c r="C6" s="49">
        <v>7802</v>
      </c>
      <c r="D6" s="50">
        <v>651</v>
      </c>
      <c r="E6" s="50">
        <v>4715</v>
      </c>
      <c r="F6" s="50">
        <v>1455</v>
      </c>
      <c r="G6" s="51">
        <v>980</v>
      </c>
      <c r="H6" s="138">
        <v>23.471014710748776</v>
      </c>
      <c r="I6" s="139">
        <v>1.9584248367979302</v>
      </c>
      <c r="J6" s="139">
        <v>14.184290484642458</v>
      </c>
      <c r="K6" s="139">
        <v>4.377124635239614</v>
      </c>
      <c r="L6" s="140">
        <v>2.9481664209861318</v>
      </c>
      <c r="M6" s="135">
        <v>25.531914893617021</v>
      </c>
      <c r="N6" s="136">
        <v>19.64956195244055</v>
      </c>
      <c r="O6" s="136">
        <v>37.546933667083856</v>
      </c>
      <c r="P6" s="137">
        <v>17.271589486858574</v>
      </c>
    </row>
    <row r="7" spans="1:16">
      <c r="A7" s="36" t="s">
        <v>3</v>
      </c>
      <c r="B7" s="130">
        <v>6994</v>
      </c>
      <c r="C7" s="49">
        <v>799</v>
      </c>
      <c r="D7" s="50">
        <v>204</v>
      </c>
      <c r="E7" s="50">
        <v>157</v>
      </c>
      <c r="F7" s="50">
        <v>300</v>
      </c>
      <c r="G7" s="51">
        <v>138</v>
      </c>
      <c r="H7" s="138">
        <v>11.424077780955104</v>
      </c>
      <c r="I7" s="139">
        <v>2.9167858164140692</v>
      </c>
      <c r="J7" s="139">
        <v>2.2447812410637686</v>
      </c>
      <c r="K7" s="139">
        <v>4.2893909064912785</v>
      </c>
      <c r="L7" s="140">
        <v>1.9731198169859883</v>
      </c>
      <c r="M7" s="135">
        <v>17.07626446805137</v>
      </c>
      <c r="N7" s="136">
        <v>19.359441889963534</v>
      </c>
      <c r="O7" s="136">
        <v>43.523069605200568</v>
      </c>
      <c r="P7" s="137">
        <v>20.041224036784524</v>
      </c>
    </row>
    <row r="8" spans="1:16">
      <c r="A8" s="36" t="s">
        <v>4</v>
      </c>
      <c r="B8" s="130">
        <v>44354</v>
      </c>
      <c r="C8" s="49">
        <v>6307</v>
      </c>
      <c r="D8" s="50">
        <v>1077</v>
      </c>
      <c r="E8" s="50">
        <v>1221</v>
      </c>
      <c r="F8" s="50">
        <v>2745</v>
      </c>
      <c r="G8" s="51">
        <v>1264</v>
      </c>
      <c r="H8" s="138">
        <v>14.219687063173559</v>
      </c>
      <c r="I8" s="139">
        <v>2.4281913694368038</v>
      </c>
      <c r="J8" s="139">
        <v>2.7528520539297472</v>
      </c>
      <c r="K8" s="139">
        <v>6.1888442981467282</v>
      </c>
      <c r="L8" s="140">
        <v>2.8497993416602787</v>
      </c>
      <c r="M8" s="135">
        <v>20.726704434459855</v>
      </c>
      <c r="N8" s="136">
        <v>28.208634498925573</v>
      </c>
      <c r="O8" s="136">
        <v>36.413361984762652</v>
      </c>
      <c r="P8" s="137">
        <v>14.651299081851924</v>
      </c>
    </row>
    <row r="9" spans="1:16">
      <c r="A9" s="36" t="s">
        <v>5</v>
      </c>
      <c r="B9" s="130">
        <v>36966</v>
      </c>
      <c r="C9" s="49">
        <v>5119</v>
      </c>
      <c r="D9" s="50">
        <v>1061</v>
      </c>
      <c r="E9" s="50">
        <v>1444</v>
      </c>
      <c r="F9" s="50">
        <v>1864</v>
      </c>
      <c r="G9" s="51">
        <v>750</v>
      </c>
      <c r="H9" s="138">
        <v>13.847860195855652</v>
      </c>
      <c r="I9" s="139">
        <v>2.8702050532922145</v>
      </c>
      <c r="J9" s="139">
        <v>3.9062922685711197</v>
      </c>
      <c r="K9" s="139">
        <v>5.0424714602607796</v>
      </c>
      <c r="L9" s="140">
        <v>2.0288914137315373</v>
      </c>
      <c r="M9" s="135">
        <v>17.636462882096072</v>
      </c>
      <c r="N9" s="136">
        <v>30.960698689956335</v>
      </c>
      <c r="O9" s="136">
        <v>27.179767103347892</v>
      </c>
      <c r="P9" s="137">
        <v>24.223071324599708</v>
      </c>
    </row>
    <row r="10" spans="1:16">
      <c r="A10" s="36" t="s">
        <v>6</v>
      </c>
      <c r="B10" s="130">
        <v>439375</v>
      </c>
      <c r="C10" s="49">
        <v>54960</v>
      </c>
      <c r="D10" s="50">
        <v>9693</v>
      </c>
      <c r="E10" s="50">
        <v>17016</v>
      </c>
      <c r="F10" s="50">
        <v>14938</v>
      </c>
      <c r="G10" s="51">
        <v>13313</v>
      </c>
      <c r="H10" s="138">
        <v>12.508677098150784</v>
      </c>
      <c r="I10" s="139">
        <v>2.2060881934566146</v>
      </c>
      <c r="J10" s="139">
        <v>3.8727738264580367</v>
      </c>
      <c r="K10" s="139">
        <v>3.399829302987198</v>
      </c>
      <c r="L10" s="140">
        <v>3.029985775248933</v>
      </c>
      <c r="M10" s="135">
        <v>18.404996963021386</v>
      </c>
      <c r="N10" s="136">
        <v>23.184385397118952</v>
      </c>
      <c r="O10" s="136">
        <v>34.68773513920241</v>
      </c>
      <c r="P10" s="137">
        <v>23.722882500657256</v>
      </c>
    </row>
    <row r="11" spans="1:16">
      <c r="A11" s="36" t="s">
        <v>7</v>
      </c>
      <c r="B11" s="130">
        <v>857384</v>
      </c>
      <c r="C11" s="49">
        <v>110307</v>
      </c>
      <c r="D11" s="50">
        <v>20302</v>
      </c>
      <c r="E11" s="50">
        <v>25574</v>
      </c>
      <c r="F11" s="50">
        <v>38263</v>
      </c>
      <c r="G11" s="51">
        <v>26168</v>
      </c>
      <c r="H11" s="138">
        <v>12.865530497420059</v>
      </c>
      <c r="I11" s="139">
        <v>2.3679004973267523</v>
      </c>
      <c r="J11" s="139">
        <v>2.9827941739057411</v>
      </c>
      <c r="K11" s="139">
        <v>4.4627611431983798</v>
      </c>
      <c r="L11" s="140">
        <v>3.0520746829891858</v>
      </c>
      <c r="M11" s="135">
        <v>23.903818953323906</v>
      </c>
      <c r="N11" s="136">
        <v>38.180693069306933</v>
      </c>
      <c r="O11" s="136">
        <v>26.060820367751059</v>
      </c>
      <c r="P11" s="137">
        <v>11.854667609618105</v>
      </c>
    </row>
    <row r="12" spans="1:16">
      <c r="A12" s="36" t="s">
        <v>8</v>
      </c>
      <c r="B12" s="130">
        <v>72688</v>
      </c>
      <c r="C12" s="49">
        <v>11312</v>
      </c>
      <c r="D12" s="50">
        <v>2704</v>
      </c>
      <c r="E12" s="50">
        <v>4319</v>
      </c>
      <c r="F12" s="50">
        <v>2948</v>
      </c>
      <c r="G12" s="51">
        <v>1341</v>
      </c>
      <c r="H12" s="138">
        <v>15.562403697996919</v>
      </c>
      <c r="I12" s="139">
        <v>3.7200088047545674</v>
      </c>
      <c r="J12" s="139">
        <v>5.9418335901386747</v>
      </c>
      <c r="K12" s="139">
        <v>4.0556900726392255</v>
      </c>
      <c r="L12" s="140">
        <v>1.8448712304644506</v>
      </c>
      <c r="M12" s="135">
        <v>12.706316790689867</v>
      </c>
      <c r="N12" s="136">
        <v>51.787612600011187</v>
      </c>
      <c r="O12" s="136">
        <v>26.056062216751524</v>
      </c>
      <c r="P12" s="137">
        <v>9.450008392547419</v>
      </c>
    </row>
    <row r="13" spans="1:16">
      <c r="A13" s="36" t="s">
        <v>9</v>
      </c>
      <c r="B13" s="130">
        <v>80679</v>
      </c>
      <c r="C13" s="49">
        <v>17873</v>
      </c>
      <c r="D13" s="50">
        <v>2271</v>
      </c>
      <c r="E13" s="50">
        <v>9256</v>
      </c>
      <c r="F13" s="50">
        <v>4657</v>
      </c>
      <c r="G13" s="51">
        <v>1689</v>
      </c>
      <c r="H13" s="138">
        <v>22.153224506996864</v>
      </c>
      <c r="I13" s="139">
        <v>2.8148588852117653</v>
      </c>
      <c r="J13" s="139">
        <v>11.472626086094275</v>
      </c>
      <c r="K13" s="139">
        <v>5.7722579605597488</v>
      </c>
      <c r="L13" s="140">
        <v>2.0934815751310749</v>
      </c>
      <c r="M13" s="135">
        <v>11.048170296812421</v>
      </c>
      <c r="N13" s="136">
        <v>57.571185603774623</v>
      </c>
      <c r="O13" s="136">
        <v>20.742579689471661</v>
      </c>
      <c r="P13" s="137">
        <v>10.638064409941297</v>
      </c>
    </row>
    <row r="14" spans="1:16">
      <c r="A14" s="36" t="s">
        <v>10</v>
      </c>
      <c r="B14" s="130">
        <v>344812</v>
      </c>
      <c r="C14" s="49">
        <v>72908</v>
      </c>
      <c r="D14" s="50">
        <v>8055</v>
      </c>
      <c r="E14" s="50">
        <v>41974</v>
      </c>
      <c r="F14" s="50">
        <v>15123</v>
      </c>
      <c r="G14" s="51">
        <v>7756</v>
      </c>
      <c r="H14" s="138">
        <v>21.144275721262602</v>
      </c>
      <c r="I14" s="139">
        <v>2.3360555897126551</v>
      </c>
      <c r="J14" s="139">
        <v>12.173010220061947</v>
      </c>
      <c r="K14" s="139">
        <v>4.3858682412445038</v>
      </c>
      <c r="L14" s="140">
        <v>2.2493416702434947</v>
      </c>
      <c r="M14" s="135">
        <v>16.684078816297774</v>
      </c>
      <c r="N14" s="136">
        <v>40.496610704827617</v>
      </c>
      <c r="O14" s="136">
        <v>27.695036322553996</v>
      </c>
      <c r="P14" s="137">
        <v>15.124274156320611</v>
      </c>
    </row>
    <row r="15" spans="1:16">
      <c r="A15" s="36" t="s">
        <v>11</v>
      </c>
      <c r="B15" s="130">
        <v>295401</v>
      </c>
      <c r="C15" s="49">
        <v>41159</v>
      </c>
      <c r="D15" s="50">
        <v>6867</v>
      </c>
      <c r="E15" s="50">
        <v>16668</v>
      </c>
      <c r="F15" s="50">
        <v>11399</v>
      </c>
      <c r="G15" s="51">
        <v>6225</v>
      </c>
      <c r="H15" s="138">
        <v>13.933263597618154</v>
      </c>
      <c r="I15" s="139">
        <v>2.3246366803091387</v>
      </c>
      <c r="J15" s="139">
        <v>5.6424995176048824</v>
      </c>
      <c r="K15" s="139">
        <v>3.8588224142775416</v>
      </c>
      <c r="L15" s="140">
        <v>2.1073049854265897</v>
      </c>
      <c r="M15" s="135">
        <v>16.136474381726412</v>
      </c>
      <c r="N15" s="136">
        <v>37.296440452628602</v>
      </c>
      <c r="O15" s="136">
        <v>28.464948955958349</v>
      </c>
      <c r="P15" s="137">
        <v>18.102136209686638</v>
      </c>
    </row>
    <row r="17" spans="1:1">
      <c r="A17" t="s">
        <v>177</v>
      </c>
    </row>
  </sheetData>
  <mergeCells count="3">
    <mergeCell ref="C3:G3"/>
    <mergeCell ref="H3:L3"/>
    <mergeCell ref="M3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R46"/>
  <sheetViews>
    <sheetView zoomScale="80" zoomScaleNormal="80" workbookViewId="0">
      <pane xSplit="1" topLeftCell="B1" activePane="topRight" state="frozen"/>
      <selection pane="topRight"/>
    </sheetView>
  </sheetViews>
  <sheetFormatPr defaultColWidth="11" defaultRowHeight="15.75"/>
  <cols>
    <col min="1" max="1" width="5.125" bestFit="1" customWidth="1"/>
    <col min="2" max="2" width="8.75" bestFit="1" customWidth="1"/>
    <col min="3" max="3" width="5.75" bestFit="1" customWidth="1"/>
    <col min="4" max="4" width="22.625" bestFit="1" customWidth="1"/>
    <col min="5" max="5" width="22" bestFit="1" customWidth="1"/>
    <col min="6" max="6" width="23.125" bestFit="1" customWidth="1"/>
    <col min="7" max="7" width="26.375" bestFit="1" customWidth="1"/>
    <col min="8" max="8" width="5.875" bestFit="1" customWidth="1"/>
    <col min="9" max="9" width="22.625" bestFit="1" customWidth="1"/>
    <col min="10" max="10" width="22" bestFit="1" customWidth="1"/>
    <col min="11" max="11" width="23.125" bestFit="1" customWidth="1"/>
    <col min="12" max="12" width="26.375" bestFit="1" customWidth="1"/>
    <col min="13" max="13" width="5.25" customWidth="1"/>
    <col min="14" max="14" width="22.625" bestFit="1" customWidth="1"/>
    <col min="15" max="15" width="22" bestFit="1" customWidth="1"/>
    <col min="16" max="16" width="23.125" bestFit="1" customWidth="1"/>
    <col min="17" max="17" width="26.375" bestFit="1" customWidth="1"/>
    <col min="18" max="18" width="23" customWidth="1"/>
    <col min="19" max="19" width="7.75" bestFit="1" customWidth="1"/>
    <col min="20" max="20" width="22.625" bestFit="1" customWidth="1"/>
    <col min="21" max="21" width="22" bestFit="1" customWidth="1"/>
    <col min="22" max="22" width="23.125" bestFit="1" customWidth="1"/>
    <col min="23" max="23" width="26.375" bestFit="1" customWidth="1"/>
    <col min="24" max="24" width="7.75" customWidth="1"/>
    <col min="25" max="25" width="22.625" bestFit="1" customWidth="1"/>
    <col min="26" max="26" width="22" bestFit="1" customWidth="1"/>
    <col min="27" max="27" width="23.125" bestFit="1" customWidth="1"/>
    <col min="28" max="28" width="26.375" bestFit="1" customWidth="1"/>
    <col min="29" max="29" width="6.75" bestFit="1" customWidth="1"/>
    <col min="30" max="30" width="22.625" bestFit="1" customWidth="1"/>
    <col min="31" max="31" width="22" bestFit="1" customWidth="1"/>
    <col min="32" max="32" width="23.125" bestFit="1" customWidth="1"/>
    <col min="33" max="33" width="26.375" bestFit="1" customWidth="1"/>
    <col min="34" max="34" width="6.625" customWidth="1"/>
    <col min="35" max="36" width="24.375" bestFit="1" customWidth="1"/>
    <col min="37" max="37" width="24.875" bestFit="1" customWidth="1"/>
    <col min="38" max="38" width="29.125" bestFit="1" customWidth="1"/>
    <col min="39" max="39" width="6.375" customWidth="1"/>
    <col min="40" max="41" width="24.375" bestFit="1" customWidth="1"/>
    <col min="42" max="42" width="24.875" bestFit="1" customWidth="1"/>
    <col min="43" max="43" width="29.125" bestFit="1" customWidth="1"/>
  </cols>
  <sheetData>
    <row r="1" spans="1:44">
      <c r="A1" t="s">
        <v>231</v>
      </c>
    </row>
    <row r="3" spans="1:44">
      <c r="A3" s="75"/>
      <c r="B3" s="173" t="s">
        <v>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2"/>
      <c r="R3" s="173" t="s">
        <v>1</v>
      </c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2"/>
      <c r="AH3" s="173" t="s">
        <v>5</v>
      </c>
      <c r="AI3" s="171"/>
      <c r="AJ3" s="171"/>
      <c r="AK3" s="171"/>
      <c r="AL3" s="171"/>
      <c r="AM3" s="171"/>
      <c r="AN3" s="171"/>
      <c r="AO3" s="171"/>
      <c r="AP3" s="171"/>
      <c r="AQ3" s="172"/>
    </row>
    <row r="4" spans="1:44" ht="51" customHeight="1">
      <c r="A4" s="75"/>
      <c r="B4" s="74"/>
      <c r="C4" s="174" t="s">
        <v>219</v>
      </c>
      <c r="D4" s="174"/>
      <c r="E4" s="174"/>
      <c r="F4" s="174"/>
      <c r="G4" s="174"/>
      <c r="H4" s="174" t="s">
        <v>218</v>
      </c>
      <c r="I4" s="174"/>
      <c r="J4" s="174"/>
      <c r="K4" s="174"/>
      <c r="L4" s="174"/>
      <c r="M4" s="174" t="s">
        <v>180</v>
      </c>
      <c r="N4" s="174"/>
      <c r="O4" s="174"/>
      <c r="P4" s="174"/>
      <c r="Q4" s="174"/>
      <c r="R4" s="76"/>
      <c r="S4" s="174" t="s">
        <v>219</v>
      </c>
      <c r="T4" s="174"/>
      <c r="U4" s="174"/>
      <c r="V4" s="174"/>
      <c r="W4" s="174"/>
      <c r="X4" s="174" t="s">
        <v>218</v>
      </c>
      <c r="Y4" s="174"/>
      <c r="Z4" s="174"/>
      <c r="AA4" s="174"/>
      <c r="AB4" s="174"/>
      <c r="AC4" s="174" t="s">
        <v>180</v>
      </c>
      <c r="AD4" s="174"/>
      <c r="AE4" s="174"/>
      <c r="AF4" s="174"/>
      <c r="AG4" s="175"/>
      <c r="AH4" s="170" t="s">
        <v>179</v>
      </c>
      <c r="AI4" s="174"/>
      <c r="AJ4" s="174"/>
      <c r="AK4" s="174"/>
      <c r="AL4" s="174"/>
      <c r="AM4" s="174" t="s">
        <v>181</v>
      </c>
      <c r="AN4" s="174"/>
      <c r="AO4" s="174"/>
      <c r="AP4" s="174"/>
      <c r="AQ4" s="175"/>
    </row>
    <row r="5" spans="1:44" ht="78.75">
      <c r="A5" s="15" t="s">
        <v>17</v>
      </c>
      <c r="B5" s="92" t="s">
        <v>178</v>
      </c>
      <c r="C5" s="78" t="s">
        <v>13</v>
      </c>
      <c r="D5" s="78" t="s">
        <v>173</v>
      </c>
      <c r="E5" s="78" t="s">
        <v>174</v>
      </c>
      <c r="F5" s="78" t="s">
        <v>175</v>
      </c>
      <c r="G5" s="78" t="s">
        <v>176</v>
      </c>
      <c r="H5" s="157" t="s">
        <v>13</v>
      </c>
      <c r="I5" s="157" t="s">
        <v>173</v>
      </c>
      <c r="J5" s="157" t="s">
        <v>174</v>
      </c>
      <c r="K5" s="157" t="s">
        <v>175</v>
      </c>
      <c r="L5" s="157" t="s">
        <v>176</v>
      </c>
      <c r="M5" s="78" t="s">
        <v>13</v>
      </c>
      <c r="N5" s="78" t="s">
        <v>173</v>
      </c>
      <c r="O5" s="78" t="s">
        <v>174</v>
      </c>
      <c r="P5" s="78" t="s">
        <v>175</v>
      </c>
      <c r="Q5" s="78" t="s">
        <v>176</v>
      </c>
      <c r="R5" s="99" t="s">
        <v>178</v>
      </c>
      <c r="S5" s="78" t="s">
        <v>13</v>
      </c>
      <c r="T5" s="78" t="s">
        <v>173</v>
      </c>
      <c r="U5" s="78" t="s">
        <v>174</v>
      </c>
      <c r="V5" s="78" t="s">
        <v>175</v>
      </c>
      <c r="W5" s="78" t="s">
        <v>176</v>
      </c>
      <c r="X5" s="157" t="s">
        <v>13</v>
      </c>
      <c r="Y5" s="157" t="s">
        <v>173</v>
      </c>
      <c r="Z5" s="157" t="s">
        <v>174</v>
      </c>
      <c r="AA5" s="157" t="s">
        <v>175</v>
      </c>
      <c r="AB5" s="157" t="s">
        <v>176</v>
      </c>
      <c r="AC5" s="78" t="s">
        <v>13</v>
      </c>
      <c r="AD5" s="78" t="s">
        <v>173</v>
      </c>
      <c r="AE5" s="78" t="s">
        <v>174</v>
      </c>
      <c r="AF5" s="78" t="s">
        <v>175</v>
      </c>
      <c r="AG5" s="79" t="s">
        <v>176</v>
      </c>
      <c r="AH5" s="77" t="s">
        <v>13</v>
      </c>
      <c r="AI5" s="78" t="s">
        <v>173</v>
      </c>
      <c r="AJ5" s="78" t="s">
        <v>174</v>
      </c>
      <c r="AK5" s="78" t="s">
        <v>175</v>
      </c>
      <c r="AL5" s="78" t="s">
        <v>176</v>
      </c>
      <c r="AM5" s="78" t="s">
        <v>13</v>
      </c>
      <c r="AN5" s="78" t="s">
        <v>173</v>
      </c>
      <c r="AO5" s="78" t="s">
        <v>174</v>
      </c>
      <c r="AP5" s="78" t="s">
        <v>175</v>
      </c>
      <c r="AQ5" s="79" t="s">
        <v>176</v>
      </c>
    </row>
    <row r="6" spans="1:44">
      <c r="A6" s="36">
        <v>1981</v>
      </c>
      <c r="B6" s="31">
        <v>6652</v>
      </c>
      <c r="C6" s="126">
        <v>1380</v>
      </c>
      <c r="D6" s="126">
        <v>311</v>
      </c>
      <c r="E6" s="126">
        <v>350</v>
      </c>
      <c r="F6" s="126">
        <v>645</v>
      </c>
      <c r="G6" s="126">
        <v>74</v>
      </c>
      <c r="H6" s="86">
        <v>2755</v>
      </c>
      <c r="I6">
        <v>675</v>
      </c>
      <c r="J6">
        <v>852</v>
      </c>
      <c r="K6" s="86">
        <v>1018</v>
      </c>
      <c r="L6">
        <v>210</v>
      </c>
      <c r="M6" s="24">
        <v>20.745640408899579</v>
      </c>
      <c r="N6" s="24">
        <v>4.6752856283824409</v>
      </c>
      <c r="O6" s="24">
        <v>5.2615754660252554</v>
      </c>
      <c r="P6" s="24">
        <v>9.6963319302465418</v>
      </c>
      <c r="Q6" s="24">
        <v>1.1124473842453397</v>
      </c>
      <c r="R6" s="38">
        <v>368360</v>
      </c>
      <c r="S6" s="133">
        <v>70615</v>
      </c>
      <c r="T6" s="133">
        <v>13299</v>
      </c>
      <c r="U6" s="133">
        <v>21664</v>
      </c>
      <c r="V6" s="133">
        <v>29204</v>
      </c>
      <c r="W6" s="133">
        <v>6448</v>
      </c>
      <c r="X6" s="86">
        <v>153299</v>
      </c>
      <c r="Y6" s="86">
        <v>35400</v>
      </c>
      <c r="Z6" s="86">
        <v>56323</v>
      </c>
      <c r="AA6" s="86">
        <v>42867</v>
      </c>
      <c r="AB6" s="86">
        <v>18710</v>
      </c>
      <c r="AC6" s="53">
        <v>19.17010533174069</v>
      </c>
      <c r="AD6" s="53">
        <v>3.6103268541644042</v>
      </c>
      <c r="AE6" s="53">
        <v>5.8812031708111636</v>
      </c>
      <c r="AF6" s="53">
        <v>7.9281138017157122</v>
      </c>
      <c r="AG6" s="25">
        <v>1.7504615050494081</v>
      </c>
      <c r="AH6" s="52">
        <f t="shared" ref="AH6:AH43" si="0">M6/AC6*100</f>
        <v>108.218708504174</v>
      </c>
      <c r="AI6" s="43">
        <f t="shared" ref="AI6:AI43" si="1">N6/AD6*100</f>
        <v>129.49757230400451</v>
      </c>
      <c r="AJ6" s="43">
        <f t="shared" ref="AJ6:AJ43" si="2">O6/AE6*100</f>
        <v>89.464269694657631</v>
      </c>
      <c r="AK6" s="43">
        <f t="shared" ref="AK6:AK43" si="3">P6/AF6*100</f>
        <v>122.30313757792139</v>
      </c>
      <c r="AL6" s="43">
        <f t="shared" ref="AL6:AL43" si="4">Q6/AG6*100</f>
        <v>63.551662292278742</v>
      </c>
      <c r="AM6" s="43">
        <f t="shared" ref="AM6:AM43" si="5">C6/S6*100</f>
        <v>1.9542590101253274</v>
      </c>
      <c r="AN6" s="43">
        <f t="shared" ref="AN6:AN43" si="6">D6/T6*100</f>
        <v>2.3385216933604029</v>
      </c>
      <c r="AO6" s="43">
        <f t="shared" ref="AO6:AO43" si="7">E6/U6*100</f>
        <v>1.6155834564254061</v>
      </c>
      <c r="AP6" s="43">
        <f t="shared" ref="AP6:AP43" si="8">F6/V6*100</f>
        <v>2.208601561429941</v>
      </c>
      <c r="AQ6" s="44">
        <f t="shared" ref="AQ6:AQ43" si="9">G6/W6*100</f>
        <v>1.1476426799007444</v>
      </c>
      <c r="AR6" s="81"/>
    </row>
    <row r="7" spans="1:44">
      <c r="A7" s="36">
        <v>1982</v>
      </c>
      <c r="B7" s="31">
        <v>7287</v>
      </c>
      <c r="C7" s="126">
        <v>1555</v>
      </c>
      <c r="D7" s="126">
        <v>349</v>
      </c>
      <c r="E7" s="126">
        <v>377</v>
      </c>
      <c r="F7" s="126">
        <v>737</v>
      </c>
      <c r="G7" s="126">
        <v>92</v>
      </c>
      <c r="H7" s="86">
        <v>2877</v>
      </c>
      <c r="I7">
        <v>709</v>
      </c>
      <c r="J7">
        <v>845</v>
      </c>
      <c r="K7" s="86">
        <v>1096</v>
      </c>
      <c r="L7">
        <v>228</v>
      </c>
      <c r="M7" s="24">
        <v>21.339371483463704</v>
      </c>
      <c r="N7" s="24">
        <v>4.7893508988609854</v>
      </c>
      <c r="O7" s="24">
        <v>5.1735968162481134</v>
      </c>
      <c r="P7" s="24">
        <v>10.113901468368327</v>
      </c>
      <c r="Q7" s="24">
        <v>1.2625222999862769</v>
      </c>
      <c r="R7" s="38">
        <v>388180</v>
      </c>
      <c r="S7" s="133">
        <v>69351</v>
      </c>
      <c r="T7" s="133">
        <v>12075</v>
      </c>
      <c r="U7" s="133">
        <v>23199</v>
      </c>
      <c r="V7" s="133">
        <v>26933</v>
      </c>
      <c r="W7" s="133">
        <v>7145</v>
      </c>
      <c r="X7" s="86">
        <v>140363</v>
      </c>
      <c r="Y7" s="86">
        <v>29905</v>
      </c>
      <c r="Z7" s="86">
        <v>55315</v>
      </c>
      <c r="AA7" s="86">
        <v>36800</v>
      </c>
      <c r="AB7" s="86">
        <v>18343</v>
      </c>
      <c r="AC7" s="53">
        <v>17.865680869699624</v>
      </c>
      <c r="AD7" s="53">
        <v>3.1106703075892628</v>
      </c>
      <c r="AE7" s="53">
        <v>5.9763511772888869</v>
      </c>
      <c r="AF7" s="53">
        <v>6.9382760574990989</v>
      </c>
      <c r="AG7" s="25">
        <v>1.8406409397702095</v>
      </c>
      <c r="AH7" s="52">
        <f t="shared" si="0"/>
        <v>119.44337100331562</v>
      </c>
      <c r="AI7" s="43">
        <f t="shared" si="1"/>
        <v>153.96523659791779</v>
      </c>
      <c r="AJ7" s="43">
        <f t="shared" si="2"/>
        <v>86.56781810126266</v>
      </c>
      <c r="AK7" s="43">
        <f t="shared" si="3"/>
        <v>145.76966071329659</v>
      </c>
      <c r="AL7" s="43">
        <f t="shared" si="4"/>
        <v>68.591449462375508</v>
      </c>
      <c r="AM7" s="43">
        <f t="shared" si="5"/>
        <v>2.2422171273665845</v>
      </c>
      <c r="AN7" s="43">
        <f t="shared" si="6"/>
        <v>2.8902691511387162</v>
      </c>
      <c r="AO7" s="43">
        <f t="shared" si="7"/>
        <v>1.6250700461226775</v>
      </c>
      <c r="AP7" s="43">
        <f t="shared" si="8"/>
        <v>2.736420005198084</v>
      </c>
      <c r="AQ7" s="44">
        <f t="shared" si="9"/>
        <v>1.2876137158852343</v>
      </c>
    </row>
    <row r="8" spans="1:44">
      <c r="A8" s="36">
        <v>1983</v>
      </c>
      <c r="B8" s="31">
        <v>8323</v>
      </c>
      <c r="C8" s="126">
        <v>1280</v>
      </c>
      <c r="D8" s="126">
        <v>274</v>
      </c>
      <c r="E8" s="126">
        <v>341</v>
      </c>
      <c r="F8" s="126">
        <v>569</v>
      </c>
      <c r="G8" s="126">
        <v>96</v>
      </c>
      <c r="H8" s="86">
        <v>2260</v>
      </c>
      <c r="I8">
        <v>537</v>
      </c>
      <c r="J8">
        <v>716</v>
      </c>
      <c r="K8">
        <v>775</v>
      </c>
      <c r="L8">
        <v>231</v>
      </c>
      <c r="M8" s="24">
        <v>15.379070046858104</v>
      </c>
      <c r="N8" s="24">
        <v>3.2920821819055632</v>
      </c>
      <c r="O8" s="24">
        <v>4.0970803796707917</v>
      </c>
      <c r="P8" s="24">
        <v>6.8364772317673923</v>
      </c>
      <c r="Q8" s="24">
        <v>1.1534302535143579</v>
      </c>
      <c r="R8" s="38">
        <v>421320</v>
      </c>
      <c r="S8" s="133">
        <v>66423</v>
      </c>
      <c r="T8" s="133">
        <v>11518</v>
      </c>
      <c r="U8" s="133">
        <v>20993</v>
      </c>
      <c r="V8" s="133">
        <v>26517</v>
      </c>
      <c r="W8" s="133">
        <v>7396</v>
      </c>
      <c r="X8" s="86">
        <v>128397</v>
      </c>
      <c r="Y8" s="86">
        <v>28142</v>
      </c>
      <c r="Z8" s="86">
        <v>47822</v>
      </c>
      <c r="AA8" s="86">
        <v>34264</v>
      </c>
      <c r="AB8" s="86">
        <v>18168</v>
      </c>
      <c r="AC8" s="53">
        <v>15.765451438336656</v>
      </c>
      <c r="AD8" s="53">
        <v>2.7337890439570871</v>
      </c>
      <c r="AE8" s="53">
        <v>4.9826735023260227</v>
      </c>
      <c r="AF8" s="53">
        <v>6.2937909427513521</v>
      </c>
      <c r="AG8" s="25">
        <v>1.7554352985853985</v>
      </c>
      <c r="AH8" s="52">
        <f t="shared" si="0"/>
        <v>97.549189168544871</v>
      </c>
      <c r="AI8" s="43">
        <f t="shared" si="1"/>
        <v>120.42195388786698</v>
      </c>
      <c r="AJ8" s="43">
        <f t="shared" si="2"/>
        <v>82.226547209207737</v>
      </c>
      <c r="AK8" s="43">
        <f t="shared" si="3"/>
        <v>108.62256617597157</v>
      </c>
      <c r="AL8" s="43">
        <f t="shared" si="4"/>
        <v>65.706224230755709</v>
      </c>
      <c r="AM8" s="43">
        <f t="shared" si="5"/>
        <v>1.9270433434202008</v>
      </c>
      <c r="AN8" s="43">
        <f t="shared" si="6"/>
        <v>2.3788852231290152</v>
      </c>
      <c r="AO8" s="43">
        <f t="shared" si="7"/>
        <v>1.6243509741342352</v>
      </c>
      <c r="AP8" s="43">
        <f t="shared" si="8"/>
        <v>2.1457932646981184</v>
      </c>
      <c r="AQ8" s="44">
        <f t="shared" si="9"/>
        <v>1.2979989183342346</v>
      </c>
    </row>
    <row r="9" spans="1:44">
      <c r="A9" s="36">
        <v>1984</v>
      </c>
      <c r="B9" s="31">
        <v>9214</v>
      </c>
      <c r="C9" s="126">
        <v>1422</v>
      </c>
      <c r="D9" s="126">
        <v>312</v>
      </c>
      <c r="E9" s="126">
        <v>365</v>
      </c>
      <c r="F9" s="126">
        <v>635</v>
      </c>
      <c r="G9" s="126">
        <v>110</v>
      </c>
      <c r="H9" s="86">
        <v>2393</v>
      </c>
      <c r="I9">
        <v>600</v>
      </c>
      <c r="J9">
        <v>735</v>
      </c>
      <c r="K9">
        <v>813</v>
      </c>
      <c r="L9">
        <v>245</v>
      </c>
      <c r="M9" s="24">
        <v>15.433036683308011</v>
      </c>
      <c r="N9" s="24">
        <v>3.3861515085739091</v>
      </c>
      <c r="O9" s="24">
        <v>3.961363143043195</v>
      </c>
      <c r="P9" s="24">
        <v>6.8916865639244627</v>
      </c>
      <c r="Q9" s="24">
        <v>1.1938354677664424</v>
      </c>
      <c r="R9" s="38">
        <v>461990</v>
      </c>
      <c r="S9" s="133">
        <v>70117</v>
      </c>
      <c r="T9" s="133">
        <v>12293</v>
      </c>
      <c r="U9" s="133">
        <v>20920</v>
      </c>
      <c r="V9" s="133">
        <v>28350</v>
      </c>
      <c r="W9" s="133">
        <v>8553</v>
      </c>
      <c r="X9" s="86">
        <v>130181</v>
      </c>
      <c r="Y9" s="86">
        <v>30199</v>
      </c>
      <c r="Z9" s="86">
        <v>45802</v>
      </c>
      <c r="AA9" s="86">
        <v>34575</v>
      </c>
      <c r="AB9" s="86">
        <v>19604</v>
      </c>
      <c r="AC9" s="53">
        <v>15.17716833697699</v>
      </c>
      <c r="AD9" s="53">
        <v>2.660880105629992</v>
      </c>
      <c r="AE9" s="53">
        <v>4.5282365419164918</v>
      </c>
      <c r="AF9" s="53">
        <v>6.1364964609623582</v>
      </c>
      <c r="AG9" s="25">
        <v>1.8513387735665274</v>
      </c>
      <c r="AH9" s="52">
        <f t="shared" si="0"/>
        <v>101.68587671066172</v>
      </c>
      <c r="AI9" s="43">
        <f t="shared" si="1"/>
        <v>127.25682383844953</v>
      </c>
      <c r="AJ9" s="43">
        <f t="shared" si="2"/>
        <v>87.481365126889372</v>
      </c>
      <c r="AK9" s="43">
        <f t="shared" si="3"/>
        <v>112.30653529691226</v>
      </c>
      <c r="AL9" s="43">
        <f t="shared" si="4"/>
        <v>64.484981615037853</v>
      </c>
      <c r="AM9" s="43">
        <f t="shared" si="5"/>
        <v>2.0280388493517978</v>
      </c>
      <c r="AN9" s="43">
        <f t="shared" si="6"/>
        <v>2.5380297730415684</v>
      </c>
      <c r="AO9" s="43">
        <f t="shared" si="7"/>
        <v>1.7447418738049714</v>
      </c>
      <c r="AP9" s="43">
        <f t="shared" si="8"/>
        <v>2.2398589065255732</v>
      </c>
      <c r="AQ9" s="44">
        <f t="shared" si="9"/>
        <v>1.2860984449900619</v>
      </c>
    </row>
    <row r="10" spans="1:44">
      <c r="A10" s="36">
        <v>1985</v>
      </c>
      <c r="B10" s="31">
        <v>9796</v>
      </c>
      <c r="C10" s="126">
        <v>1572</v>
      </c>
      <c r="D10" s="126">
        <v>351</v>
      </c>
      <c r="E10" s="126">
        <v>350</v>
      </c>
      <c r="F10" s="126">
        <v>750</v>
      </c>
      <c r="G10" s="126">
        <v>120</v>
      </c>
      <c r="H10" s="86">
        <v>2519</v>
      </c>
      <c r="I10">
        <v>652</v>
      </c>
      <c r="J10">
        <v>681</v>
      </c>
      <c r="K10">
        <v>939</v>
      </c>
      <c r="L10">
        <v>247</v>
      </c>
      <c r="M10" s="24">
        <v>16.047366271947734</v>
      </c>
      <c r="N10" s="24">
        <v>3.5830951408738256</v>
      </c>
      <c r="O10" s="24">
        <v>3.5728868926092283</v>
      </c>
      <c r="P10" s="24">
        <v>7.6561861984483466</v>
      </c>
      <c r="Q10" s="24">
        <v>1.2249897917517354</v>
      </c>
      <c r="R10" s="38">
        <v>500030</v>
      </c>
      <c r="S10" s="133">
        <v>77774</v>
      </c>
      <c r="T10" s="133">
        <v>14470</v>
      </c>
      <c r="U10" s="133">
        <v>22301</v>
      </c>
      <c r="V10" s="133">
        <v>31575</v>
      </c>
      <c r="W10" s="133">
        <v>9428</v>
      </c>
      <c r="X10" s="86">
        <v>138630</v>
      </c>
      <c r="Y10" s="86">
        <v>34870</v>
      </c>
      <c r="Z10" s="86">
        <v>47439</v>
      </c>
      <c r="AA10" s="86">
        <v>36239</v>
      </c>
      <c r="AB10" s="86">
        <v>20083</v>
      </c>
      <c r="AC10" s="53">
        <v>15.55386676799392</v>
      </c>
      <c r="AD10" s="53">
        <v>2.8938263704177749</v>
      </c>
      <c r="AE10" s="53">
        <v>4.4599324040557571</v>
      </c>
      <c r="AF10" s="53">
        <v>6.3146211227326363</v>
      </c>
      <c r="AG10" s="25">
        <v>1.8854868707877528</v>
      </c>
      <c r="AH10" s="52">
        <f t="shared" si="0"/>
        <v>103.17284127037345</v>
      </c>
      <c r="AI10" s="43">
        <f t="shared" si="1"/>
        <v>123.81859456054865</v>
      </c>
      <c r="AJ10" s="43">
        <f t="shared" si="2"/>
        <v>80.110785745544703</v>
      </c>
      <c r="AK10" s="43">
        <f t="shared" si="3"/>
        <v>121.24537719113624</v>
      </c>
      <c r="AL10" s="43">
        <f t="shared" si="4"/>
        <v>64.96941510072341</v>
      </c>
      <c r="AM10" s="43">
        <f t="shared" si="5"/>
        <v>2.021241031707254</v>
      </c>
      <c r="AN10" s="43">
        <f t="shared" si="6"/>
        <v>2.4257083621285416</v>
      </c>
      <c r="AO10" s="43">
        <f t="shared" si="7"/>
        <v>1.5694363481458231</v>
      </c>
      <c r="AP10" s="43">
        <f t="shared" si="8"/>
        <v>2.3752969121140142</v>
      </c>
      <c r="AQ10" s="44">
        <f t="shared" si="9"/>
        <v>1.2728044123886295</v>
      </c>
    </row>
    <row r="11" spans="1:44">
      <c r="A11" s="36">
        <v>1986</v>
      </c>
      <c r="B11" s="31">
        <v>10993</v>
      </c>
      <c r="C11" s="126">
        <v>1517</v>
      </c>
      <c r="D11" s="126">
        <v>364</v>
      </c>
      <c r="E11" s="126">
        <v>331</v>
      </c>
      <c r="F11" s="126">
        <v>699</v>
      </c>
      <c r="G11" s="126">
        <v>124</v>
      </c>
      <c r="H11" s="86">
        <v>2323</v>
      </c>
      <c r="I11">
        <v>648</v>
      </c>
      <c r="J11">
        <v>626</v>
      </c>
      <c r="K11">
        <v>807</v>
      </c>
      <c r="L11">
        <v>242</v>
      </c>
      <c r="M11" s="24">
        <v>13.799690712271445</v>
      </c>
      <c r="N11" s="24">
        <v>3.3111980351132537</v>
      </c>
      <c r="O11" s="24">
        <v>3.0110070044573818</v>
      </c>
      <c r="P11" s="24">
        <v>6.3585918311652874</v>
      </c>
      <c r="Q11" s="24">
        <v>1.1279905394341854</v>
      </c>
      <c r="R11" s="38">
        <v>526630</v>
      </c>
      <c r="S11" s="133">
        <v>79629</v>
      </c>
      <c r="T11" s="133">
        <v>15825</v>
      </c>
      <c r="U11" s="133">
        <v>19654</v>
      </c>
      <c r="V11" s="133">
        <v>34281</v>
      </c>
      <c r="W11" s="133">
        <v>9870</v>
      </c>
      <c r="X11" s="86">
        <v>135277</v>
      </c>
      <c r="Y11" s="86">
        <v>36705</v>
      </c>
      <c r="Z11" s="86">
        <v>40827</v>
      </c>
      <c r="AA11" s="86">
        <v>38162</v>
      </c>
      <c r="AB11" s="86">
        <v>19582</v>
      </c>
      <c r="AC11" s="53">
        <v>15.12048307160625</v>
      </c>
      <c r="AD11" s="53">
        <v>3.0049560412433776</v>
      </c>
      <c r="AE11" s="53">
        <v>3.7320319769097847</v>
      </c>
      <c r="AF11" s="53">
        <v>6.5095038262157496</v>
      </c>
      <c r="AG11" s="25">
        <v>1.8741811138750164</v>
      </c>
      <c r="AH11" s="52">
        <f t="shared" si="0"/>
        <v>91.264879877978018</v>
      </c>
      <c r="AI11" s="43">
        <f t="shared" si="1"/>
        <v>110.19123040958564</v>
      </c>
      <c r="AJ11" s="43">
        <f t="shared" si="2"/>
        <v>80.68009660920886</v>
      </c>
      <c r="AK11" s="43">
        <f t="shared" si="3"/>
        <v>97.681666697195965</v>
      </c>
      <c r="AL11" s="43">
        <f t="shared" si="4"/>
        <v>60.185780930316625</v>
      </c>
      <c r="AM11" s="43">
        <f t="shared" si="5"/>
        <v>1.9050848309033142</v>
      </c>
      <c r="AN11" s="43">
        <f t="shared" si="6"/>
        <v>2.3001579778830963</v>
      </c>
      <c r="AO11" s="43">
        <f t="shared" si="7"/>
        <v>1.6841355449272413</v>
      </c>
      <c r="AP11" s="43">
        <f t="shared" si="8"/>
        <v>2.0390303666754179</v>
      </c>
      <c r="AQ11" s="44">
        <f t="shared" si="9"/>
        <v>1.2563323201621073</v>
      </c>
    </row>
    <row r="12" spans="1:44">
      <c r="A12" s="36">
        <v>1987</v>
      </c>
      <c r="B12" s="31">
        <v>12085</v>
      </c>
      <c r="C12" s="126">
        <v>1625</v>
      </c>
      <c r="D12" s="126">
        <v>384</v>
      </c>
      <c r="E12" s="126">
        <v>379</v>
      </c>
      <c r="F12" s="126">
        <v>721</v>
      </c>
      <c r="G12" s="126">
        <v>141</v>
      </c>
      <c r="H12" s="86">
        <v>2414</v>
      </c>
      <c r="I12">
        <v>664</v>
      </c>
      <c r="J12">
        <v>703</v>
      </c>
      <c r="K12">
        <v>795</v>
      </c>
      <c r="L12">
        <v>252</v>
      </c>
      <c r="M12" s="24">
        <v>13.446421183285064</v>
      </c>
      <c r="N12" s="24">
        <v>3.1774927596193629</v>
      </c>
      <c r="O12" s="24">
        <v>3.1361191559784856</v>
      </c>
      <c r="P12" s="24">
        <v>5.9660736450144807</v>
      </c>
      <c r="Q12" s="24">
        <v>1.1667356226727348</v>
      </c>
      <c r="R12" s="38">
        <v>574340</v>
      </c>
      <c r="S12" s="133">
        <v>86248</v>
      </c>
      <c r="T12" s="133">
        <v>18437</v>
      </c>
      <c r="U12" s="133">
        <v>19448</v>
      </c>
      <c r="V12" s="133">
        <v>37831</v>
      </c>
      <c r="W12" s="133">
        <v>10532</v>
      </c>
      <c r="X12" s="86">
        <v>140242</v>
      </c>
      <c r="Y12" s="86">
        <v>40352</v>
      </c>
      <c r="Z12" s="86">
        <v>39609</v>
      </c>
      <c r="AA12" s="86">
        <v>40630</v>
      </c>
      <c r="AB12" s="86">
        <v>19651</v>
      </c>
      <c r="AC12" s="53">
        <v>15.016888950795696</v>
      </c>
      <c r="AD12" s="53">
        <v>3.2101194414458334</v>
      </c>
      <c r="AE12" s="53">
        <v>3.3861475780896337</v>
      </c>
      <c r="AF12" s="53">
        <v>6.586864923216214</v>
      </c>
      <c r="AG12" s="25">
        <v>1.833757008044016</v>
      </c>
      <c r="AH12" s="52">
        <f t="shared" si="0"/>
        <v>89.541989871161576</v>
      </c>
      <c r="AI12" s="43">
        <f t="shared" si="1"/>
        <v>98.983630284741821</v>
      </c>
      <c r="AJ12" s="43">
        <f t="shared" si="2"/>
        <v>92.616139245407396</v>
      </c>
      <c r="AK12" s="43">
        <f t="shared" si="3"/>
        <v>90.575314881383434</v>
      </c>
      <c r="AL12" s="43">
        <f t="shared" si="4"/>
        <v>63.625421337434332</v>
      </c>
      <c r="AM12" s="43">
        <f t="shared" si="5"/>
        <v>1.8841016603283554</v>
      </c>
      <c r="AN12" s="43">
        <f t="shared" si="6"/>
        <v>2.0827683462602375</v>
      </c>
      <c r="AO12" s="43">
        <f t="shared" si="7"/>
        <v>1.9487865076100368</v>
      </c>
      <c r="AP12" s="43">
        <f t="shared" si="8"/>
        <v>1.9058444133118344</v>
      </c>
      <c r="AQ12" s="44">
        <f t="shared" si="9"/>
        <v>1.3387770603873907</v>
      </c>
    </row>
    <row r="13" spans="1:44">
      <c r="A13" s="36">
        <v>1988</v>
      </c>
      <c r="B13" s="31">
        <v>12870</v>
      </c>
      <c r="C13" s="126">
        <v>1883</v>
      </c>
      <c r="D13" s="126">
        <v>437</v>
      </c>
      <c r="E13" s="126">
        <v>376</v>
      </c>
      <c r="F13" s="126">
        <v>903</v>
      </c>
      <c r="G13" s="126">
        <v>166</v>
      </c>
      <c r="H13" s="86">
        <v>2747</v>
      </c>
      <c r="I13">
        <v>734</v>
      </c>
      <c r="J13">
        <v>682</v>
      </c>
      <c r="K13" s="86">
        <v>1048</v>
      </c>
      <c r="L13">
        <v>283</v>
      </c>
      <c r="M13" s="24">
        <v>14.63092463092463</v>
      </c>
      <c r="N13" s="24">
        <v>3.3954933954933959</v>
      </c>
      <c r="O13" s="24">
        <v>2.9215229215229215</v>
      </c>
      <c r="P13" s="24">
        <v>7.016317016317017</v>
      </c>
      <c r="Q13" s="24">
        <v>1.28982128982129</v>
      </c>
      <c r="R13" s="38">
        <v>626890</v>
      </c>
      <c r="S13" s="133">
        <v>98897</v>
      </c>
      <c r="T13" s="133">
        <v>20787</v>
      </c>
      <c r="U13" s="133">
        <v>22092</v>
      </c>
      <c r="V13" s="133">
        <v>43686</v>
      </c>
      <c r="W13" s="133">
        <v>12332</v>
      </c>
      <c r="X13" s="86">
        <v>156252</v>
      </c>
      <c r="Y13" s="86">
        <v>42793</v>
      </c>
      <c r="Z13" s="86">
        <v>43164</v>
      </c>
      <c r="AA13" s="86">
        <v>48384</v>
      </c>
      <c r="AB13" s="86">
        <v>21911</v>
      </c>
      <c r="AC13" s="53">
        <v>15.775813938649524</v>
      </c>
      <c r="AD13" s="53">
        <v>3.3158927403531719</v>
      </c>
      <c r="AE13" s="53">
        <v>3.5240632327840609</v>
      </c>
      <c r="AF13" s="53">
        <v>6.96868669144507</v>
      </c>
      <c r="AG13" s="25">
        <v>1.9671712740672209</v>
      </c>
      <c r="AH13" s="52">
        <f t="shared" si="0"/>
        <v>92.742756017678403</v>
      </c>
      <c r="AI13" s="43">
        <f t="shared" si="1"/>
        <v>102.40057991537283</v>
      </c>
      <c r="AJ13" s="43">
        <f t="shared" si="2"/>
        <v>82.902114080821306</v>
      </c>
      <c r="AK13" s="43">
        <f t="shared" si="3"/>
        <v>100.68349069173132</v>
      </c>
      <c r="AL13" s="43">
        <f t="shared" si="4"/>
        <v>65.567310118072371</v>
      </c>
      <c r="AM13" s="43">
        <f t="shared" si="5"/>
        <v>1.9040011324913799</v>
      </c>
      <c r="AN13" s="43">
        <f t="shared" si="6"/>
        <v>2.1022754606244289</v>
      </c>
      <c r="AO13" s="43">
        <f t="shared" si="7"/>
        <v>1.7019735650914358</v>
      </c>
      <c r="AP13" s="43">
        <f t="shared" si="8"/>
        <v>2.0670237604724626</v>
      </c>
      <c r="AQ13" s="44">
        <f t="shared" si="9"/>
        <v>1.3460914693480377</v>
      </c>
    </row>
    <row r="14" spans="1:44">
      <c r="A14" s="36">
        <v>1989</v>
      </c>
      <c r="B14" s="31">
        <v>13484</v>
      </c>
      <c r="C14" s="126">
        <v>2217</v>
      </c>
      <c r="D14" s="126">
        <v>536</v>
      </c>
      <c r="E14" s="126">
        <v>421</v>
      </c>
      <c r="F14" s="126">
        <v>1093</v>
      </c>
      <c r="G14" s="126">
        <v>167</v>
      </c>
      <c r="H14" s="86">
        <v>3167</v>
      </c>
      <c r="I14">
        <v>866</v>
      </c>
      <c r="J14">
        <v>734</v>
      </c>
      <c r="K14" s="86">
        <v>1294</v>
      </c>
      <c r="L14">
        <v>273</v>
      </c>
      <c r="M14" s="24">
        <v>16.441708691782853</v>
      </c>
      <c r="N14" s="24">
        <v>3.9750815781667161</v>
      </c>
      <c r="O14" s="24">
        <v>3.122218926134678</v>
      </c>
      <c r="P14" s="24">
        <v>8.1059032927914565</v>
      </c>
      <c r="Q14" s="24">
        <v>1.238504894690003</v>
      </c>
      <c r="R14" s="38">
        <v>671580</v>
      </c>
      <c r="S14" s="133">
        <v>106839</v>
      </c>
      <c r="T14" s="133">
        <v>23480</v>
      </c>
      <c r="U14" s="133">
        <v>23995</v>
      </c>
      <c r="V14" s="133">
        <v>46765</v>
      </c>
      <c r="W14" s="133">
        <v>12599</v>
      </c>
      <c r="X14" s="86">
        <v>161988</v>
      </c>
      <c r="Y14" s="86">
        <v>44902</v>
      </c>
      <c r="Z14" s="86">
        <v>45140</v>
      </c>
      <c r="AA14" s="86">
        <v>50553</v>
      </c>
      <c r="AB14" s="86">
        <v>21393</v>
      </c>
      <c r="AC14" s="53">
        <v>15.90860359153042</v>
      </c>
      <c r="AD14" s="53">
        <v>3.4962327645254474</v>
      </c>
      <c r="AE14" s="53">
        <v>3.5729175973078413</v>
      </c>
      <c r="AF14" s="53">
        <v>6.963429524405135</v>
      </c>
      <c r="AG14" s="25">
        <v>1.8760237052919979</v>
      </c>
      <c r="AH14" s="52">
        <f t="shared" si="0"/>
        <v>103.35104899173082</v>
      </c>
      <c r="AI14" s="43">
        <f t="shared" si="1"/>
        <v>113.6961365530325</v>
      </c>
      <c r="AJ14" s="43">
        <f t="shared" si="2"/>
        <v>87.385696453991528</v>
      </c>
      <c r="AK14" s="43">
        <f t="shared" si="3"/>
        <v>116.40676859559255</v>
      </c>
      <c r="AL14" s="43">
        <f t="shared" si="4"/>
        <v>66.017550375102175</v>
      </c>
      <c r="AM14" s="43">
        <f t="shared" si="5"/>
        <v>2.0750849408923711</v>
      </c>
      <c r="AN14" s="43">
        <f t="shared" si="6"/>
        <v>2.282793867120954</v>
      </c>
      <c r="AO14" s="43">
        <f t="shared" si="7"/>
        <v>1.7545321942071264</v>
      </c>
      <c r="AP14" s="43">
        <f t="shared" si="8"/>
        <v>2.3372180049182081</v>
      </c>
      <c r="AQ14" s="44">
        <f t="shared" si="9"/>
        <v>1.3255020239701563</v>
      </c>
    </row>
    <row r="15" spans="1:44">
      <c r="A15" s="36">
        <v>1990</v>
      </c>
      <c r="B15" s="31">
        <v>13814</v>
      </c>
      <c r="C15" s="126">
        <v>2249</v>
      </c>
      <c r="D15" s="126">
        <v>508</v>
      </c>
      <c r="E15" s="126">
        <v>635</v>
      </c>
      <c r="F15" s="126">
        <v>925</v>
      </c>
      <c r="G15" s="126">
        <v>181</v>
      </c>
      <c r="H15" s="86">
        <v>3168</v>
      </c>
      <c r="I15">
        <v>792</v>
      </c>
      <c r="J15" s="86">
        <v>1060</v>
      </c>
      <c r="K15" s="86">
        <v>1034</v>
      </c>
      <c r="L15">
        <v>282</v>
      </c>
      <c r="M15" s="24">
        <v>16.28058491385551</v>
      </c>
      <c r="N15" s="24">
        <v>3.6774286955262774</v>
      </c>
      <c r="O15" s="24">
        <v>4.5967858694078467</v>
      </c>
      <c r="P15" s="24">
        <v>6.6961054003185181</v>
      </c>
      <c r="Q15" s="24">
        <v>1.3102649486028666</v>
      </c>
      <c r="R15" s="38">
        <v>695500</v>
      </c>
      <c r="S15" s="133">
        <v>108566</v>
      </c>
      <c r="T15" s="133">
        <v>23766</v>
      </c>
      <c r="U15" s="133">
        <v>26267</v>
      </c>
      <c r="V15" s="133">
        <v>44542</v>
      </c>
      <c r="W15" s="133">
        <v>13990</v>
      </c>
      <c r="X15" s="86">
        <v>161402</v>
      </c>
      <c r="Y15" s="86">
        <v>43968</v>
      </c>
      <c r="Z15" s="86">
        <v>47520</v>
      </c>
      <c r="AA15" s="86">
        <v>47080</v>
      </c>
      <c r="AB15" s="86">
        <v>22835</v>
      </c>
      <c r="AC15" s="53">
        <v>15.6097771387491</v>
      </c>
      <c r="AD15" s="53">
        <v>3.4171099928109272</v>
      </c>
      <c r="AE15" s="53">
        <v>3.7767074047447875</v>
      </c>
      <c r="AF15" s="53">
        <v>6.4043134435657807</v>
      </c>
      <c r="AG15" s="25">
        <v>2.0115025161754132</v>
      </c>
      <c r="AH15" s="52">
        <f t="shared" si="0"/>
        <v>104.29735651664893</v>
      </c>
      <c r="AI15" s="43">
        <f t="shared" si="1"/>
        <v>107.61809550359867</v>
      </c>
      <c r="AJ15" s="43">
        <f t="shared" si="2"/>
        <v>121.71411170568234</v>
      </c>
      <c r="AK15" s="43">
        <f t="shared" si="3"/>
        <v>104.55617857127046</v>
      </c>
      <c r="AL15" s="43">
        <f t="shared" si="4"/>
        <v>65.138618424109623</v>
      </c>
      <c r="AM15" s="43">
        <f t="shared" si="5"/>
        <v>2.071550945968351</v>
      </c>
      <c r="AN15" s="43">
        <f t="shared" si="6"/>
        <v>2.1375073634604056</v>
      </c>
      <c r="AO15" s="43">
        <f t="shared" si="7"/>
        <v>2.4174820116495983</v>
      </c>
      <c r="AP15" s="43">
        <f t="shared" si="8"/>
        <v>2.0766916618023439</v>
      </c>
      <c r="AQ15" s="44">
        <f t="shared" si="9"/>
        <v>1.2937812723373838</v>
      </c>
    </row>
    <row r="16" spans="1:44">
      <c r="A16" s="36">
        <v>1991</v>
      </c>
      <c r="B16" s="31">
        <v>13952</v>
      </c>
      <c r="C16" s="126">
        <v>2171</v>
      </c>
      <c r="D16" s="126">
        <v>420</v>
      </c>
      <c r="E16" s="126">
        <v>757</v>
      </c>
      <c r="F16" s="126">
        <v>821</v>
      </c>
      <c r="G16" s="126">
        <v>173</v>
      </c>
      <c r="H16" s="86">
        <v>3169</v>
      </c>
      <c r="I16">
        <v>671</v>
      </c>
      <c r="J16" s="86">
        <v>1276</v>
      </c>
      <c r="K16">
        <v>951</v>
      </c>
      <c r="L16">
        <v>271</v>
      </c>
      <c r="M16" s="24">
        <v>15.560493119266056</v>
      </c>
      <c r="N16" s="24">
        <v>3.0103211009174311</v>
      </c>
      <c r="O16" s="24">
        <v>5.4257454128440363</v>
      </c>
      <c r="P16" s="24">
        <v>5.8844610091743119</v>
      </c>
      <c r="Q16" s="24">
        <v>1.2399655963302751</v>
      </c>
      <c r="R16" s="38">
        <v>701770</v>
      </c>
      <c r="S16" s="133">
        <v>104698</v>
      </c>
      <c r="T16" s="133">
        <v>20265</v>
      </c>
      <c r="U16" s="133">
        <v>27771</v>
      </c>
      <c r="V16" s="133">
        <v>42349</v>
      </c>
      <c r="W16" s="133">
        <v>14313</v>
      </c>
      <c r="X16" s="86">
        <v>158682</v>
      </c>
      <c r="Y16" s="86">
        <v>38721</v>
      </c>
      <c r="Z16" s="86">
        <v>50231</v>
      </c>
      <c r="AA16" s="86">
        <v>46678</v>
      </c>
      <c r="AB16" s="86">
        <v>23051</v>
      </c>
      <c r="AC16" s="53">
        <v>14.919133049289654</v>
      </c>
      <c r="AD16" s="53">
        <v>2.8876982487139662</v>
      </c>
      <c r="AE16" s="53">
        <v>3.957279450532226</v>
      </c>
      <c r="AF16" s="53">
        <v>6.0345982301893777</v>
      </c>
      <c r="AG16" s="25">
        <v>2.0395571198540829</v>
      </c>
      <c r="AH16" s="52">
        <f t="shared" si="0"/>
        <v>104.29890978153679</v>
      </c>
      <c r="AI16" s="43">
        <f t="shared" si="1"/>
        <v>104.24638731758328</v>
      </c>
      <c r="AJ16" s="43">
        <f t="shared" si="2"/>
        <v>137.107967245384</v>
      </c>
      <c r="AK16" s="43">
        <f t="shared" si="3"/>
        <v>97.512059373497777</v>
      </c>
      <c r="AL16" s="43">
        <f t="shared" si="4"/>
        <v>60.795825930042433</v>
      </c>
      <c r="AM16" s="43">
        <f t="shared" si="5"/>
        <v>2.0735830674893503</v>
      </c>
      <c r="AN16" s="43">
        <f t="shared" si="6"/>
        <v>2.0725388601036272</v>
      </c>
      <c r="AO16" s="43">
        <f t="shared" si="7"/>
        <v>2.7258651110871055</v>
      </c>
      <c r="AP16" s="43">
        <f t="shared" si="8"/>
        <v>1.9386526246192353</v>
      </c>
      <c r="AQ16" s="44">
        <f t="shared" si="9"/>
        <v>1.2086913994270942</v>
      </c>
    </row>
    <row r="17" spans="1:43">
      <c r="A17" s="36">
        <v>1992</v>
      </c>
      <c r="B17" s="31">
        <v>14422</v>
      </c>
      <c r="C17" s="126">
        <v>2015</v>
      </c>
      <c r="D17" s="126">
        <v>334</v>
      </c>
      <c r="E17" s="126">
        <v>485</v>
      </c>
      <c r="F17" s="126">
        <v>1009</v>
      </c>
      <c r="G17" s="126">
        <v>188</v>
      </c>
      <c r="H17" s="86">
        <v>2771</v>
      </c>
      <c r="I17">
        <v>531</v>
      </c>
      <c r="J17">
        <v>843</v>
      </c>
      <c r="K17" s="86">
        <v>1117</v>
      </c>
      <c r="L17">
        <v>280</v>
      </c>
      <c r="M17" s="24">
        <v>13.971709887671613</v>
      </c>
      <c r="N17" s="24">
        <v>2.3159062543336568</v>
      </c>
      <c r="O17" s="24">
        <v>3.3629177645264177</v>
      </c>
      <c r="P17" s="24">
        <v>6.9962557204271247</v>
      </c>
      <c r="Q17" s="24">
        <v>1.3035639994452919</v>
      </c>
      <c r="R17" s="38">
        <v>718440</v>
      </c>
      <c r="S17" s="133">
        <v>98717</v>
      </c>
      <c r="T17" s="133">
        <v>17531</v>
      </c>
      <c r="U17" s="133">
        <v>24765</v>
      </c>
      <c r="V17" s="133">
        <v>41918</v>
      </c>
      <c r="W17" s="133">
        <v>14504</v>
      </c>
      <c r="X17" s="86">
        <v>144469</v>
      </c>
      <c r="Y17" s="86">
        <v>33403</v>
      </c>
      <c r="Z17" s="86">
        <v>45047</v>
      </c>
      <c r="AA17" s="86">
        <v>43944</v>
      </c>
      <c r="AB17" s="86">
        <v>22076</v>
      </c>
      <c r="AC17" s="53">
        <v>13.740465452925784</v>
      </c>
      <c r="AD17" s="53">
        <v>2.4401480986582036</v>
      </c>
      <c r="AE17" s="53">
        <v>3.447051945882746</v>
      </c>
      <c r="AF17" s="53">
        <v>5.8345860475474636</v>
      </c>
      <c r="AG17" s="25">
        <v>2.0188185513056069</v>
      </c>
      <c r="AH17" s="52">
        <f t="shared" si="0"/>
        <v>101.68294469745629</v>
      </c>
      <c r="AI17" s="43">
        <f t="shared" si="1"/>
        <v>94.908430173034773</v>
      </c>
      <c r="AJ17" s="43">
        <f t="shared" si="2"/>
        <v>97.559242428684016</v>
      </c>
      <c r="AK17" s="43">
        <f t="shared" si="3"/>
        <v>119.91006154357709</v>
      </c>
      <c r="AL17" s="43">
        <f t="shared" si="4"/>
        <v>64.570637049191632</v>
      </c>
      <c r="AM17" s="43">
        <f t="shared" si="5"/>
        <v>2.0411884477850828</v>
      </c>
      <c r="AN17" s="43">
        <f t="shared" si="6"/>
        <v>1.9051965090411274</v>
      </c>
      <c r="AO17" s="43">
        <f t="shared" si="7"/>
        <v>1.9584090450232183</v>
      </c>
      <c r="AP17" s="43">
        <f t="shared" si="8"/>
        <v>2.407080490481416</v>
      </c>
      <c r="AQ17" s="44">
        <f t="shared" si="9"/>
        <v>1.2961941533370105</v>
      </c>
    </row>
    <row r="18" spans="1:43">
      <c r="A18" s="36">
        <v>1993</v>
      </c>
      <c r="B18" s="31">
        <v>15146</v>
      </c>
      <c r="C18" s="126">
        <v>1885</v>
      </c>
      <c r="D18" s="126">
        <v>331</v>
      </c>
      <c r="E18" s="126">
        <v>526</v>
      </c>
      <c r="F18" s="126">
        <v>791</v>
      </c>
      <c r="G18" s="126">
        <v>237</v>
      </c>
      <c r="H18" s="86">
        <v>2553</v>
      </c>
      <c r="I18">
        <v>524</v>
      </c>
      <c r="J18">
        <v>903</v>
      </c>
      <c r="K18">
        <v>781</v>
      </c>
      <c r="L18">
        <v>345</v>
      </c>
      <c r="M18" s="24">
        <v>12.445530172982966</v>
      </c>
      <c r="N18" s="24">
        <v>2.1853954839561598</v>
      </c>
      <c r="O18" s="24">
        <v>3.4728641225406047</v>
      </c>
      <c r="P18" s="24">
        <v>5.2225009903604906</v>
      </c>
      <c r="Q18" s="24">
        <v>1.5647695761257099</v>
      </c>
      <c r="R18" s="38">
        <v>747040</v>
      </c>
      <c r="S18" s="133">
        <v>99222</v>
      </c>
      <c r="T18" s="133">
        <v>17057</v>
      </c>
      <c r="U18" s="133">
        <v>24779</v>
      </c>
      <c r="V18" s="133">
        <v>40965</v>
      </c>
      <c r="W18" s="133">
        <v>16420</v>
      </c>
      <c r="X18" s="86">
        <v>144283</v>
      </c>
      <c r="Y18" s="86">
        <v>31987</v>
      </c>
      <c r="Z18" s="86">
        <v>45785</v>
      </c>
      <c r="AA18" s="86">
        <v>40637</v>
      </c>
      <c r="AB18" s="86">
        <v>25874</v>
      </c>
      <c r="AC18" s="53">
        <v>13.282019704433498</v>
      </c>
      <c r="AD18" s="53">
        <v>2.283278003855215</v>
      </c>
      <c r="AE18" s="53">
        <v>3.3169575926322552</v>
      </c>
      <c r="AF18" s="53">
        <v>5.4836421075176691</v>
      </c>
      <c r="AG18" s="25">
        <v>2.198008138787749</v>
      </c>
      <c r="AH18" s="52">
        <f t="shared" si="0"/>
        <v>93.702090871230112</v>
      </c>
      <c r="AI18" s="43">
        <f t="shared" si="1"/>
        <v>95.713070430592111</v>
      </c>
      <c r="AJ18" s="43">
        <f t="shared" si="2"/>
        <v>104.70028710209182</v>
      </c>
      <c r="AK18" s="43">
        <f t="shared" si="3"/>
        <v>95.237816180615198</v>
      </c>
      <c r="AL18" s="43">
        <f t="shared" si="4"/>
        <v>71.19034495426007</v>
      </c>
      <c r="AM18" s="43">
        <f t="shared" si="5"/>
        <v>1.8997802906613452</v>
      </c>
      <c r="AN18" s="43">
        <f t="shared" si="6"/>
        <v>1.9405522659318755</v>
      </c>
      <c r="AO18" s="43">
        <f t="shared" si="7"/>
        <v>2.1227652447637113</v>
      </c>
      <c r="AP18" s="43">
        <f t="shared" si="8"/>
        <v>1.9309166361528134</v>
      </c>
      <c r="AQ18" s="44">
        <f t="shared" si="9"/>
        <v>1.443361753958587</v>
      </c>
    </row>
    <row r="19" spans="1:43">
      <c r="A19" s="36">
        <v>1994</v>
      </c>
      <c r="B19" s="31">
        <v>15816</v>
      </c>
      <c r="C19" s="126">
        <v>1900</v>
      </c>
      <c r="D19" s="126">
        <v>332</v>
      </c>
      <c r="E19" s="126">
        <v>537</v>
      </c>
      <c r="F19" s="126">
        <v>821</v>
      </c>
      <c r="G19" s="126">
        <v>210</v>
      </c>
      <c r="H19" s="86">
        <v>2518</v>
      </c>
      <c r="I19">
        <v>519</v>
      </c>
      <c r="J19">
        <v>899</v>
      </c>
      <c r="K19">
        <v>802</v>
      </c>
      <c r="L19">
        <v>297</v>
      </c>
      <c r="M19" s="24">
        <v>12.013151239251391</v>
      </c>
      <c r="N19" s="24">
        <v>2.0991401112797168</v>
      </c>
      <c r="O19" s="24">
        <v>3.3952959028831562</v>
      </c>
      <c r="P19" s="24">
        <v>5.1909458775923119</v>
      </c>
      <c r="Q19" s="24">
        <v>1.3277693474962062</v>
      </c>
      <c r="R19" s="38">
        <v>791970</v>
      </c>
      <c r="S19" s="133">
        <v>110730</v>
      </c>
      <c r="T19" s="133">
        <v>18060</v>
      </c>
      <c r="U19" s="133">
        <v>28395</v>
      </c>
      <c r="V19" s="133">
        <v>45072</v>
      </c>
      <c r="W19" s="133">
        <v>19203</v>
      </c>
      <c r="X19" s="86">
        <v>156117</v>
      </c>
      <c r="Y19" s="86">
        <v>33176</v>
      </c>
      <c r="Z19" s="86">
        <v>51486</v>
      </c>
      <c r="AA19" s="86">
        <v>42776</v>
      </c>
      <c r="AB19" s="86">
        <v>28679</v>
      </c>
      <c r="AC19" s="53">
        <v>13.981590211750444</v>
      </c>
      <c r="AD19" s="53">
        <v>2.280389408689723</v>
      </c>
      <c r="AE19" s="53">
        <v>3.5853630819349216</v>
      </c>
      <c r="AF19" s="53">
        <v>5.6911246638130235</v>
      </c>
      <c r="AG19" s="25">
        <v>2.4247130573127769</v>
      </c>
      <c r="AH19" s="52">
        <f t="shared" si="0"/>
        <v>85.921208226767135</v>
      </c>
      <c r="AI19" s="43">
        <f t="shared" si="1"/>
        <v>92.051826906433959</v>
      </c>
      <c r="AJ19" s="43">
        <f t="shared" si="2"/>
        <v>94.698802472490698</v>
      </c>
      <c r="AK19" s="43">
        <f t="shared" si="3"/>
        <v>91.211248816932539</v>
      </c>
      <c r="AL19" s="43">
        <f t="shared" si="4"/>
        <v>54.759854717313473</v>
      </c>
      <c r="AM19" s="43">
        <f t="shared" si="5"/>
        <v>1.7158854872211686</v>
      </c>
      <c r="AN19" s="43">
        <f t="shared" si="6"/>
        <v>1.8383167220376522</v>
      </c>
      <c r="AO19" s="43">
        <f t="shared" si="7"/>
        <v>1.8911780243000529</v>
      </c>
      <c r="AP19" s="43">
        <f t="shared" si="8"/>
        <v>1.8215299964501244</v>
      </c>
      <c r="AQ19" s="44">
        <f t="shared" si="9"/>
        <v>1.0935791282612093</v>
      </c>
    </row>
    <row r="20" spans="1:43">
      <c r="A20" s="36">
        <v>1995</v>
      </c>
      <c r="B20" s="31">
        <v>17047</v>
      </c>
      <c r="C20" s="126">
        <v>2282</v>
      </c>
      <c r="D20" s="126">
        <v>394</v>
      </c>
      <c r="E20" s="126">
        <v>705</v>
      </c>
      <c r="F20" s="126">
        <v>957</v>
      </c>
      <c r="G20" s="126">
        <v>227</v>
      </c>
      <c r="H20" s="86">
        <v>2997</v>
      </c>
      <c r="I20">
        <v>602</v>
      </c>
      <c r="J20" s="86">
        <v>1152</v>
      </c>
      <c r="K20">
        <v>915</v>
      </c>
      <c r="L20">
        <v>328</v>
      </c>
      <c r="M20" s="24">
        <v>13.386519622220918</v>
      </c>
      <c r="N20" s="24">
        <v>2.3112571126884496</v>
      </c>
      <c r="O20" s="24">
        <v>4.1356250366633418</v>
      </c>
      <c r="P20" s="24">
        <v>5.6138910072153454</v>
      </c>
      <c r="Q20" s="24">
        <v>1.3316126004575586</v>
      </c>
      <c r="R20" s="38">
        <v>831620</v>
      </c>
      <c r="S20" s="133">
        <v>116036</v>
      </c>
      <c r="T20" s="133">
        <v>18063</v>
      </c>
      <c r="U20" s="133">
        <v>28906</v>
      </c>
      <c r="V20" s="133">
        <v>49361</v>
      </c>
      <c r="W20" s="133">
        <v>19707</v>
      </c>
      <c r="X20" s="86">
        <v>158472</v>
      </c>
      <c r="Y20" s="86">
        <v>32259</v>
      </c>
      <c r="Z20" s="86">
        <v>51584</v>
      </c>
      <c r="AA20" s="86">
        <v>44957</v>
      </c>
      <c r="AB20" s="86">
        <v>29673</v>
      </c>
      <c r="AC20" s="53">
        <v>13.95300738317982</v>
      </c>
      <c r="AD20" s="53">
        <v>2.1720256848079651</v>
      </c>
      <c r="AE20" s="53">
        <v>3.4758663812799115</v>
      </c>
      <c r="AF20" s="53">
        <v>5.9355234361847957</v>
      </c>
      <c r="AG20" s="25">
        <v>2.3697121281354465</v>
      </c>
      <c r="AH20" s="52">
        <f t="shared" si="0"/>
        <v>95.940031095792321</v>
      </c>
      <c r="AI20" s="43">
        <f t="shared" si="1"/>
        <v>106.41021093140499</v>
      </c>
      <c r="AJ20" s="43">
        <f t="shared" si="2"/>
        <v>118.98112824292424</v>
      </c>
      <c r="AK20" s="43">
        <f t="shared" si="3"/>
        <v>94.581228893669618</v>
      </c>
      <c r="AL20" s="43">
        <f t="shared" si="4"/>
        <v>56.193011153017444</v>
      </c>
      <c r="AM20" s="43">
        <f t="shared" si="5"/>
        <v>1.9666310455375917</v>
      </c>
      <c r="AN20" s="43">
        <f t="shared" si="6"/>
        <v>2.1812544981453801</v>
      </c>
      <c r="AO20" s="43">
        <f t="shared" si="7"/>
        <v>2.4389400124541618</v>
      </c>
      <c r="AP20" s="43">
        <f t="shared" si="8"/>
        <v>1.9387775774396792</v>
      </c>
      <c r="AQ20" s="44">
        <f t="shared" si="9"/>
        <v>1.1518749682853808</v>
      </c>
    </row>
    <row r="21" spans="1:43">
      <c r="A21" s="36">
        <v>1996</v>
      </c>
      <c r="B21" s="31">
        <v>17316</v>
      </c>
      <c r="C21" s="126">
        <v>2484</v>
      </c>
      <c r="D21" s="126">
        <v>420</v>
      </c>
      <c r="E21" s="126">
        <v>750</v>
      </c>
      <c r="F21" s="126">
        <v>1076</v>
      </c>
      <c r="G21" s="126">
        <v>238</v>
      </c>
      <c r="H21" s="86">
        <v>3143</v>
      </c>
      <c r="I21">
        <v>629</v>
      </c>
      <c r="J21" s="86">
        <v>1175</v>
      </c>
      <c r="K21">
        <v>997</v>
      </c>
      <c r="L21">
        <v>342</v>
      </c>
      <c r="M21" s="24">
        <v>14.345114345114347</v>
      </c>
      <c r="N21" s="24">
        <v>2.4255024255024256</v>
      </c>
      <c r="O21" s="24">
        <v>4.331254331254331</v>
      </c>
      <c r="P21" s="24">
        <v>6.2139062139062142</v>
      </c>
      <c r="Q21" s="24">
        <v>1.3744513744513744</v>
      </c>
      <c r="R21" s="38">
        <v>859830</v>
      </c>
      <c r="S21" s="133">
        <v>121719</v>
      </c>
      <c r="T21" s="133">
        <v>19568</v>
      </c>
      <c r="U21" s="133">
        <v>28298</v>
      </c>
      <c r="V21" s="133">
        <v>52785</v>
      </c>
      <c r="W21" s="133">
        <v>21068</v>
      </c>
      <c r="X21" s="86">
        <v>161687</v>
      </c>
      <c r="Y21" s="86">
        <v>34606</v>
      </c>
      <c r="Z21" s="86">
        <v>48669</v>
      </c>
      <c r="AA21" s="86">
        <v>46878</v>
      </c>
      <c r="AB21" s="86">
        <v>31534</v>
      </c>
      <c r="AC21" s="53">
        <v>14.156170405777887</v>
      </c>
      <c r="AD21" s="53">
        <v>2.2757987043950547</v>
      </c>
      <c r="AE21" s="53">
        <v>3.2911156856587929</v>
      </c>
      <c r="AF21" s="53">
        <v>6.1390042217647673</v>
      </c>
      <c r="AG21" s="25">
        <v>2.450251793959271</v>
      </c>
      <c r="AH21" s="52">
        <f t="shared" si="0"/>
        <v>101.33471082870931</v>
      </c>
      <c r="AI21" s="43">
        <f t="shared" si="1"/>
        <v>106.57807392271825</v>
      </c>
      <c r="AJ21" s="43">
        <f t="shared" si="2"/>
        <v>131.60443888763911</v>
      </c>
      <c r="AK21" s="43">
        <f t="shared" si="3"/>
        <v>101.22010002657915</v>
      </c>
      <c r="AL21" s="43">
        <f t="shared" si="4"/>
        <v>56.094291118973103</v>
      </c>
      <c r="AM21" s="43">
        <f t="shared" si="5"/>
        <v>2.0407660266679812</v>
      </c>
      <c r="AN21" s="43">
        <f t="shared" si="6"/>
        <v>2.1463614063777596</v>
      </c>
      <c r="AO21" s="43">
        <f t="shared" si="7"/>
        <v>2.6503639833203758</v>
      </c>
      <c r="AP21" s="43">
        <f t="shared" si="8"/>
        <v>2.0384578952353887</v>
      </c>
      <c r="AQ21" s="44">
        <f t="shared" si="9"/>
        <v>1.1296753370039871</v>
      </c>
    </row>
    <row r="22" spans="1:43">
      <c r="A22" s="36">
        <v>1997</v>
      </c>
      <c r="B22" s="31">
        <v>17463</v>
      </c>
      <c r="C22" s="126">
        <v>2233</v>
      </c>
      <c r="D22" s="126">
        <v>450</v>
      </c>
      <c r="E22" s="126">
        <v>500</v>
      </c>
      <c r="F22" s="126">
        <v>1042</v>
      </c>
      <c r="G22" s="126">
        <v>242</v>
      </c>
      <c r="H22" s="86">
        <v>2733</v>
      </c>
      <c r="I22">
        <v>689</v>
      </c>
      <c r="J22">
        <v>764</v>
      </c>
      <c r="K22">
        <v>950</v>
      </c>
      <c r="L22">
        <v>330</v>
      </c>
      <c r="M22" s="24">
        <v>12.787035446372331</v>
      </c>
      <c r="N22" s="24">
        <v>2.576876825287751</v>
      </c>
      <c r="O22" s="24">
        <v>2.8631964725419459</v>
      </c>
      <c r="P22" s="24">
        <v>5.9669014487774152</v>
      </c>
      <c r="Q22" s="24">
        <v>1.3857870927103018</v>
      </c>
      <c r="R22" s="38">
        <v>906930</v>
      </c>
      <c r="S22" s="133">
        <v>140089</v>
      </c>
      <c r="T22" s="133">
        <v>22851</v>
      </c>
      <c r="U22" s="133">
        <v>31206</v>
      </c>
      <c r="V22" s="133">
        <v>63393</v>
      </c>
      <c r="W22" s="133">
        <v>22639</v>
      </c>
      <c r="X22" s="86">
        <v>180135</v>
      </c>
      <c r="Y22" s="86">
        <v>39690</v>
      </c>
      <c r="Z22" s="86">
        <v>52989</v>
      </c>
      <c r="AA22" s="86">
        <v>55493</v>
      </c>
      <c r="AB22" s="86">
        <v>31964</v>
      </c>
      <c r="AC22" s="53">
        <v>15.446506345583453</v>
      </c>
      <c r="AD22" s="53">
        <v>2.5195990870298699</v>
      </c>
      <c r="AE22" s="53">
        <v>3.4408388740035067</v>
      </c>
      <c r="AF22" s="53">
        <v>6.9898448612351558</v>
      </c>
      <c r="AG22" s="25">
        <v>2.4962235233149199</v>
      </c>
      <c r="AH22" s="52">
        <f t="shared" si="0"/>
        <v>82.782702834472772</v>
      </c>
      <c r="AI22" s="43">
        <f t="shared" si="1"/>
        <v>102.27328778426414</v>
      </c>
      <c r="AJ22" s="43">
        <f t="shared" si="2"/>
        <v>83.212163585287016</v>
      </c>
      <c r="AK22" s="43">
        <f t="shared" si="3"/>
        <v>85.365291608532516</v>
      </c>
      <c r="AL22" s="43">
        <f t="shared" si="4"/>
        <v>55.515344670336752</v>
      </c>
      <c r="AM22" s="43">
        <f t="shared" si="5"/>
        <v>1.5939866798963518</v>
      </c>
      <c r="AN22" s="43">
        <f t="shared" si="6"/>
        <v>1.9692792437967706</v>
      </c>
      <c r="AO22" s="43">
        <f t="shared" si="7"/>
        <v>1.6022559764147921</v>
      </c>
      <c r="AP22" s="43">
        <f t="shared" si="8"/>
        <v>1.6437146057135648</v>
      </c>
      <c r="AQ22" s="44">
        <f t="shared" si="9"/>
        <v>1.0689518088254781</v>
      </c>
    </row>
    <row r="23" spans="1:43">
      <c r="A23" s="36">
        <v>1998</v>
      </c>
      <c r="B23" s="31">
        <v>18231</v>
      </c>
      <c r="C23" s="126">
        <v>2739</v>
      </c>
      <c r="D23" s="126">
        <v>495</v>
      </c>
      <c r="E23" s="126">
        <v>651</v>
      </c>
      <c r="F23" s="126">
        <v>1291</v>
      </c>
      <c r="G23" s="126">
        <v>301</v>
      </c>
      <c r="H23" s="86">
        <v>3238</v>
      </c>
      <c r="I23">
        <v>757</v>
      </c>
      <c r="J23">
        <v>988</v>
      </c>
      <c r="K23" s="86">
        <v>1092</v>
      </c>
      <c r="L23">
        <v>400</v>
      </c>
      <c r="M23" s="24">
        <v>15.023860457462565</v>
      </c>
      <c r="N23" s="24">
        <v>2.7151555043607041</v>
      </c>
      <c r="O23" s="24">
        <v>3.5708408754319563</v>
      </c>
      <c r="P23" s="24">
        <v>7.081344961878119</v>
      </c>
      <c r="Q23" s="24">
        <v>1.6510339531567113</v>
      </c>
      <c r="R23" s="38">
        <v>940550</v>
      </c>
      <c r="S23" s="133">
        <v>150302</v>
      </c>
      <c r="T23" s="133">
        <v>22646</v>
      </c>
      <c r="U23" s="133">
        <v>31255</v>
      </c>
      <c r="V23" s="133">
        <v>70582</v>
      </c>
      <c r="W23" s="133">
        <v>25819</v>
      </c>
      <c r="X23" s="86">
        <v>184522</v>
      </c>
      <c r="Y23" s="86">
        <v>38697</v>
      </c>
      <c r="Z23" s="86">
        <v>51265</v>
      </c>
      <c r="AA23" s="86">
        <v>58477</v>
      </c>
      <c r="AB23" s="86">
        <v>36082</v>
      </c>
      <c r="AC23" s="53">
        <v>15.980224336824197</v>
      </c>
      <c r="AD23" s="53">
        <v>2.4077401520387007</v>
      </c>
      <c r="AE23" s="53">
        <v>3.3230556589229709</v>
      </c>
      <c r="AF23" s="53">
        <v>7.5043325713678168</v>
      </c>
      <c r="AG23" s="25">
        <v>2.7450959544947104</v>
      </c>
      <c r="AH23" s="52">
        <f t="shared" si="0"/>
        <v>94.015328826405621</v>
      </c>
      <c r="AI23" s="43">
        <f t="shared" si="1"/>
        <v>112.76779606228298</v>
      </c>
      <c r="AJ23" s="43">
        <f t="shared" si="2"/>
        <v>107.45654728483527</v>
      </c>
      <c r="AK23" s="43">
        <f t="shared" si="3"/>
        <v>94.36342132405521</v>
      </c>
      <c r="AL23" s="43">
        <f t="shared" si="4"/>
        <v>60.144853969617138</v>
      </c>
      <c r="AM23" s="43">
        <f t="shared" si="5"/>
        <v>1.8223310401724528</v>
      </c>
      <c r="AN23" s="43">
        <f t="shared" si="6"/>
        <v>2.1858164797315198</v>
      </c>
      <c r="AO23" s="43">
        <f t="shared" si="7"/>
        <v>2.0828667413213884</v>
      </c>
      <c r="AP23" s="43">
        <f t="shared" si="8"/>
        <v>1.8290782352441133</v>
      </c>
      <c r="AQ23" s="44">
        <f t="shared" si="9"/>
        <v>1.1658081257988304</v>
      </c>
    </row>
    <row r="24" spans="1:43">
      <c r="A24" s="36">
        <v>1999</v>
      </c>
      <c r="B24" s="31">
        <v>19760</v>
      </c>
      <c r="C24" s="126">
        <v>3528</v>
      </c>
      <c r="D24" s="126">
        <v>499</v>
      </c>
      <c r="E24" s="126">
        <v>1315</v>
      </c>
      <c r="F24" s="126">
        <v>1340</v>
      </c>
      <c r="G24" s="126">
        <v>375</v>
      </c>
      <c r="H24" s="86">
        <v>4287</v>
      </c>
      <c r="I24">
        <v>746</v>
      </c>
      <c r="J24" s="86">
        <v>1955</v>
      </c>
      <c r="K24" s="86">
        <v>1115</v>
      </c>
      <c r="L24">
        <v>471</v>
      </c>
      <c r="M24" s="24">
        <v>17.854251012145749</v>
      </c>
      <c r="N24" s="24">
        <v>2.5253036437246963</v>
      </c>
      <c r="O24" s="24">
        <v>6.6548582995951415</v>
      </c>
      <c r="P24" s="24">
        <v>6.7813765182186234</v>
      </c>
      <c r="Q24" s="24">
        <v>1.8977732793522266</v>
      </c>
      <c r="R24" s="38">
        <v>1007930</v>
      </c>
      <c r="S24" s="133">
        <v>157866</v>
      </c>
      <c r="T24" s="133">
        <v>25284</v>
      </c>
      <c r="U24" s="133">
        <v>32781</v>
      </c>
      <c r="V24" s="133">
        <v>72594</v>
      </c>
      <c r="W24" s="133">
        <v>27208</v>
      </c>
      <c r="X24" s="86">
        <v>190907</v>
      </c>
      <c r="Y24" s="86">
        <v>42360</v>
      </c>
      <c r="Z24" s="86">
        <v>52768</v>
      </c>
      <c r="AA24" s="86">
        <v>59147</v>
      </c>
      <c r="AB24" s="86">
        <v>36632</v>
      </c>
      <c r="AC24" s="53">
        <v>15.662397190281071</v>
      </c>
      <c r="AD24" s="53">
        <v>2.5085075352455033</v>
      </c>
      <c r="AE24" s="53">
        <v>3.2523091881380655</v>
      </c>
      <c r="AF24" s="53">
        <v>7.2022858730268968</v>
      </c>
      <c r="AG24" s="25">
        <v>2.6993938071096206</v>
      </c>
      <c r="AH24" s="52">
        <f t="shared" si="0"/>
        <v>113.9943700522726</v>
      </c>
      <c r="AI24" s="43">
        <f t="shared" si="1"/>
        <v>100.66956579731976</v>
      </c>
      <c r="AJ24" s="43">
        <f t="shared" si="2"/>
        <v>204.61948463777583</v>
      </c>
      <c r="AK24" s="43">
        <f t="shared" si="3"/>
        <v>94.155892139957814</v>
      </c>
      <c r="AL24" s="43">
        <f t="shared" si="4"/>
        <v>70.303683529016823</v>
      </c>
      <c r="AM24" s="43">
        <f t="shared" si="5"/>
        <v>2.2348067348257383</v>
      </c>
      <c r="AN24" s="43">
        <f t="shared" si="6"/>
        <v>1.9735801297263089</v>
      </c>
      <c r="AO24" s="43">
        <f t="shared" si="7"/>
        <v>4.0114700588755676</v>
      </c>
      <c r="AP24" s="43">
        <f t="shared" si="8"/>
        <v>1.845882579827534</v>
      </c>
      <c r="AQ24" s="44">
        <f t="shared" si="9"/>
        <v>1.3782710967362541</v>
      </c>
    </row>
    <row r="25" spans="1:43">
      <c r="A25" s="36">
        <v>2000</v>
      </c>
      <c r="B25" s="31">
        <v>20893</v>
      </c>
      <c r="C25" s="126">
        <v>3459</v>
      </c>
      <c r="D25" s="126">
        <v>372</v>
      </c>
      <c r="E25" s="126">
        <v>1268</v>
      </c>
      <c r="F25" s="126">
        <v>1472</v>
      </c>
      <c r="G25" s="126">
        <v>348</v>
      </c>
      <c r="H25" s="86">
        <v>4014</v>
      </c>
      <c r="I25">
        <v>539</v>
      </c>
      <c r="J25" s="86">
        <v>1831</v>
      </c>
      <c r="K25" s="86">
        <v>1217</v>
      </c>
      <c r="L25">
        <v>428</v>
      </c>
      <c r="M25" s="24">
        <v>16.555784233953954</v>
      </c>
      <c r="N25" s="24">
        <v>1.7805006461494282</v>
      </c>
      <c r="O25" s="24">
        <v>6.0690183314985884</v>
      </c>
      <c r="P25" s="24">
        <v>7.0454219116450485</v>
      </c>
      <c r="Q25" s="24">
        <v>1.6656296367204326</v>
      </c>
      <c r="R25" s="38">
        <v>1106070</v>
      </c>
      <c r="S25" s="133">
        <v>168153</v>
      </c>
      <c r="T25" s="133">
        <v>23917</v>
      </c>
      <c r="U25" s="133">
        <v>36033</v>
      </c>
      <c r="V25" s="133">
        <v>76557</v>
      </c>
      <c r="W25" s="133">
        <v>31646</v>
      </c>
      <c r="X25" s="86">
        <v>198917</v>
      </c>
      <c r="Y25" s="86">
        <v>38316</v>
      </c>
      <c r="Z25" s="86">
        <v>57294</v>
      </c>
      <c r="AA25" s="86">
        <v>61565</v>
      </c>
      <c r="AB25" s="86">
        <v>41741</v>
      </c>
      <c r="AC25" s="53">
        <v>15.202744853399874</v>
      </c>
      <c r="AD25" s="53">
        <v>2.1623405390255588</v>
      </c>
      <c r="AE25" s="53">
        <v>3.2577504136266242</v>
      </c>
      <c r="AF25" s="53">
        <v>6.9215329951992182</v>
      </c>
      <c r="AG25" s="25">
        <v>2.8611209055484732</v>
      </c>
      <c r="AH25" s="52">
        <f t="shared" si="0"/>
        <v>108.8999676940016</v>
      </c>
      <c r="AI25" s="43">
        <f t="shared" si="1"/>
        <v>82.341361779759097</v>
      </c>
      <c r="AJ25" s="43">
        <f t="shared" si="2"/>
        <v>186.29476052287191</v>
      </c>
      <c r="AK25" s="43">
        <f t="shared" si="3"/>
        <v>101.78990574099349</v>
      </c>
      <c r="AL25" s="43">
        <f t="shared" si="4"/>
        <v>58.215982186923121</v>
      </c>
      <c r="AM25" s="43">
        <f t="shared" si="5"/>
        <v>2.0570551818879235</v>
      </c>
      <c r="AN25" s="43">
        <f t="shared" si="6"/>
        <v>1.5553790191077477</v>
      </c>
      <c r="AO25" s="43">
        <f t="shared" si="7"/>
        <v>3.5189964754530569</v>
      </c>
      <c r="AP25" s="43">
        <f t="shared" si="8"/>
        <v>1.9227503690061001</v>
      </c>
      <c r="AQ25" s="44">
        <f t="shared" si="9"/>
        <v>1.0996650445553942</v>
      </c>
    </row>
    <row r="26" spans="1:43">
      <c r="A26" s="36">
        <v>2001</v>
      </c>
      <c r="B26" s="31">
        <v>21506</v>
      </c>
      <c r="C26" s="126">
        <v>2741</v>
      </c>
      <c r="D26" s="126">
        <v>439</v>
      </c>
      <c r="E26" s="126">
        <v>614</v>
      </c>
      <c r="F26" s="126">
        <v>1312</v>
      </c>
      <c r="G26" s="126">
        <v>376</v>
      </c>
      <c r="H26" s="86">
        <v>3015</v>
      </c>
      <c r="I26">
        <v>634</v>
      </c>
      <c r="J26">
        <v>873</v>
      </c>
      <c r="K26" s="86">
        <v>1064</v>
      </c>
      <c r="L26">
        <v>444</v>
      </c>
      <c r="M26" s="24">
        <v>12.745280386868782</v>
      </c>
      <c r="N26" s="24">
        <v>2.0412908025667256</v>
      </c>
      <c r="O26" s="24">
        <v>2.8550172045010695</v>
      </c>
      <c r="P26" s="24">
        <v>6.1006230819306246</v>
      </c>
      <c r="Q26" s="24">
        <v>1.7483492978703619</v>
      </c>
      <c r="R26" s="38">
        <v>1144540</v>
      </c>
      <c r="S26" s="133">
        <v>175212</v>
      </c>
      <c r="T26" s="133">
        <v>26295</v>
      </c>
      <c r="U26" s="133">
        <v>38365</v>
      </c>
      <c r="V26" s="133">
        <v>74694</v>
      </c>
      <c r="W26" s="133">
        <v>35859</v>
      </c>
      <c r="X26" s="86">
        <v>206956</v>
      </c>
      <c r="Y26" s="86">
        <v>40863</v>
      </c>
      <c r="Z26" s="86">
        <v>60498</v>
      </c>
      <c r="AA26" s="86">
        <v>59657</v>
      </c>
      <c r="AB26" s="86">
        <v>45938</v>
      </c>
      <c r="AC26" s="53">
        <v>15.308508221643629</v>
      </c>
      <c r="AD26" s="53">
        <v>2.297429535009698</v>
      </c>
      <c r="AE26" s="53">
        <v>3.3520016775298376</v>
      </c>
      <c r="AF26" s="53">
        <v>6.5261152952277772</v>
      </c>
      <c r="AG26" s="25">
        <v>3.1330490852220101</v>
      </c>
      <c r="AH26" s="52">
        <f t="shared" si="0"/>
        <v>83.256188012161246</v>
      </c>
      <c r="AI26" s="43">
        <f t="shared" si="1"/>
        <v>88.851073404438878</v>
      </c>
      <c r="AJ26" s="43">
        <f t="shared" si="2"/>
        <v>85.173501661401119</v>
      </c>
      <c r="AK26" s="43">
        <f t="shared" si="3"/>
        <v>93.480160952591589</v>
      </c>
      <c r="AL26" s="43">
        <f t="shared" si="4"/>
        <v>55.803444194889551</v>
      </c>
      <c r="AM26" s="43">
        <f t="shared" si="5"/>
        <v>1.5643905668561515</v>
      </c>
      <c r="AN26" s="43">
        <f t="shared" si="6"/>
        <v>1.6695189199467579</v>
      </c>
      <c r="AO26" s="43">
        <f t="shared" si="7"/>
        <v>1.6004170467874366</v>
      </c>
      <c r="AP26" s="43">
        <f t="shared" si="8"/>
        <v>1.7564998527324818</v>
      </c>
      <c r="AQ26" s="44">
        <f t="shared" si="9"/>
        <v>1.0485512702529352</v>
      </c>
    </row>
    <row r="27" spans="1:43">
      <c r="A27" s="36">
        <v>2002</v>
      </c>
      <c r="B27" s="31">
        <v>22095</v>
      </c>
      <c r="C27" s="126">
        <v>2836</v>
      </c>
      <c r="D27" s="126">
        <v>398</v>
      </c>
      <c r="E27" s="126">
        <v>626</v>
      </c>
      <c r="F27" s="126">
        <v>1314</v>
      </c>
      <c r="G27" s="126">
        <v>499</v>
      </c>
      <c r="H27" s="86">
        <v>3104</v>
      </c>
      <c r="I27">
        <v>567</v>
      </c>
      <c r="J27">
        <v>877</v>
      </c>
      <c r="K27" s="86">
        <v>1062</v>
      </c>
      <c r="L27">
        <v>598</v>
      </c>
      <c r="M27" s="24">
        <v>12.835483140982124</v>
      </c>
      <c r="N27" s="24">
        <v>1.8013125141434712</v>
      </c>
      <c r="O27" s="24">
        <v>2.8332201855623445</v>
      </c>
      <c r="P27" s="24">
        <v>5.9470468431771897</v>
      </c>
      <c r="Q27" s="24">
        <v>2.2584295089386739</v>
      </c>
      <c r="R27" s="38">
        <v>1193690</v>
      </c>
      <c r="S27" s="133">
        <v>172383</v>
      </c>
      <c r="T27" s="133">
        <v>27102</v>
      </c>
      <c r="U27" s="133">
        <v>37740</v>
      </c>
      <c r="V27" s="133">
        <v>71989</v>
      </c>
      <c r="W27" s="133">
        <v>35552</v>
      </c>
      <c r="X27" s="86">
        <v>200860</v>
      </c>
      <c r="Y27" s="86">
        <v>41535</v>
      </c>
      <c r="Z27" s="86">
        <v>58547</v>
      </c>
      <c r="AA27" s="86">
        <v>56783</v>
      </c>
      <c r="AB27" s="86">
        <v>43995</v>
      </c>
      <c r="AC27" s="53">
        <v>14.441186572728263</v>
      </c>
      <c r="AD27" s="53">
        <v>2.270438723621711</v>
      </c>
      <c r="AE27" s="53">
        <v>3.1616248774807532</v>
      </c>
      <c r="AF27" s="53">
        <v>6.0307952651023298</v>
      </c>
      <c r="AG27" s="25">
        <v>2.9783277065234692</v>
      </c>
      <c r="AH27" s="52">
        <f t="shared" si="0"/>
        <v>88.881083810810523</v>
      </c>
      <c r="AI27" s="43">
        <f t="shared" si="1"/>
        <v>79.337640580323225</v>
      </c>
      <c r="AJ27" s="43">
        <f t="shared" si="2"/>
        <v>89.612787580919843</v>
      </c>
      <c r="AK27" s="43">
        <f t="shared" si="3"/>
        <v>98.611320427178867</v>
      </c>
      <c r="AL27" s="43">
        <f t="shared" si="4"/>
        <v>75.828778142580049</v>
      </c>
      <c r="AM27" s="43">
        <f t="shared" si="5"/>
        <v>1.6451738280456891</v>
      </c>
      <c r="AN27" s="43">
        <f t="shared" si="6"/>
        <v>1.4685263080215483</v>
      </c>
      <c r="AO27" s="43">
        <f t="shared" si="7"/>
        <v>1.6587175410704824</v>
      </c>
      <c r="AP27" s="43">
        <f t="shared" si="8"/>
        <v>1.8252788620483684</v>
      </c>
      <c r="AQ27" s="44">
        <f t="shared" si="9"/>
        <v>1.4035778577857787</v>
      </c>
    </row>
    <row r="28" spans="1:43">
      <c r="A28" s="36">
        <v>2003</v>
      </c>
      <c r="B28" s="31">
        <v>23179</v>
      </c>
      <c r="C28" s="126">
        <v>3027</v>
      </c>
      <c r="D28" s="126">
        <v>436</v>
      </c>
      <c r="E28" s="126">
        <v>913</v>
      </c>
      <c r="F28" s="126">
        <v>1276</v>
      </c>
      <c r="G28" s="126">
        <v>402</v>
      </c>
      <c r="H28" s="86">
        <v>3417</v>
      </c>
      <c r="I28">
        <v>605</v>
      </c>
      <c r="J28" s="86">
        <v>1263</v>
      </c>
      <c r="K28" s="86">
        <v>1088</v>
      </c>
      <c r="L28">
        <v>460</v>
      </c>
      <c r="M28" s="24">
        <v>13.059234652055739</v>
      </c>
      <c r="N28" s="24">
        <v>1.8810129858924027</v>
      </c>
      <c r="O28" s="24">
        <v>3.9389102204581734</v>
      </c>
      <c r="P28" s="24">
        <v>5.5049829587126275</v>
      </c>
      <c r="Q28" s="24">
        <v>1.7343284869925364</v>
      </c>
      <c r="R28" s="38">
        <v>1254750</v>
      </c>
      <c r="S28" s="133">
        <v>179074</v>
      </c>
      <c r="T28" s="133">
        <v>27092</v>
      </c>
      <c r="U28" s="133">
        <v>41660</v>
      </c>
      <c r="V28" s="133">
        <v>72162</v>
      </c>
      <c r="W28" s="133">
        <v>38159</v>
      </c>
      <c r="X28" s="86">
        <v>211277</v>
      </c>
      <c r="Y28" s="86">
        <v>40170</v>
      </c>
      <c r="Z28" s="86">
        <v>63848</v>
      </c>
      <c r="AA28" s="86">
        <v>61280</v>
      </c>
      <c r="AB28" s="86">
        <v>45979</v>
      </c>
      <c r="AC28" s="53">
        <v>14.271687587168758</v>
      </c>
      <c r="AD28" s="53">
        <v>2.1591552102012352</v>
      </c>
      <c r="AE28" s="53">
        <v>3.3201833034469019</v>
      </c>
      <c r="AF28" s="53">
        <v>5.7511057979677229</v>
      </c>
      <c r="AG28" s="25">
        <v>3.0411635784020721</v>
      </c>
      <c r="AH28" s="52">
        <f t="shared" si="0"/>
        <v>91.504487975177511</v>
      </c>
      <c r="AI28" s="43">
        <f t="shared" si="1"/>
        <v>87.118006941107794</v>
      </c>
      <c r="AJ28" s="43">
        <f t="shared" si="2"/>
        <v>118.63532403072234</v>
      </c>
      <c r="AK28" s="43">
        <f t="shared" si="3"/>
        <v>95.72042581198788</v>
      </c>
      <c r="AL28" s="43">
        <f t="shared" si="4"/>
        <v>57.028451192481064</v>
      </c>
      <c r="AM28" s="43">
        <f t="shared" si="5"/>
        <v>1.6903626433764813</v>
      </c>
      <c r="AN28" s="43">
        <f t="shared" si="6"/>
        <v>1.6093311678724347</v>
      </c>
      <c r="AO28" s="43">
        <f t="shared" si="7"/>
        <v>2.1915506481036964</v>
      </c>
      <c r="AP28" s="43">
        <f t="shared" si="8"/>
        <v>1.7682436739558216</v>
      </c>
      <c r="AQ28" s="44">
        <f t="shared" si="9"/>
        <v>1.0534867265913677</v>
      </c>
    </row>
    <row r="29" spans="1:43">
      <c r="A29" s="36">
        <v>2004</v>
      </c>
      <c r="B29" s="31">
        <v>24502</v>
      </c>
      <c r="C29" s="126">
        <v>3299</v>
      </c>
      <c r="D29" s="126">
        <v>509</v>
      </c>
      <c r="E29" s="126">
        <v>744</v>
      </c>
      <c r="F29" s="126">
        <v>1569</v>
      </c>
      <c r="G29" s="126">
        <v>477</v>
      </c>
      <c r="H29" s="86">
        <v>3586</v>
      </c>
      <c r="I29">
        <v>671</v>
      </c>
      <c r="J29">
        <v>964</v>
      </c>
      <c r="K29" s="86">
        <v>1418</v>
      </c>
      <c r="L29">
        <v>533</v>
      </c>
      <c r="M29" s="24">
        <v>13.464207003509918</v>
      </c>
      <c r="N29" s="24">
        <v>2.0773814382499389</v>
      </c>
      <c r="O29" s="24">
        <v>3.0364868174026607</v>
      </c>
      <c r="P29" s="24">
        <v>6.4035588931515797</v>
      </c>
      <c r="Q29" s="24">
        <v>1.9467798547057384</v>
      </c>
      <c r="R29" s="38">
        <v>1335730</v>
      </c>
      <c r="S29" s="133">
        <v>195485</v>
      </c>
      <c r="T29" s="133">
        <v>30097</v>
      </c>
      <c r="U29" s="133">
        <v>47558</v>
      </c>
      <c r="V29" s="133">
        <v>76024</v>
      </c>
      <c r="W29" s="133">
        <v>41806</v>
      </c>
      <c r="X29" s="86">
        <v>228597</v>
      </c>
      <c r="Y29" s="86">
        <v>42048</v>
      </c>
      <c r="Z29" s="86">
        <v>69484</v>
      </c>
      <c r="AA29" s="86">
        <v>67839</v>
      </c>
      <c r="AB29" s="86">
        <v>49227</v>
      </c>
      <c r="AC29" s="53">
        <v>14.635068464435177</v>
      </c>
      <c r="AD29" s="53">
        <v>2.2532248283710032</v>
      </c>
      <c r="AE29" s="53">
        <v>3.5604500909614964</v>
      </c>
      <c r="AF29" s="53">
        <v>5.6915694039963167</v>
      </c>
      <c r="AG29" s="25">
        <v>3.129824141106361</v>
      </c>
      <c r="AH29" s="52">
        <f t="shared" si="0"/>
        <v>91.999617468339281</v>
      </c>
      <c r="AI29" s="43">
        <f t="shared" si="1"/>
        <v>92.195923464584212</v>
      </c>
      <c r="AJ29" s="43">
        <f t="shared" si="2"/>
        <v>85.283791088970446</v>
      </c>
      <c r="AK29" s="43">
        <f t="shared" si="3"/>
        <v>112.5095459374587</v>
      </c>
      <c r="AL29" s="43">
        <f t="shared" si="4"/>
        <v>62.200934203848647</v>
      </c>
      <c r="AM29" s="43">
        <f t="shared" si="5"/>
        <v>1.6875975138757449</v>
      </c>
      <c r="AN29" s="43">
        <f t="shared" si="6"/>
        <v>1.6911984583181046</v>
      </c>
      <c r="AO29" s="43">
        <f t="shared" si="7"/>
        <v>1.5644055679380966</v>
      </c>
      <c r="AP29" s="43">
        <f t="shared" si="8"/>
        <v>2.0638219509628541</v>
      </c>
      <c r="AQ29" s="44">
        <f t="shared" si="9"/>
        <v>1.1409845476725828</v>
      </c>
    </row>
    <row r="30" spans="1:43">
      <c r="A30" s="36">
        <v>2005</v>
      </c>
      <c r="B30" s="31">
        <v>25643</v>
      </c>
      <c r="C30" s="126">
        <v>3680</v>
      </c>
      <c r="D30" s="126">
        <v>573</v>
      </c>
      <c r="E30" s="126">
        <v>811</v>
      </c>
      <c r="F30" s="126">
        <v>1668</v>
      </c>
      <c r="G30" s="126">
        <v>629</v>
      </c>
      <c r="H30" s="86">
        <v>4038</v>
      </c>
      <c r="I30">
        <v>725</v>
      </c>
      <c r="J30" s="86">
        <v>1024</v>
      </c>
      <c r="K30" s="86">
        <v>1562</v>
      </c>
      <c r="L30">
        <v>727</v>
      </c>
      <c r="M30" s="24">
        <v>14.350894981086457</v>
      </c>
      <c r="N30" s="24">
        <v>2.2345279413485164</v>
      </c>
      <c r="O30" s="24">
        <v>3.1626564754513904</v>
      </c>
      <c r="P30" s="24">
        <v>6.5046991381663615</v>
      </c>
      <c r="Q30" s="24">
        <v>2.4529111258433103</v>
      </c>
      <c r="R30" s="38">
        <v>1421590</v>
      </c>
      <c r="S30" s="133">
        <v>219934</v>
      </c>
      <c r="T30" s="133">
        <v>31212</v>
      </c>
      <c r="U30" s="133">
        <v>58601</v>
      </c>
      <c r="V30" s="133">
        <v>83699</v>
      </c>
      <c r="W30" s="133">
        <v>46422</v>
      </c>
      <c r="X30" s="86">
        <v>254974</v>
      </c>
      <c r="Y30" s="86">
        <v>41431</v>
      </c>
      <c r="Z30" s="86">
        <v>80765</v>
      </c>
      <c r="AA30" s="86">
        <v>78247</v>
      </c>
      <c r="AB30" s="86">
        <v>54531</v>
      </c>
      <c r="AC30" s="53">
        <v>15.470986712061846</v>
      </c>
      <c r="AD30" s="53">
        <v>2.1955697493651471</v>
      </c>
      <c r="AE30" s="53">
        <v>4.1222152660049662</v>
      </c>
      <c r="AF30" s="53">
        <v>5.8877032055655993</v>
      </c>
      <c r="AG30" s="25">
        <v>3.2654984911261336</v>
      </c>
      <c r="AH30" s="52">
        <f t="shared" si="0"/>
        <v>92.760049815684226</v>
      </c>
      <c r="AI30" s="43">
        <f t="shared" si="1"/>
        <v>101.7744001070626</v>
      </c>
      <c r="AJ30" s="43">
        <f t="shared" si="2"/>
        <v>76.722254209602951</v>
      </c>
      <c r="AK30" s="43">
        <f t="shared" si="3"/>
        <v>110.47939936947775</v>
      </c>
      <c r="AL30" s="43">
        <f t="shared" si="4"/>
        <v>75.115977928301049</v>
      </c>
      <c r="AM30" s="43">
        <f t="shared" si="5"/>
        <v>1.6732292414997227</v>
      </c>
      <c r="AN30" s="43">
        <f t="shared" si="6"/>
        <v>1.835832372164552</v>
      </c>
      <c r="AO30" s="43">
        <f t="shared" si="7"/>
        <v>1.3839354277230764</v>
      </c>
      <c r="AP30" s="43">
        <f t="shared" si="8"/>
        <v>1.9928553507210363</v>
      </c>
      <c r="AQ30" s="44">
        <f t="shared" si="9"/>
        <v>1.3549610098660119</v>
      </c>
    </row>
    <row r="31" spans="1:43">
      <c r="A31" s="36">
        <v>2006</v>
      </c>
      <c r="B31" s="31">
        <v>26792</v>
      </c>
      <c r="C31" s="126">
        <v>4575</v>
      </c>
      <c r="D31" s="126">
        <v>752</v>
      </c>
      <c r="E31" s="126">
        <v>1434</v>
      </c>
      <c r="F31" s="126">
        <v>1751</v>
      </c>
      <c r="G31" s="126">
        <v>639</v>
      </c>
      <c r="H31" s="86">
        <v>5042</v>
      </c>
      <c r="I31">
        <v>907</v>
      </c>
      <c r="J31" s="86">
        <v>1742</v>
      </c>
      <c r="K31" s="86">
        <v>1678</v>
      </c>
      <c r="L31">
        <v>714</v>
      </c>
      <c r="M31" s="24">
        <v>17.075992833681696</v>
      </c>
      <c r="N31" s="24">
        <v>2.8068080023887729</v>
      </c>
      <c r="O31" s="24">
        <v>5.3523439832785913</v>
      </c>
      <c r="P31" s="24">
        <v>6.5355329949238579</v>
      </c>
      <c r="Q31" s="24">
        <v>2.3850403105404596</v>
      </c>
      <c r="R31" s="38">
        <v>1496600</v>
      </c>
      <c r="S31" s="133">
        <v>243057</v>
      </c>
      <c r="T31" s="133">
        <v>37205</v>
      </c>
      <c r="U31" s="133">
        <v>68213</v>
      </c>
      <c r="V31" s="133">
        <v>89702</v>
      </c>
      <c r="W31" s="133">
        <v>47938</v>
      </c>
      <c r="X31" s="86">
        <v>273740</v>
      </c>
      <c r="Y31" s="86">
        <v>45945</v>
      </c>
      <c r="Z31" s="86">
        <v>87256</v>
      </c>
      <c r="AA31" s="86">
        <v>86551</v>
      </c>
      <c r="AB31" s="86">
        <v>53987</v>
      </c>
      <c r="AC31" s="53">
        <v>16.240612053989043</v>
      </c>
      <c r="AD31" s="53">
        <v>2.4859681945743688</v>
      </c>
      <c r="AE31" s="53">
        <v>4.5578644928504612</v>
      </c>
      <c r="AF31" s="53">
        <v>5.993719096619003</v>
      </c>
      <c r="AG31" s="25">
        <v>3.2031270880662834</v>
      </c>
      <c r="AH31" s="52">
        <f t="shared" si="0"/>
        <v>105.14377645938204</v>
      </c>
      <c r="AI31" s="43">
        <f t="shared" si="1"/>
        <v>112.90603027482966</v>
      </c>
      <c r="AJ31" s="43">
        <f t="shared" si="2"/>
        <v>117.43095898691949</v>
      </c>
      <c r="AK31" s="43">
        <f t="shared" si="3"/>
        <v>109.03969454642089</v>
      </c>
      <c r="AL31" s="43">
        <f t="shared" si="4"/>
        <v>74.45974652164989</v>
      </c>
      <c r="AM31" s="43">
        <f t="shared" si="5"/>
        <v>1.8822745281970896</v>
      </c>
      <c r="AN31" s="43">
        <f t="shared" si="6"/>
        <v>2.0212337051471576</v>
      </c>
      <c r="AO31" s="43">
        <f t="shared" si="7"/>
        <v>2.1022385762244733</v>
      </c>
      <c r="AP31" s="43">
        <f t="shared" si="8"/>
        <v>1.9520189070477805</v>
      </c>
      <c r="AQ31" s="44">
        <f t="shared" si="9"/>
        <v>1.332971755183779</v>
      </c>
    </row>
    <row r="32" spans="1:43">
      <c r="A32" s="36">
        <v>2007</v>
      </c>
      <c r="B32" s="31">
        <v>28352</v>
      </c>
      <c r="C32" s="126">
        <v>5147</v>
      </c>
      <c r="D32" s="126">
        <v>711</v>
      </c>
      <c r="E32" s="126">
        <v>2055</v>
      </c>
      <c r="F32" s="126">
        <v>1630</v>
      </c>
      <c r="G32" s="126">
        <v>751</v>
      </c>
      <c r="H32" s="86">
        <v>5642</v>
      </c>
      <c r="I32">
        <v>812</v>
      </c>
      <c r="J32" s="86">
        <v>2380</v>
      </c>
      <c r="K32" s="86">
        <v>1628</v>
      </c>
      <c r="L32">
        <v>822</v>
      </c>
      <c r="M32" s="24">
        <v>18.153922121896162</v>
      </c>
      <c r="N32" s="24">
        <v>2.5077595936794586</v>
      </c>
      <c r="O32" s="24">
        <v>7.2481659142212189</v>
      </c>
      <c r="P32" s="24">
        <v>5.7491534988713315</v>
      </c>
      <c r="Q32" s="24">
        <v>2.6488431151241536</v>
      </c>
      <c r="R32" s="38">
        <v>1577660</v>
      </c>
      <c r="S32" s="133">
        <v>256188</v>
      </c>
      <c r="T32" s="133">
        <v>38711</v>
      </c>
      <c r="U32" s="133">
        <v>76399</v>
      </c>
      <c r="V32" s="133">
        <v>89841</v>
      </c>
      <c r="W32" s="133">
        <v>51237</v>
      </c>
      <c r="X32" s="86">
        <v>282298</v>
      </c>
      <c r="Y32" s="86">
        <v>43908</v>
      </c>
      <c r="Z32" s="86">
        <v>92806</v>
      </c>
      <c r="AA32" s="86">
        <v>89510</v>
      </c>
      <c r="AB32" s="86">
        <v>56074</v>
      </c>
      <c r="AC32" s="53">
        <v>16.238479773842272</v>
      </c>
      <c r="AD32" s="53">
        <v>2.4536972478227246</v>
      </c>
      <c r="AE32" s="53">
        <v>4.8425516270932905</v>
      </c>
      <c r="AF32" s="53">
        <v>5.6945729751657526</v>
      </c>
      <c r="AG32" s="25">
        <v>3.2476579237605061</v>
      </c>
      <c r="AH32" s="52">
        <f t="shared" si="0"/>
        <v>111.79569993454299</v>
      </c>
      <c r="AI32" s="43">
        <f t="shared" si="1"/>
        <v>102.20330140178075</v>
      </c>
      <c r="AJ32" s="43">
        <f t="shared" si="2"/>
        <v>149.67658524627609</v>
      </c>
      <c r="AK32" s="43">
        <f t="shared" si="3"/>
        <v>100.95846561179577</v>
      </c>
      <c r="AL32" s="43">
        <f t="shared" si="4"/>
        <v>81.561641567749319</v>
      </c>
      <c r="AM32" s="43">
        <f t="shared" si="5"/>
        <v>2.0090714631442532</v>
      </c>
      <c r="AN32" s="43">
        <f t="shared" si="6"/>
        <v>1.8366872465190773</v>
      </c>
      <c r="AO32" s="43">
        <f t="shared" si="7"/>
        <v>2.6898257830599874</v>
      </c>
      <c r="AP32" s="43">
        <f t="shared" si="8"/>
        <v>1.8143164034238264</v>
      </c>
      <c r="AQ32" s="44">
        <f t="shared" si="9"/>
        <v>1.4657376505259869</v>
      </c>
    </row>
    <row r="33" spans="1:43">
      <c r="A33" s="36">
        <v>2008</v>
      </c>
      <c r="B33" s="31">
        <v>28842</v>
      </c>
      <c r="C33" s="126">
        <v>5328</v>
      </c>
      <c r="D33" s="126">
        <v>679</v>
      </c>
      <c r="E33" s="126">
        <v>2166</v>
      </c>
      <c r="F33" s="126">
        <v>1757</v>
      </c>
      <c r="G33" s="126">
        <v>726</v>
      </c>
      <c r="H33" s="86">
        <v>5531</v>
      </c>
      <c r="I33">
        <v>736</v>
      </c>
      <c r="J33" s="86">
        <v>2301</v>
      </c>
      <c r="K33" s="86">
        <v>1723</v>
      </c>
      <c r="L33">
        <v>771</v>
      </c>
      <c r="M33" s="24">
        <v>18.473060120657376</v>
      </c>
      <c r="N33" s="24">
        <v>2.3542056722834754</v>
      </c>
      <c r="O33" s="24">
        <v>7.5098814229249005</v>
      </c>
      <c r="P33" s="24">
        <v>6.0918105540531169</v>
      </c>
      <c r="Q33" s="24">
        <v>2.5171624713958809</v>
      </c>
      <c r="R33" s="38">
        <v>1657040</v>
      </c>
      <c r="S33" s="133">
        <v>278542</v>
      </c>
      <c r="T33" s="133">
        <v>44059</v>
      </c>
      <c r="U33" s="133">
        <v>88086</v>
      </c>
      <c r="V33" s="133">
        <v>92561</v>
      </c>
      <c r="W33" s="133">
        <v>53835</v>
      </c>
      <c r="X33" s="86">
        <v>293251</v>
      </c>
      <c r="Y33" s="86">
        <v>45765</v>
      </c>
      <c r="Z33" s="86">
        <v>99855</v>
      </c>
      <c r="AA33" s="86">
        <v>90674</v>
      </c>
      <c r="AB33" s="86">
        <v>56957</v>
      </c>
      <c r="AC33" s="53">
        <v>16.809612320764735</v>
      </c>
      <c r="AD33" s="53">
        <v>2.6588977936561577</v>
      </c>
      <c r="AE33" s="53">
        <v>5.3158644329648048</v>
      </c>
      <c r="AF33" s="53">
        <v>5.5859242987495774</v>
      </c>
      <c r="AG33" s="25">
        <v>3.2488654468208376</v>
      </c>
      <c r="AH33" s="52">
        <f t="shared" si="0"/>
        <v>109.8958129917</v>
      </c>
      <c r="AI33" s="43">
        <f t="shared" si="1"/>
        <v>88.540660641426499</v>
      </c>
      <c r="AJ33" s="43">
        <f t="shared" si="2"/>
        <v>141.27300493884925</v>
      </c>
      <c r="AK33" s="43">
        <f t="shared" si="3"/>
        <v>109.0564466728771</v>
      </c>
      <c r="AL33" s="43">
        <f t="shared" si="4"/>
        <v>77.478200085480267</v>
      </c>
      <c r="AM33" s="43">
        <f t="shared" si="5"/>
        <v>1.9128174566133651</v>
      </c>
      <c r="AN33" s="43">
        <f t="shared" si="6"/>
        <v>1.5411153226355567</v>
      </c>
      <c r="AO33" s="43">
        <f t="shared" si="7"/>
        <v>2.4589605612696683</v>
      </c>
      <c r="AP33" s="43">
        <f t="shared" si="8"/>
        <v>1.8982076684564773</v>
      </c>
      <c r="AQ33" s="44">
        <f t="shared" si="9"/>
        <v>1.3485650599052661</v>
      </c>
    </row>
    <row r="34" spans="1:43">
      <c r="A34" s="36">
        <v>2009</v>
      </c>
      <c r="B34" s="31">
        <v>28914</v>
      </c>
      <c r="C34" s="126">
        <v>4623</v>
      </c>
      <c r="D34" s="126">
        <v>753</v>
      </c>
      <c r="E34" s="126">
        <v>1623</v>
      </c>
      <c r="F34" s="126">
        <v>1665</v>
      </c>
      <c r="G34" s="126">
        <v>581</v>
      </c>
      <c r="H34" s="86">
        <v>4708</v>
      </c>
      <c r="I34">
        <v>802</v>
      </c>
      <c r="J34" s="86">
        <v>1769</v>
      </c>
      <c r="K34" s="86">
        <v>1541</v>
      </c>
      <c r="L34">
        <v>596</v>
      </c>
      <c r="M34" s="24">
        <v>15.98879435567545</v>
      </c>
      <c r="N34" s="24">
        <v>2.6042747457978832</v>
      </c>
      <c r="O34" s="24">
        <v>5.6131977588711353</v>
      </c>
      <c r="P34" s="24">
        <v>5.7584561112263959</v>
      </c>
      <c r="Q34" s="24">
        <v>2.0094072075811025</v>
      </c>
      <c r="R34" s="38">
        <v>1571330</v>
      </c>
      <c r="S34" s="133">
        <v>246888</v>
      </c>
      <c r="T34" s="133">
        <v>43527</v>
      </c>
      <c r="U34" s="133">
        <v>76513</v>
      </c>
      <c r="V34" s="133">
        <v>79254</v>
      </c>
      <c r="W34" s="133">
        <v>47594</v>
      </c>
      <c r="X34" s="86">
        <v>254174</v>
      </c>
      <c r="Y34" s="86">
        <v>46837</v>
      </c>
      <c r="Z34" s="86">
        <v>85200</v>
      </c>
      <c r="AA34" s="86">
        <v>73119</v>
      </c>
      <c r="AB34" s="86">
        <v>49018</v>
      </c>
      <c r="AC34" s="53">
        <v>15.712040118880186</v>
      </c>
      <c r="AD34" s="53">
        <v>2.770073759172166</v>
      </c>
      <c r="AE34" s="53">
        <v>4.8693145297295928</v>
      </c>
      <c r="AF34" s="53">
        <v>5.0437527444903356</v>
      </c>
      <c r="AG34" s="25">
        <v>3.0288990854880895</v>
      </c>
      <c r="AH34" s="52">
        <f t="shared" si="0"/>
        <v>101.76141503395671</v>
      </c>
      <c r="AI34" s="43">
        <f t="shared" si="1"/>
        <v>94.014635428919718</v>
      </c>
      <c r="AJ34" s="43">
        <f t="shared" si="2"/>
        <v>115.27695992115039</v>
      </c>
      <c r="AK34" s="43">
        <f t="shared" si="3"/>
        <v>114.17007143176841</v>
      </c>
      <c r="AL34" s="43">
        <f t="shared" si="4"/>
        <v>66.341173834693748</v>
      </c>
      <c r="AM34" s="43">
        <f t="shared" si="5"/>
        <v>1.8725089919315641</v>
      </c>
      <c r="AN34" s="43">
        <f t="shared" si="6"/>
        <v>1.7299607140395616</v>
      </c>
      <c r="AO34" s="43">
        <f t="shared" si="7"/>
        <v>2.1212081607047168</v>
      </c>
      <c r="AP34" s="43">
        <f t="shared" si="8"/>
        <v>2.1008403361344539</v>
      </c>
      <c r="AQ34" s="44">
        <f t="shared" si="9"/>
        <v>1.220742110350044</v>
      </c>
    </row>
    <row r="35" spans="1:43">
      <c r="A35" s="36">
        <v>2010</v>
      </c>
      <c r="B35" s="31">
        <v>30269</v>
      </c>
      <c r="C35" s="126">
        <v>4691</v>
      </c>
      <c r="D35" s="126">
        <v>795</v>
      </c>
      <c r="E35" s="126">
        <v>1602</v>
      </c>
      <c r="F35" s="126">
        <v>1695</v>
      </c>
      <c r="G35" s="126">
        <v>600</v>
      </c>
      <c r="H35" s="86">
        <v>4834</v>
      </c>
      <c r="I35">
        <v>836</v>
      </c>
      <c r="J35" s="86">
        <v>1689</v>
      </c>
      <c r="K35" s="86">
        <v>1694</v>
      </c>
      <c r="L35">
        <v>614</v>
      </c>
      <c r="M35" s="24">
        <v>15.497703921503851</v>
      </c>
      <c r="N35" s="24">
        <v>2.626449502791635</v>
      </c>
      <c r="O35" s="24">
        <v>5.2925435263801255</v>
      </c>
      <c r="P35" s="24">
        <v>5.5997885625557497</v>
      </c>
      <c r="Q35" s="24">
        <v>1.9822260398427434</v>
      </c>
      <c r="R35" s="38">
        <v>1666050</v>
      </c>
      <c r="S35" s="133">
        <v>276091</v>
      </c>
      <c r="T35" s="133">
        <v>45778</v>
      </c>
      <c r="U35" s="133">
        <v>99659</v>
      </c>
      <c r="V35" s="133">
        <v>78833</v>
      </c>
      <c r="W35" s="133">
        <v>51821</v>
      </c>
      <c r="X35" s="86">
        <v>287528</v>
      </c>
      <c r="Y35" s="86">
        <v>48811</v>
      </c>
      <c r="Z35" s="86">
        <v>106975</v>
      </c>
      <c r="AA35" s="86">
        <v>78672</v>
      </c>
      <c r="AB35" s="86">
        <v>53069</v>
      </c>
      <c r="AC35" s="53">
        <v>16.571591488850874</v>
      </c>
      <c r="AD35" s="53">
        <v>2.7476966477596712</v>
      </c>
      <c r="AE35" s="53">
        <v>5.9817532487020193</v>
      </c>
      <c r="AF35" s="53">
        <v>4.7317307403739388</v>
      </c>
      <c r="AG35" s="25">
        <v>3.1104108520152458</v>
      </c>
      <c r="AH35" s="52">
        <f t="shared" si="0"/>
        <v>93.519707699350903</v>
      </c>
      <c r="AI35" s="43">
        <f t="shared" si="1"/>
        <v>95.587316923544137</v>
      </c>
      <c r="AJ35" s="43">
        <f t="shared" si="2"/>
        <v>88.478131850867541</v>
      </c>
      <c r="AK35" s="43">
        <f t="shared" si="3"/>
        <v>118.34546109682501</v>
      </c>
      <c r="AL35" s="43">
        <f t="shared" si="4"/>
        <v>63.728752700256699</v>
      </c>
      <c r="AM35" s="43">
        <f t="shared" si="5"/>
        <v>1.6990774780778803</v>
      </c>
      <c r="AN35" s="43">
        <f t="shared" si="6"/>
        <v>1.7366420551356547</v>
      </c>
      <c r="AO35" s="43">
        <f t="shared" si="7"/>
        <v>1.6074815119557693</v>
      </c>
      <c r="AP35" s="43">
        <f t="shared" si="8"/>
        <v>2.1501147996397449</v>
      </c>
      <c r="AQ35" s="44">
        <f t="shared" si="9"/>
        <v>1.1578317670442484</v>
      </c>
    </row>
    <row r="36" spans="1:43">
      <c r="A36" s="36">
        <v>2011</v>
      </c>
      <c r="B36" s="31">
        <v>31561</v>
      </c>
      <c r="C36" s="126">
        <v>5175</v>
      </c>
      <c r="D36" s="126">
        <v>833</v>
      </c>
      <c r="E36" s="126">
        <v>1791</v>
      </c>
      <c r="F36" s="126">
        <v>1913</v>
      </c>
      <c r="G36" s="126">
        <v>639</v>
      </c>
      <c r="H36" s="86">
        <v>5248</v>
      </c>
      <c r="I36">
        <v>851</v>
      </c>
      <c r="J36" s="86">
        <v>1806</v>
      </c>
      <c r="K36" s="86">
        <v>1951</v>
      </c>
      <c r="L36">
        <v>641</v>
      </c>
      <c r="M36" s="24">
        <v>16.396818858718039</v>
      </c>
      <c r="N36" s="24">
        <v>2.6393333544564497</v>
      </c>
      <c r="O36" s="24">
        <v>5.6747251354519825</v>
      </c>
      <c r="P36" s="24">
        <v>6.061278159754127</v>
      </c>
      <c r="Q36" s="24">
        <v>2.0246506764677927</v>
      </c>
      <c r="R36" s="38">
        <v>1774060</v>
      </c>
      <c r="S36" s="133">
        <v>297371</v>
      </c>
      <c r="T36" s="133">
        <v>48629</v>
      </c>
      <c r="U36" s="133">
        <v>110901</v>
      </c>
      <c r="V36" s="133">
        <v>83121</v>
      </c>
      <c r="W36" s="133">
        <v>54719</v>
      </c>
      <c r="X36" s="86">
        <v>304351</v>
      </c>
      <c r="Y36" s="86">
        <v>49845</v>
      </c>
      <c r="Z36" s="86">
        <v>115099</v>
      </c>
      <c r="AA36" s="86">
        <v>84656</v>
      </c>
      <c r="AB36" s="86">
        <v>54751</v>
      </c>
      <c r="AC36" s="53">
        <v>16.762172643540804</v>
      </c>
      <c r="AD36" s="53">
        <v>2.7411136038239969</v>
      </c>
      <c r="AE36" s="53">
        <v>6.2512541853150401</v>
      </c>
      <c r="AF36" s="53">
        <v>4.6853544975930914</v>
      </c>
      <c r="AG36" s="25">
        <v>3.0843939889293481</v>
      </c>
      <c r="AH36" s="52">
        <f t="shared" si="0"/>
        <v>97.82036736768994</v>
      </c>
      <c r="AI36" s="43">
        <f t="shared" si="1"/>
        <v>96.286901454009111</v>
      </c>
      <c r="AJ36" s="43">
        <f t="shared" si="2"/>
        <v>90.777385900938171</v>
      </c>
      <c r="AK36" s="43">
        <f t="shared" si="3"/>
        <v>129.36647937456729</v>
      </c>
      <c r="AL36" s="43">
        <f t="shared" si="4"/>
        <v>65.641765732094029</v>
      </c>
      <c r="AM36" s="43">
        <f t="shared" si="5"/>
        <v>1.7402503942886158</v>
      </c>
      <c r="AN36" s="43">
        <f t="shared" si="6"/>
        <v>1.7129696271771986</v>
      </c>
      <c r="AO36" s="43">
        <f t="shared" si="7"/>
        <v>1.6149538777828876</v>
      </c>
      <c r="AP36" s="43">
        <f t="shared" si="8"/>
        <v>2.3014641306047809</v>
      </c>
      <c r="AQ36" s="44">
        <f t="shared" si="9"/>
        <v>1.1677844989857271</v>
      </c>
    </row>
    <row r="37" spans="1:43">
      <c r="A37" s="36">
        <v>2012</v>
      </c>
      <c r="B37" s="31">
        <v>31797</v>
      </c>
      <c r="C37" s="126">
        <v>4312</v>
      </c>
      <c r="D37" s="126">
        <v>759</v>
      </c>
      <c r="E37" s="126">
        <v>1415</v>
      </c>
      <c r="F37" s="126">
        <v>1530</v>
      </c>
      <c r="G37" s="126">
        <v>608</v>
      </c>
      <c r="H37" s="86">
        <v>4312</v>
      </c>
      <c r="I37">
        <v>759</v>
      </c>
      <c r="J37" s="86">
        <v>1415</v>
      </c>
      <c r="K37" s="86">
        <v>1530</v>
      </c>
      <c r="L37">
        <v>608</v>
      </c>
      <c r="M37" s="24">
        <v>13.561027769915402</v>
      </c>
      <c r="N37" s="24">
        <v>2.3870176431738841</v>
      </c>
      <c r="O37" s="24">
        <v>4.4501053558511812</v>
      </c>
      <c r="P37" s="24">
        <v>4.8117746957260117</v>
      </c>
      <c r="Q37" s="24">
        <v>1.9121300751643238</v>
      </c>
      <c r="R37" s="38">
        <v>1827200</v>
      </c>
      <c r="S37" s="133">
        <v>317868</v>
      </c>
      <c r="T37" s="133">
        <v>50716</v>
      </c>
      <c r="U37" s="133">
        <v>125193</v>
      </c>
      <c r="V37" s="133">
        <v>85739</v>
      </c>
      <c r="W37" s="133">
        <v>56220</v>
      </c>
      <c r="X37" s="86">
        <v>317868</v>
      </c>
      <c r="Y37" s="86">
        <v>50716</v>
      </c>
      <c r="Z37" s="86">
        <v>125193</v>
      </c>
      <c r="AA37" s="86">
        <v>85739</v>
      </c>
      <c r="AB37" s="86">
        <v>56220</v>
      </c>
      <c r="AC37" s="53">
        <v>17.396453590192646</v>
      </c>
      <c r="AD37" s="53">
        <v>2.7756129597197901</v>
      </c>
      <c r="AE37" s="53">
        <v>6.8516309106830127</v>
      </c>
      <c r="AF37" s="53">
        <v>4.6923708406304732</v>
      </c>
      <c r="AG37" s="25">
        <v>3.0768388791593693</v>
      </c>
      <c r="AH37" s="52">
        <f t="shared" si="0"/>
        <v>77.952829291370691</v>
      </c>
      <c r="AI37" s="43">
        <f t="shared" si="1"/>
        <v>85.999657654533493</v>
      </c>
      <c r="AJ37" s="43">
        <f t="shared" si="2"/>
        <v>64.94957790141045</v>
      </c>
      <c r="AK37" s="43">
        <f t="shared" si="3"/>
        <v>102.54463807637795</v>
      </c>
      <c r="AL37" s="43">
        <f t="shared" si="4"/>
        <v>62.145928020993466</v>
      </c>
      <c r="AM37" s="43">
        <f t="shared" si="5"/>
        <v>1.3565379339851762</v>
      </c>
      <c r="AN37" s="43">
        <f t="shared" si="6"/>
        <v>1.4965691300575754</v>
      </c>
      <c r="AO37" s="43">
        <f t="shared" si="7"/>
        <v>1.130254886455313</v>
      </c>
      <c r="AP37" s="43">
        <f t="shared" si="8"/>
        <v>1.7844854733551827</v>
      </c>
      <c r="AQ37" s="44">
        <f t="shared" si="9"/>
        <v>1.0814656705798646</v>
      </c>
    </row>
    <row r="38" spans="1:43">
      <c r="A38" s="36">
        <v>2013</v>
      </c>
      <c r="B38" s="31">
        <v>31891</v>
      </c>
      <c r="C38" s="126">
        <v>4030</v>
      </c>
      <c r="D38" s="126">
        <v>1089</v>
      </c>
      <c r="E38" s="126">
        <v>804</v>
      </c>
      <c r="F38" s="126">
        <v>1544</v>
      </c>
      <c r="G38" s="126">
        <v>594</v>
      </c>
      <c r="H38" s="86">
        <v>3975</v>
      </c>
      <c r="I38" s="86">
        <v>1082</v>
      </c>
      <c r="J38">
        <v>788</v>
      </c>
      <c r="K38" s="86">
        <v>1527</v>
      </c>
      <c r="L38">
        <v>579</v>
      </c>
      <c r="M38" s="24">
        <v>12.636794079834434</v>
      </c>
      <c r="N38" s="24">
        <v>3.414756514377097</v>
      </c>
      <c r="O38" s="24">
        <v>2.5210874541406669</v>
      </c>
      <c r="P38" s="24">
        <v>4.8414913298422757</v>
      </c>
      <c r="Q38" s="24">
        <v>1.8625944623875075</v>
      </c>
      <c r="R38" s="38">
        <v>1902250</v>
      </c>
      <c r="S38" s="133">
        <v>328683</v>
      </c>
      <c r="T38" s="133">
        <v>50164</v>
      </c>
      <c r="U38" s="133">
        <v>137564</v>
      </c>
      <c r="V38" s="133">
        <v>84231</v>
      </c>
      <c r="W38" s="133">
        <v>56724</v>
      </c>
      <c r="X38" s="86">
        <v>323405</v>
      </c>
      <c r="Y38" s="86">
        <v>49824</v>
      </c>
      <c r="Z38" s="86">
        <v>134670</v>
      </c>
      <c r="AA38" s="86">
        <v>83305</v>
      </c>
      <c r="AB38" s="86">
        <v>55606</v>
      </c>
      <c r="AC38" s="53">
        <v>17.278643711394402</v>
      </c>
      <c r="AD38" s="53">
        <v>2.6370876593507688</v>
      </c>
      <c r="AE38" s="53">
        <v>7.231646734130635</v>
      </c>
      <c r="AF38" s="53">
        <v>4.427966881324747</v>
      </c>
      <c r="AG38" s="25">
        <v>2.981942436588251</v>
      </c>
      <c r="AH38" s="52">
        <f t="shared" si="0"/>
        <v>73.13533568321165</v>
      </c>
      <c r="AI38" s="43">
        <f t="shared" si="1"/>
        <v>129.48968542129481</v>
      </c>
      <c r="AJ38" s="43">
        <f t="shared" si="2"/>
        <v>34.861872362239275</v>
      </c>
      <c r="AK38" s="43">
        <f t="shared" si="3"/>
        <v>109.33892370021094</v>
      </c>
      <c r="AL38" s="43">
        <f t="shared" si="4"/>
        <v>62.462455328901981</v>
      </c>
      <c r="AM38" s="43">
        <f t="shared" si="5"/>
        <v>1.2261053963849666</v>
      </c>
      <c r="AN38" s="43">
        <f t="shared" si="6"/>
        <v>2.1708795151901761</v>
      </c>
      <c r="AO38" s="43">
        <f t="shared" si="7"/>
        <v>0.5844552353813498</v>
      </c>
      <c r="AP38" s="43">
        <f t="shared" si="8"/>
        <v>1.8330543386639124</v>
      </c>
      <c r="AQ38" s="44">
        <f t="shared" si="9"/>
        <v>1.0471757986037655</v>
      </c>
    </row>
    <row r="39" spans="1:43">
      <c r="A39" s="36">
        <v>2014</v>
      </c>
      <c r="B39" s="31">
        <v>32462</v>
      </c>
      <c r="C39" s="126">
        <v>4088</v>
      </c>
      <c r="D39" s="126">
        <v>923</v>
      </c>
      <c r="E39" s="126">
        <v>940</v>
      </c>
      <c r="F39" s="126">
        <v>1551</v>
      </c>
      <c r="G39" s="126">
        <v>674</v>
      </c>
      <c r="H39" s="86">
        <v>3914</v>
      </c>
      <c r="I39">
        <v>899</v>
      </c>
      <c r="J39">
        <v>897</v>
      </c>
      <c r="K39" s="86">
        <v>1474</v>
      </c>
      <c r="L39">
        <v>644</v>
      </c>
      <c r="M39" s="24">
        <v>12.593185878873761</v>
      </c>
      <c r="N39" s="24">
        <v>2.8433245024952249</v>
      </c>
      <c r="O39" s="24">
        <v>2.8956934261598177</v>
      </c>
      <c r="P39" s="24">
        <v>4.7778941531636994</v>
      </c>
      <c r="Q39" s="24">
        <v>2.076273797055018</v>
      </c>
      <c r="R39" s="38">
        <v>1994900</v>
      </c>
      <c r="S39" s="133">
        <v>348466</v>
      </c>
      <c r="T39" s="133">
        <v>51563</v>
      </c>
      <c r="U39" s="133">
        <v>149254</v>
      </c>
      <c r="V39" s="133">
        <v>88590</v>
      </c>
      <c r="W39" s="133">
        <v>59059</v>
      </c>
      <c r="X39" s="86">
        <v>331693</v>
      </c>
      <c r="Y39" s="86">
        <v>50344</v>
      </c>
      <c r="Z39" s="86">
        <v>140826</v>
      </c>
      <c r="AA39" s="86">
        <v>84072</v>
      </c>
      <c r="AB39" s="86">
        <v>56451</v>
      </c>
      <c r="AC39" s="53">
        <v>17.467842999649104</v>
      </c>
      <c r="AD39" s="53">
        <v>2.584741089778936</v>
      </c>
      <c r="AE39" s="53">
        <v>7.4817785352649251</v>
      </c>
      <c r="AF39" s="53">
        <v>4.4408241014587198</v>
      </c>
      <c r="AG39" s="25">
        <v>2.9604992731465236</v>
      </c>
      <c r="AH39" s="52">
        <f t="shared" si="0"/>
        <v>72.093537130639049</v>
      </c>
      <c r="AI39" s="43">
        <f t="shared" si="1"/>
        <v>110.00422880801592</v>
      </c>
      <c r="AJ39" s="43">
        <f t="shared" si="2"/>
        <v>38.703276400272159</v>
      </c>
      <c r="AK39" s="43">
        <f t="shared" si="3"/>
        <v>107.59025901508367</v>
      </c>
      <c r="AL39" s="43">
        <f t="shared" si="4"/>
        <v>70.132555541831991</v>
      </c>
      <c r="AM39" s="43">
        <f t="shared" si="5"/>
        <v>1.1731417125343651</v>
      </c>
      <c r="AN39" s="43">
        <f t="shared" si="6"/>
        <v>1.7900432480654733</v>
      </c>
      <c r="AO39" s="43">
        <f t="shared" si="7"/>
        <v>0.62979886636204052</v>
      </c>
      <c r="AP39" s="43">
        <f t="shared" si="8"/>
        <v>1.750761937013207</v>
      </c>
      <c r="AQ39" s="44">
        <f t="shared" si="9"/>
        <v>1.141231649706226</v>
      </c>
    </row>
    <row r="40" spans="1:43">
      <c r="A40" s="36">
        <v>2015</v>
      </c>
      <c r="B40" s="31">
        <v>33453</v>
      </c>
      <c r="C40" s="126">
        <v>4189</v>
      </c>
      <c r="D40" s="126">
        <v>877</v>
      </c>
      <c r="E40" s="126">
        <v>971</v>
      </c>
      <c r="F40" s="126">
        <v>1697</v>
      </c>
      <c r="G40" s="126">
        <v>643</v>
      </c>
      <c r="H40" s="86">
        <v>3815</v>
      </c>
      <c r="I40">
        <v>840</v>
      </c>
      <c r="J40">
        <v>923</v>
      </c>
      <c r="K40" s="86">
        <v>1455</v>
      </c>
      <c r="L40">
        <v>596</v>
      </c>
      <c r="M40" s="24">
        <v>12.522045855379188</v>
      </c>
      <c r="N40" s="24">
        <v>2.6215884972947121</v>
      </c>
      <c r="O40" s="24">
        <v>2.9025797387379306</v>
      </c>
      <c r="P40" s="24">
        <v>5.072788688607897</v>
      </c>
      <c r="Q40" s="24">
        <v>1.9220996622126567</v>
      </c>
      <c r="R40" s="38">
        <v>1990440</v>
      </c>
      <c r="S40" s="133">
        <v>327764</v>
      </c>
      <c r="T40" s="133">
        <v>53762</v>
      </c>
      <c r="U40" s="133">
        <v>129134</v>
      </c>
      <c r="V40" s="133">
        <v>88681</v>
      </c>
      <c r="W40" s="133">
        <v>56186</v>
      </c>
      <c r="X40" s="86">
        <v>301688</v>
      </c>
      <c r="Y40" s="86">
        <v>51821</v>
      </c>
      <c r="Z40" s="86">
        <v>121139</v>
      </c>
      <c r="AA40" s="86">
        <v>76602</v>
      </c>
      <c r="AB40" s="86">
        <v>52126</v>
      </c>
      <c r="AC40" s="53">
        <v>16.466911838588452</v>
      </c>
      <c r="AD40" s="53">
        <v>2.7010108317758887</v>
      </c>
      <c r="AE40" s="53">
        <v>6.4877112598219489</v>
      </c>
      <c r="AF40" s="53">
        <v>4.4553465565402632</v>
      </c>
      <c r="AG40" s="25">
        <v>2.8227929503024458</v>
      </c>
      <c r="AH40" s="52">
        <f t="shared" si="0"/>
        <v>76.043680673841394</v>
      </c>
      <c r="AI40" s="43">
        <f t="shared" si="1"/>
        <v>97.059532914610443</v>
      </c>
      <c r="AJ40" s="43">
        <f t="shared" si="2"/>
        <v>44.73965659836702</v>
      </c>
      <c r="AK40" s="43">
        <f t="shared" si="3"/>
        <v>113.85845352840744</v>
      </c>
      <c r="AL40" s="43">
        <f t="shared" si="4"/>
        <v>68.092123512166026</v>
      </c>
      <c r="AM40" s="43">
        <f t="shared" si="5"/>
        <v>1.2780537215801613</v>
      </c>
      <c r="AN40" s="43">
        <f t="shared" si="6"/>
        <v>1.6312637178676388</v>
      </c>
      <c r="AO40" s="43">
        <f t="shared" si="7"/>
        <v>0.75193210153793733</v>
      </c>
      <c r="AP40" s="43">
        <f t="shared" si="8"/>
        <v>1.9136004330127083</v>
      </c>
      <c r="AQ40" s="44">
        <f t="shared" si="9"/>
        <v>1.1444131990175488</v>
      </c>
    </row>
    <row r="41" spans="1:43">
      <c r="A41" s="36">
        <v>2016</v>
      </c>
      <c r="B41" s="31">
        <v>34330</v>
      </c>
      <c r="C41" s="126">
        <v>4152</v>
      </c>
      <c r="D41" s="126">
        <v>704</v>
      </c>
      <c r="E41" s="126">
        <v>1299</v>
      </c>
      <c r="F41" s="126">
        <v>1458</v>
      </c>
      <c r="G41" s="126">
        <v>691</v>
      </c>
      <c r="H41" s="86">
        <v>3717</v>
      </c>
      <c r="I41">
        <v>668</v>
      </c>
      <c r="J41" s="86">
        <v>1232</v>
      </c>
      <c r="K41" s="86">
        <v>1197</v>
      </c>
      <c r="L41">
        <v>621</v>
      </c>
      <c r="M41" s="24">
        <v>12.094378094960675</v>
      </c>
      <c r="N41" s="24">
        <v>2.0506845324788814</v>
      </c>
      <c r="O41" s="24">
        <v>3.7838625109233908</v>
      </c>
      <c r="P41" s="24">
        <v>4.2470142732304108</v>
      </c>
      <c r="Q41" s="24">
        <v>2.0128167783279931</v>
      </c>
      <c r="R41" s="38">
        <v>2025540</v>
      </c>
      <c r="S41" s="133">
        <v>303613</v>
      </c>
      <c r="T41" s="133">
        <v>49623</v>
      </c>
      <c r="U41" s="133">
        <v>116829</v>
      </c>
      <c r="V41" s="133">
        <v>80902</v>
      </c>
      <c r="W41" s="133">
        <v>56259</v>
      </c>
      <c r="X41" s="86">
        <v>274052</v>
      </c>
      <c r="Y41" s="86">
        <v>47065</v>
      </c>
      <c r="Z41" s="86">
        <v>109173</v>
      </c>
      <c r="AA41" s="86">
        <v>67142</v>
      </c>
      <c r="AB41" s="86">
        <v>50672</v>
      </c>
      <c r="AC41" s="53">
        <v>14.98923743791779</v>
      </c>
      <c r="AD41" s="53">
        <v>2.4498652211262182</v>
      </c>
      <c r="AE41" s="53">
        <v>5.7677952545987736</v>
      </c>
      <c r="AF41" s="53">
        <v>3.9940954017200352</v>
      </c>
      <c r="AG41" s="25">
        <v>2.7774815604727627</v>
      </c>
      <c r="AH41" s="52">
        <f t="shared" si="0"/>
        <v>80.687080614027224</v>
      </c>
      <c r="AI41" s="43">
        <f t="shared" si="1"/>
        <v>83.706014306214328</v>
      </c>
      <c r="AJ41" s="43">
        <f t="shared" si="2"/>
        <v>65.603273762300148</v>
      </c>
      <c r="AK41" s="43">
        <f t="shared" si="3"/>
        <v>106.33231923807973</v>
      </c>
      <c r="AL41" s="43">
        <f t="shared" si="4"/>
        <v>72.469131999759739</v>
      </c>
      <c r="AM41" s="43">
        <f t="shared" si="5"/>
        <v>1.3675303758402968</v>
      </c>
      <c r="AN41" s="43">
        <f t="shared" si="6"/>
        <v>1.4186969751929548</v>
      </c>
      <c r="AO41" s="43">
        <f t="shared" si="7"/>
        <v>1.1118814677862516</v>
      </c>
      <c r="AP41" s="43">
        <f t="shared" si="8"/>
        <v>1.8021804158117227</v>
      </c>
      <c r="AQ41" s="44">
        <f t="shared" si="9"/>
        <v>1.2282479247764801</v>
      </c>
    </row>
    <row r="42" spans="1:43">
      <c r="A42" s="36">
        <v>2017</v>
      </c>
      <c r="B42" s="31">
        <v>35825</v>
      </c>
      <c r="C42" s="126">
        <v>4914</v>
      </c>
      <c r="D42" s="126">
        <v>1055</v>
      </c>
      <c r="E42" s="126">
        <v>1377</v>
      </c>
      <c r="F42" s="126">
        <v>1765</v>
      </c>
      <c r="G42" s="126">
        <v>717</v>
      </c>
      <c r="H42" s="86">
        <v>4396</v>
      </c>
      <c r="I42">
        <v>994</v>
      </c>
      <c r="J42" s="86">
        <v>1289</v>
      </c>
      <c r="K42" s="86">
        <v>1470</v>
      </c>
      <c r="L42">
        <v>643</v>
      </c>
      <c r="M42" s="24">
        <v>13.716678297278436</v>
      </c>
      <c r="N42" s="24">
        <v>2.9448709002093509</v>
      </c>
      <c r="O42" s="24">
        <v>3.8436845778087925</v>
      </c>
      <c r="P42" s="24">
        <v>4.9267271458478712</v>
      </c>
      <c r="Q42" s="24">
        <v>2.0013956734124214</v>
      </c>
      <c r="R42" s="38">
        <v>2141110</v>
      </c>
      <c r="S42" s="133">
        <v>318480</v>
      </c>
      <c r="T42" s="133">
        <v>50571</v>
      </c>
      <c r="U42" s="133">
        <v>121302</v>
      </c>
      <c r="V42" s="133">
        <v>88501</v>
      </c>
      <c r="W42" s="133">
        <v>58105</v>
      </c>
      <c r="X42" s="86">
        <v>286117</v>
      </c>
      <c r="Y42" s="86">
        <v>46491</v>
      </c>
      <c r="Z42" s="86">
        <v>112627</v>
      </c>
      <c r="AA42" s="86">
        <v>74873</v>
      </c>
      <c r="AB42" s="86">
        <v>52127</v>
      </c>
      <c r="AC42" s="53">
        <v>14.874527698249974</v>
      </c>
      <c r="AD42" s="53">
        <v>2.3619057404804051</v>
      </c>
      <c r="AE42" s="53">
        <v>5.6653791724852995</v>
      </c>
      <c r="AF42" s="53">
        <v>4.1334167791472654</v>
      </c>
      <c r="AG42" s="25">
        <v>2.7137793013904004</v>
      </c>
      <c r="AH42" s="52">
        <f t="shared" si="0"/>
        <v>92.215891324685487</v>
      </c>
      <c r="AI42" s="43">
        <f t="shared" si="1"/>
        <v>124.6819824236666</v>
      </c>
      <c r="AJ42" s="43">
        <f t="shared" si="2"/>
        <v>67.8451425895054</v>
      </c>
      <c r="AK42" s="43">
        <f t="shared" si="3"/>
        <v>119.19260527278036</v>
      </c>
      <c r="AL42" s="43">
        <f t="shared" si="4"/>
        <v>73.749389730661207</v>
      </c>
      <c r="AM42" s="43">
        <f t="shared" si="5"/>
        <v>1.5429540316503392</v>
      </c>
      <c r="AN42" s="43">
        <f t="shared" si="6"/>
        <v>2.0861758715469341</v>
      </c>
      <c r="AO42" s="43">
        <f t="shared" si="7"/>
        <v>1.1351832616115152</v>
      </c>
      <c r="AP42" s="43">
        <f t="shared" si="8"/>
        <v>1.9943277477090655</v>
      </c>
      <c r="AQ42" s="44">
        <f t="shared" si="9"/>
        <v>1.2339729799500905</v>
      </c>
    </row>
    <row r="43" spans="1:43">
      <c r="A43" s="36">
        <v>2018</v>
      </c>
      <c r="B43" s="31">
        <v>36966</v>
      </c>
      <c r="C43" s="126">
        <v>5119</v>
      </c>
      <c r="D43" s="126">
        <v>1061</v>
      </c>
      <c r="E43" s="126">
        <v>1444</v>
      </c>
      <c r="F43" s="126">
        <v>1864</v>
      </c>
      <c r="G43" s="126">
        <v>750</v>
      </c>
      <c r="H43" s="86">
        <v>4479</v>
      </c>
      <c r="I43">
        <v>973</v>
      </c>
      <c r="J43" s="86">
        <v>1310</v>
      </c>
      <c r="K43" s="86">
        <v>1532</v>
      </c>
      <c r="L43">
        <v>664</v>
      </c>
      <c r="M43" s="24">
        <v>13.847860195855652</v>
      </c>
      <c r="N43" s="24">
        <v>2.8702050532922145</v>
      </c>
      <c r="O43" s="24">
        <v>3.9062922685711197</v>
      </c>
      <c r="P43" s="24">
        <v>5.0424714602607796</v>
      </c>
      <c r="Q43" s="24">
        <v>2.0288914137315373</v>
      </c>
      <c r="R43" s="38">
        <v>2223860</v>
      </c>
      <c r="S43" s="133">
        <v>332458</v>
      </c>
      <c r="T43" s="133">
        <v>53647</v>
      </c>
      <c r="U43" s="133">
        <v>123995</v>
      </c>
      <c r="V43" s="133">
        <v>94634</v>
      </c>
      <c r="W43" s="133">
        <v>60182</v>
      </c>
      <c r="X43" s="86">
        <v>292089</v>
      </c>
      <c r="Y43" s="86">
        <v>47661</v>
      </c>
      <c r="Z43" s="86">
        <v>111911</v>
      </c>
      <c r="AA43" s="86">
        <v>79113</v>
      </c>
      <c r="AB43" s="86">
        <v>53404</v>
      </c>
      <c r="AC43" s="53">
        <v>14.949592150585019</v>
      </c>
      <c r="AD43" s="53">
        <v>2.4123371075517341</v>
      </c>
      <c r="AE43" s="53">
        <v>5.5756657343537812</v>
      </c>
      <c r="AF43" s="53">
        <v>4.2553937747879811</v>
      </c>
      <c r="AG43" s="25">
        <v>2.7061955338915222</v>
      </c>
      <c r="AH43" s="52">
        <f t="shared" si="0"/>
        <v>92.630354436216152</v>
      </c>
      <c r="AI43" s="43">
        <f t="shared" si="1"/>
        <v>118.98026375779493</v>
      </c>
      <c r="AJ43" s="43">
        <f t="shared" si="2"/>
        <v>70.05965663441728</v>
      </c>
      <c r="AK43" s="43">
        <f t="shared" si="3"/>
        <v>118.49600124284652</v>
      </c>
      <c r="AL43" s="43">
        <f t="shared" si="4"/>
        <v>74.972092309012922</v>
      </c>
      <c r="AM43" s="43">
        <f t="shared" si="5"/>
        <v>1.5397433660793243</v>
      </c>
      <c r="AN43" s="43">
        <f t="shared" si="6"/>
        <v>1.9777433966484612</v>
      </c>
      <c r="AO43" s="43">
        <f t="shared" si="7"/>
        <v>1.1645630872212589</v>
      </c>
      <c r="AP43" s="43">
        <f t="shared" si="8"/>
        <v>1.9696937675676818</v>
      </c>
      <c r="AQ43" s="44">
        <f t="shared" si="9"/>
        <v>1.2462197999401814</v>
      </c>
    </row>
    <row r="45" spans="1:43">
      <c r="A45" t="s">
        <v>177</v>
      </c>
    </row>
    <row r="46" spans="1:43">
      <c r="H46" s="86"/>
    </row>
  </sheetData>
  <mergeCells count="11">
    <mergeCell ref="AH3:AQ3"/>
    <mergeCell ref="M4:Q4"/>
    <mergeCell ref="AH4:AL4"/>
    <mergeCell ref="C4:G4"/>
    <mergeCell ref="S4:W4"/>
    <mergeCell ref="AC4:AG4"/>
    <mergeCell ref="AM4:AQ4"/>
    <mergeCell ref="H4:L4"/>
    <mergeCell ref="X4:AB4"/>
    <mergeCell ref="B3:Q3"/>
    <mergeCell ref="R3:A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7"/>
  <sheetViews>
    <sheetView zoomScale="125" workbookViewId="0">
      <pane xSplit="1" topLeftCell="F1" activePane="topRight" state="frozen"/>
      <selection pane="topRight"/>
    </sheetView>
  </sheetViews>
  <sheetFormatPr defaultColWidth="11" defaultRowHeight="15.75"/>
  <cols>
    <col min="1" max="1" width="24.625" bestFit="1" customWidth="1"/>
    <col min="2" max="2" width="9.5" bestFit="1" customWidth="1"/>
    <col min="3" max="3" width="25.5" bestFit="1" customWidth="1"/>
    <col min="4" max="4" width="30.125" bestFit="1" customWidth="1"/>
    <col min="5" max="5" width="23.625" bestFit="1" customWidth="1"/>
    <col min="6" max="6" width="8.625" bestFit="1" customWidth="1"/>
    <col min="7" max="7" width="25.5" bestFit="1" customWidth="1"/>
    <col min="8" max="8" width="30.125" bestFit="1" customWidth="1"/>
    <col min="9" max="9" width="23.625" bestFit="1" customWidth="1"/>
    <col min="10" max="10" width="8.625" bestFit="1" customWidth="1"/>
    <col min="11" max="11" width="30.125" bestFit="1" customWidth="1"/>
    <col min="12" max="12" width="23.625" bestFit="1" customWidth="1"/>
    <col min="13" max="13" width="8.625" bestFit="1" customWidth="1"/>
  </cols>
  <sheetData>
    <row r="1" spans="1:13">
      <c r="A1" t="s">
        <v>230</v>
      </c>
    </row>
    <row r="3" spans="1:13" ht="81.95" customHeight="1">
      <c r="A3" s="36"/>
      <c r="B3" s="60"/>
      <c r="C3" s="170" t="s">
        <v>190</v>
      </c>
      <c r="D3" s="171"/>
      <c r="E3" s="171"/>
      <c r="F3" s="172"/>
      <c r="G3" s="170" t="s">
        <v>191</v>
      </c>
      <c r="H3" s="171"/>
      <c r="I3" s="171"/>
      <c r="J3" s="172"/>
      <c r="K3" s="170" t="s">
        <v>188</v>
      </c>
      <c r="L3" s="171"/>
      <c r="M3" s="172"/>
    </row>
    <row r="4" spans="1:13" ht="78.75">
      <c r="A4" s="15" t="s">
        <v>0</v>
      </c>
      <c r="B4" s="65" t="s">
        <v>178</v>
      </c>
      <c r="C4" s="77" t="s">
        <v>176</v>
      </c>
      <c r="D4" s="78" t="s">
        <v>184</v>
      </c>
      <c r="E4" s="78" t="s">
        <v>185</v>
      </c>
      <c r="F4" s="79" t="s">
        <v>186</v>
      </c>
      <c r="G4" s="77" t="s">
        <v>176</v>
      </c>
      <c r="H4" s="78" t="s">
        <v>184</v>
      </c>
      <c r="I4" s="78" t="s">
        <v>185</v>
      </c>
      <c r="J4" s="79" t="s">
        <v>186</v>
      </c>
      <c r="K4" s="77" t="s">
        <v>184</v>
      </c>
      <c r="L4" s="78" t="s">
        <v>185</v>
      </c>
      <c r="M4" s="79" t="s">
        <v>186</v>
      </c>
    </row>
    <row r="5" spans="1:13">
      <c r="A5" s="36" t="s">
        <v>1</v>
      </c>
      <c r="B5" s="145">
        <v>2223860</v>
      </c>
      <c r="C5" s="132">
        <v>60182</v>
      </c>
      <c r="D5" s="133">
        <v>5107</v>
      </c>
      <c r="E5" s="133">
        <v>25088</v>
      </c>
      <c r="F5" s="134">
        <v>29987</v>
      </c>
      <c r="G5" s="45">
        <v>2.7061955338915222</v>
      </c>
      <c r="H5" s="43">
        <v>0.22964575108145296</v>
      </c>
      <c r="I5" s="43">
        <v>1.1281285692444667</v>
      </c>
      <c r="J5" s="44">
        <v>1.3484212135656022</v>
      </c>
      <c r="K5" s="52">
        <v>8.4859260243926755</v>
      </c>
      <c r="L5" s="53">
        <v>41.686883121199031</v>
      </c>
      <c r="M5" s="25">
        <v>49.827190854408293</v>
      </c>
    </row>
    <row r="6" spans="1:13">
      <c r="A6" s="36" t="s">
        <v>2</v>
      </c>
      <c r="B6" s="145">
        <v>33241</v>
      </c>
      <c r="C6" s="76">
        <v>980</v>
      </c>
      <c r="D6" s="74">
        <v>484</v>
      </c>
      <c r="E6" s="74">
        <v>269</v>
      </c>
      <c r="F6" s="75">
        <v>227</v>
      </c>
      <c r="G6" s="146">
        <v>2.9481664209861318</v>
      </c>
      <c r="H6" s="43">
        <v>1.4560332119972323</v>
      </c>
      <c r="I6" s="43">
        <v>0.80924159922986671</v>
      </c>
      <c r="J6" s="44">
        <v>0.68289160975903251</v>
      </c>
      <c r="K6" s="52">
        <v>49.387755102040813</v>
      </c>
      <c r="L6" s="53">
        <v>27.448979591836736</v>
      </c>
      <c r="M6" s="25">
        <v>23.163265306122447</v>
      </c>
    </row>
    <row r="7" spans="1:13">
      <c r="A7" s="36" t="s">
        <v>3</v>
      </c>
      <c r="B7" s="145">
        <v>6994</v>
      </c>
      <c r="C7" s="76">
        <v>138</v>
      </c>
      <c r="D7" s="74">
        <v>0</v>
      </c>
      <c r="E7" s="74">
        <v>59</v>
      </c>
      <c r="F7" s="75">
        <v>79</v>
      </c>
      <c r="G7" s="146">
        <v>1.9731198169859883</v>
      </c>
      <c r="H7" s="43">
        <v>0</v>
      </c>
      <c r="I7" s="43">
        <v>0.84358021160995145</v>
      </c>
      <c r="J7" s="44">
        <v>1.1295396053760365</v>
      </c>
      <c r="K7" s="52">
        <v>0</v>
      </c>
      <c r="L7" s="53">
        <v>42.753623188405797</v>
      </c>
      <c r="M7" s="25">
        <v>57.246376811594203</v>
      </c>
    </row>
    <row r="8" spans="1:13">
      <c r="A8" s="36" t="s">
        <v>4</v>
      </c>
      <c r="B8" s="145">
        <v>44354</v>
      </c>
      <c r="C8" s="38">
        <v>1264</v>
      </c>
      <c r="D8" s="74">
        <v>299</v>
      </c>
      <c r="E8" s="74">
        <v>452</v>
      </c>
      <c r="F8" s="75">
        <v>512</v>
      </c>
      <c r="G8" s="146">
        <v>2.8497993416602787</v>
      </c>
      <c r="H8" s="43">
        <v>0.6741218379402083</v>
      </c>
      <c r="I8" s="43">
        <v>1.0190738152139605</v>
      </c>
      <c r="J8" s="44">
        <v>1.1543491004193533</v>
      </c>
      <c r="K8" s="52">
        <v>23.655063291139243</v>
      </c>
      <c r="L8" s="53">
        <v>35.75949367088608</v>
      </c>
      <c r="M8" s="25">
        <v>40.506329113924053</v>
      </c>
    </row>
    <row r="9" spans="1:13">
      <c r="A9" s="36" t="s">
        <v>5</v>
      </c>
      <c r="B9" s="145">
        <v>36966</v>
      </c>
      <c r="C9" s="76">
        <v>750</v>
      </c>
      <c r="D9" s="74">
        <v>26</v>
      </c>
      <c r="E9" s="74">
        <v>272</v>
      </c>
      <c r="F9" s="75">
        <v>452</v>
      </c>
      <c r="G9" s="146">
        <v>2.0288914137315373</v>
      </c>
      <c r="H9" s="43">
        <v>7.0334902342693281E-2</v>
      </c>
      <c r="I9" s="43">
        <v>0.73581128604663748</v>
      </c>
      <c r="J9" s="44">
        <v>1.2227452253422064</v>
      </c>
      <c r="K9" s="52">
        <v>3.4666666666666663</v>
      </c>
      <c r="L9" s="53">
        <v>36.266666666666666</v>
      </c>
      <c r="M9" s="25">
        <v>60.266666666666666</v>
      </c>
    </row>
    <row r="10" spans="1:13">
      <c r="A10" s="36" t="s">
        <v>6</v>
      </c>
      <c r="B10" s="145">
        <v>439375</v>
      </c>
      <c r="C10" s="38">
        <v>13313</v>
      </c>
      <c r="D10" s="74">
        <v>750</v>
      </c>
      <c r="E10" s="31">
        <v>6653</v>
      </c>
      <c r="F10" s="147">
        <v>5910</v>
      </c>
      <c r="G10" s="146">
        <v>3.029985775248933</v>
      </c>
      <c r="H10" s="43">
        <v>0.17069701280227598</v>
      </c>
      <c r="I10" s="43">
        <v>1.5141963015647226</v>
      </c>
      <c r="J10" s="44">
        <v>1.3450924608819346</v>
      </c>
      <c r="K10" s="52">
        <v>5.6335912266205961</v>
      </c>
      <c r="L10" s="53">
        <v>49.973709907609106</v>
      </c>
      <c r="M10" s="25">
        <v>44.392698865770299</v>
      </c>
    </row>
    <row r="11" spans="1:13">
      <c r="A11" s="36" t="s">
        <v>7</v>
      </c>
      <c r="B11" s="145">
        <v>857384</v>
      </c>
      <c r="C11" s="38">
        <v>26168</v>
      </c>
      <c r="D11" s="74">
        <v>596</v>
      </c>
      <c r="E11" s="31">
        <v>11056</v>
      </c>
      <c r="F11" s="147">
        <v>14516</v>
      </c>
      <c r="G11" s="146">
        <v>3.0520746829891858</v>
      </c>
      <c r="H11" s="43">
        <v>6.9513776790796192E-2</v>
      </c>
      <c r="I11" s="43">
        <v>1.2895038862400046</v>
      </c>
      <c r="J11" s="44">
        <v>1.6930570199583852</v>
      </c>
      <c r="K11" s="52">
        <v>2.2775909507795782</v>
      </c>
      <c r="L11" s="53">
        <v>42.250076429226539</v>
      </c>
      <c r="M11" s="25">
        <v>55.472332619993878</v>
      </c>
    </row>
    <row r="12" spans="1:13">
      <c r="A12" s="36" t="s">
        <v>8</v>
      </c>
      <c r="B12" s="145">
        <v>72688</v>
      </c>
      <c r="C12" s="38">
        <v>1341</v>
      </c>
      <c r="D12" s="74">
        <v>58</v>
      </c>
      <c r="E12" s="74">
        <v>667</v>
      </c>
      <c r="F12" s="75">
        <v>616</v>
      </c>
      <c r="G12" s="146">
        <v>1.8448712304644506</v>
      </c>
      <c r="H12" s="43">
        <v>7.9793088267664541E-2</v>
      </c>
      <c r="I12" s="43">
        <v>0.91762051507814224</v>
      </c>
      <c r="J12" s="44">
        <v>0.84745762711864403</v>
      </c>
      <c r="K12" s="52">
        <v>4.3251304996271438</v>
      </c>
      <c r="L12" s="53">
        <v>49.739000745712154</v>
      </c>
      <c r="M12" s="25">
        <v>45.935868754660703</v>
      </c>
    </row>
    <row r="13" spans="1:13">
      <c r="A13" s="36" t="s">
        <v>9</v>
      </c>
      <c r="B13" s="145">
        <v>80679</v>
      </c>
      <c r="C13" s="38">
        <v>1689</v>
      </c>
      <c r="D13" s="74">
        <v>472</v>
      </c>
      <c r="E13" s="74">
        <v>562</v>
      </c>
      <c r="F13" s="75">
        <v>655</v>
      </c>
      <c r="G13" s="146">
        <v>2.0934815751310749</v>
      </c>
      <c r="H13" s="43">
        <v>0.58503451951561125</v>
      </c>
      <c r="I13" s="43">
        <v>0.69658771179613033</v>
      </c>
      <c r="J13" s="44">
        <v>0.81185934381933345</v>
      </c>
      <c r="K13" s="52">
        <v>27.945529899348724</v>
      </c>
      <c r="L13" s="53">
        <v>33.274126702190642</v>
      </c>
      <c r="M13" s="25">
        <v>38.780343398460623</v>
      </c>
    </row>
    <row r="14" spans="1:13">
      <c r="A14" s="36" t="s">
        <v>10</v>
      </c>
      <c r="B14" s="145">
        <v>344812</v>
      </c>
      <c r="C14" s="38">
        <v>7756</v>
      </c>
      <c r="D14" s="31">
        <v>1344</v>
      </c>
      <c r="E14" s="31">
        <v>2489</v>
      </c>
      <c r="F14" s="147">
        <v>3923</v>
      </c>
      <c r="G14" s="146">
        <v>2.2493416702434947</v>
      </c>
      <c r="H14" s="43">
        <v>0.38977761794833127</v>
      </c>
      <c r="I14" s="43">
        <v>0.7218426272867533</v>
      </c>
      <c r="J14" s="44">
        <v>1.1377214250084104</v>
      </c>
      <c r="K14" s="52">
        <v>17.328519855595665</v>
      </c>
      <c r="L14" s="53">
        <v>32.09128416709644</v>
      </c>
      <c r="M14" s="25">
        <v>50.580195977307895</v>
      </c>
    </row>
    <row r="15" spans="1:13">
      <c r="A15" s="36" t="s">
        <v>11</v>
      </c>
      <c r="B15" s="145">
        <v>295401</v>
      </c>
      <c r="C15" s="38">
        <v>6225</v>
      </c>
      <c r="D15" s="74">
        <v>621</v>
      </c>
      <c r="E15" s="31">
        <v>2593</v>
      </c>
      <c r="F15" s="147">
        <v>3011</v>
      </c>
      <c r="G15" s="146">
        <v>2.1073049854265897</v>
      </c>
      <c r="H15" s="43">
        <v>0.21022271420882122</v>
      </c>
      <c r="I15" s="43">
        <v>0.8777898517608268</v>
      </c>
      <c r="J15" s="44">
        <v>1.0192924194569415</v>
      </c>
      <c r="K15" s="52">
        <v>9.975903614457831</v>
      </c>
      <c r="L15" s="53">
        <v>41.654618473895582</v>
      </c>
      <c r="M15" s="25">
        <v>48.369477911646584</v>
      </c>
    </row>
    <row r="17" spans="1:1">
      <c r="A17" t="s">
        <v>189</v>
      </c>
    </row>
  </sheetData>
  <mergeCells count="3">
    <mergeCell ref="C3:F3"/>
    <mergeCell ref="G3:J3"/>
    <mergeCell ref="K3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S47"/>
  <sheetViews>
    <sheetView workbookViewId="0">
      <pane xSplit="1" topLeftCell="B1" activePane="topRight" state="frozen"/>
      <selection pane="topRight"/>
    </sheetView>
  </sheetViews>
  <sheetFormatPr defaultColWidth="11" defaultRowHeight="15.75"/>
  <sheetData>
    <row r="1" spans="1:45">
      <c r="A1" t="s">
        <v>232</v>
      </c>
    </row>
    <row r="3" spans="1:45">
      <c r="A3" s="36"/>
      <c r="B3" s="173" t="s">
        <v>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73" t="s">
        <v>1</v>
      </c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173" t="s">
        <v>5</v>
      </c>
      <c r="AC3" s="171"/>
      <c r="AD3" s="171"/>
      <c r="AE3" s="171"/>
      <c r="AF3" s="171"/>
      <c r="AG3" s="171"/>
      <c r="AH3" s="171"/>
      <c r="AI3" s="172"/>
    </row>
    <row r="4" spans="1:45" ht="69.95" customHeight="1">
      <c r="A4" s="36"/>
      <c r="B4" s="30"/>
      <c r="C4" s="174" t="s">
        <v>190</v>
      </c>
      <c r="D4" s="171"/>
      <c r="E4" s="171"/>
      <c r="F4" s="171"/>
      <c r="G4" s="174" t="s">
        <v>220</v>
      </c>
      <c r="H4" s="171"/>
      <c r="I4" s="171"/>
      <c r="J4" s="171"/>
      <c r="K4" s="174" t="s">
        <v>191</v>
      </c>
      <c r="L4" s="171"/>
      <c r="M4" s="171"/>
      <c r="N4" s="172"/>
      <c r="O4" s="30"/>
      <c r="P4" s="174" t="s">
        <v>190</v>
      </c>
      <c r="Q4" s="171"/>
      <c r="R4" s="171"/>
      <c r="S4" s="171"/>
      <c r="T4" s="174" t="s">
        <v>220</v>
      </c>
      <c r="U4" s="171"/>
      <c r="V4" s="171"/>
      <c r="W4" s="171"/>
      <c r="X4" s="174" t="s">
        <v>191</v>
      </c>
      <c r="Y4" s="171"/>
      <c r="Z4" s="171"/>
      <c r="AA4" s="172"/>
      <c r="AB4" s="170" t="s">
        <v>192</v>
      </c>
      <c r="AC4" s="171"/>
      <c r="AD4" s="171"/>
      <c r="AE4" s="171"/>
      <c r="AF4" s="174" t="s">
        <v>193</v>
      </c>
      <c r="AG4" s="171"/>
      <c r="AH4" s="171"/>
      <c r="AI4" s="172"/>
      <c r="AJ4" s="127"/>
      <c r="AK4" s="127"/>
      <c r="AL4" s="127"/>
      <c r="AM4" s="127"/>
      <c r="AN4" s="127"/>
      <c r="AO4" s="127"/>
      <c r="AP4" s="127"/>
      <c r="AQ4" s="127"/>
      <c r="AR4" s="127"/>
      <c r="AS4" s="148"/>
    </row>
    <row r="5" spans="1:45" ht="78.75">
      <c r="A5" s="10" t="s">
        <v>17</v>
      </c>
      <c r="B5" s="141" t="s">
        <v>178</v>
      </c>
      <c r="C5" s="10" t="s">
        <v>176</v>
      </c>
      <c r="D5" s="10" t="s">
        <v>184</v>
      </c>
      <c r="E5" s="10" t="s">
        <v>185</v>
      </c>
      <c r="F5" s="10" t="s">
        <v>186</v>
      </c>
      <c r="G5" s="10" t="s">
        <v>176</v>
      </c>
      <c r="H5" s="10" t="s">
        <v>184</v>
      </c>
      <c r="I5" s="10" t="s">
        <v>185</v>
      </c>
      <c r="J5" s="10" t="s">
        <v>186</v>
      </c>
      <c r="K5" s="10" t="s">
        <v>176</v>
      </c>
      <c r="L5" s="10" t="s">
        <v>184</v>
      </c>
      <c r="M5" s="10" t="s">
        <v>185</v>
      </c>
      <c r="N5" s="10" t="s">
        <v>186</v>
      </c>
      <c r="O5" s="141" t="s">
        <v>178</v>
      </c>
      <c r="P5" s="10" t="s">
        <v>176</v>
      </c>
      <c r="Q5" s="10" t="s">
        <v>184</v>
      </c>
      <c r="R5" s="10" t="s">
        <v>185</v>
      </c>
      <c r="S5" s="10" t="s">
        <v>186</v>
      </c>
      <c r="T5" s="10" t="s">
        <v>176</v>
      </c>
      <c r="U5" s="10" t="s">
        <v>184</v>
      </c>
      <c r="V5" s="10" t="s">
        <v>185</v>
      </c>
      <c r="W5" s="10" t="s">
        <v>186</v>
      </c>
      <c r="X5" s="10" t="s">
        <v>176</v>
      </c>
      <c r="Y5" s="10" t="s">
        <v>184</v>
      </c>
      <c r="Z5" s="10" t="s">
        <v>185</v>
      </c>
      <c r="AA5" s="15" t="s">
        <v>186</v>
      </c>
      <c r="AB5" s="131" t="s">
        <v>176</v>
      </c>
      <c r="AC5" s="10" t="s">
        <v>184</v>
      </c>
      <c r="AD5" s="10" t="s">
        <v>185</v>
      </c>
      <c r="AE5" s="10" t="s">
        <v>186</v>
      </c>
      <c r="AF5" s="10" t="s">
        <v>176</v>
      </c>
      <c r="AG5" s="10" t="s">
        <v>184</v>
      </c>
      <c r="AH5" s="10" t="s">
        <v>185</v>
      </c>
      <c r="AI5" s="15" t="s">
        <v>186</v>
      </c>
    </row>
    <row r="6" spans="1:45">
      <c r="A6" s="36">
        <v>1981</v>
      </c>
      <c r="B6" s="50">
        <v>6652</v>
      </c>
      <c r="C6" s="144">
        <v>74</v>
      </c>
      <c r="D6" s="144">
        <v>8</v>
      </c>
      <c r="E6" s="144">
        <v>46</v>
      </c>
      <c r="F6" s="144">
        <v>19</v>
      </c>
      <c r="G6" s="144">
        <v>210</v>
      </c>
      <c r="H6" s="144">
        <v>19</v>
      </c>
      <c r="I6" s="144">
        <v>155</v>
      </c>
      <c r="J6" s="144">
        <v>35</v>
      </c>
      <c r="K6" s="24">
        <v>1.1124473842453397</v>
      </c>
      <c r="L6" s="81">
        <v>0.12026458208057728</v>
      </c>
      <c r="M6" s="81">
        <v>0.69152134696331935</v>
      </c>
      <c r="N6" s="81">
        <v>0.28562838244137101</v>
      </c>
      <c r="O6" s="38">
        <v>368360</v>
      </c>
      <c r="P6" s="133">
        <v>6448</v>
      </c>
      <c r="Q6" s="133">
        <v>1505</v>
      </c>
      <c r="R6" s="133">
        <v>3872</v>
      </c>
      <c r="S6" s="133">
        <v>1071</v>
      </c>
      <c r="T6" s="133">
        <v>18710</v>
      </c>
      <c r="U6" s="133">
        <v>3885</v>
      </c>
      <c r="V6" s="133">
        <v>12967</v>
      </c>
      <c r="W6" s="133">
        <v>1859</v>
      </c>
      <c r="X6" s="43">
        <v>1.7504615050494081</v>
      </c>
      <c r="Y6" s="43">
        <v>0.40856770550548377</v>
      </c>
      <c r="Z6" s="43">
        <v>1.0511456184167662</v>
      </c>
      <c r="AA6" s="44">
        <v>0.29074818112715822</v>
      </c>
      <c r="AB6" s="45">
        <f t="shared" ref="AB6:AB43" si="0">K6/X6*100</f>
        <v>63.551662292278742</v>
      </c>
      <c r="AC6" s="43">
        <f t="shared" ref="AC6:AC43" si="1">L6/Y6*100</f>
        <v>29.43565545196109</v>
      </c>
      <c r="AD6" s="43">
        <f t="shared" ref="AD6:AD43" si="2">M6/Z6*100</f>
        <v>65.787397563896775</v>
      </c>
      <c r="AE6" s="43">
        <f t="shared" ref="AE6:AE43" si="3">N6/AA6*100</f>
        <v>98.239095197108711</v>
      </c>
      <c r="AF6" s="43">
        <f t="shared" ref="AF6:AF43" si="4">C6/P6*100</f>
        <v>1.1476426799007444</v>
      </c>
      <c r="AG6" s="43">
        <f t="shared" ref="AG6:AG43" si="5">D6/Q6*100</f>
        <v>0.53156146179401997</v>
      </c>
      <c r="AH6" s="43">
        <f t="shared" ref="AH6:AH43" si="6">E6/R6*100</f>
        <v>1.1880165289256199</v>
      </c>
      <c r="AI6" s="44">
        <f t="shared" ref="AI6:AI43" si="7">F6/S6*100</f>
        <v>1.7740429505135387</v>
      </c>
    </row>
    <row r="7" spans="1:45">
      <c r="A7" s="36">
        <v>1982</v>
      </c>
      <c r="B7" s="50">
        <v>7287</v>
      </c>
      <c r="C7" s="144">
        <v>92</v>
      </c>
      <c r="D7" s="144">
        <v>10</v>
      </c>
      <c r="E7" s="144">
        <v>54</v>
      </c>
      <c r="F7" s="144">
        <v>29</v>
      </c>
      <c r="G7" s="144">
        <v>228</v>
      </c>
      <c r="H7" s="144">
        <v>20</v>
      </c>
      <c r="I7" s="144">
        <v>163</v>
      </c>
      <c r="J7" s="144">
        <v>45</v>
      </c>
      <c r="K7" s="24">
        <v>1.2625222999862769</v>
      </c>
      <c r="L7" s="81">
        <v>0.13723068478111708</v>
      </c>
      <c r="M7" s="81">
        <v>0.74104569781803209</v>
      </c>
      <c r="N7" s="81">
        <v>0.39796898586523949</v>
      </c>
      <c r="O7" s="38">
        <v>388180</v>
      </c>
      <c r="P7" s="133">
        <v>7145</v>
      </c>
      <c r="Q7" s="133">
        <v>1505</v>
      </c>
      <c r="R7" s="133">
        <v>4301</v>
      </c>
      <c r="S7" s="133">
        <v>1339</v>
      </c>
      <c r="T7" s="133">
        <v>18343</v>
      </c>
      <c r="U7" s="133">
        <v>3490</v>
      </c>
      <c r="V7" s="133">
        <v>12793</v>
      </c>
      <c r="W7" s="133">
        <v>2059</v>
      </c>
      <c r="X7" s="43">
        <v>1.8406409397702095</v>
      </c>
      <c r="Y7" s="43">
        <v>0.38770673398938638</v>
      </c>
      <c r="Z7" s="43">
        <v>1.1079911381317946</v>
      </c>
      <c r="AA7" s="44">
        <v>0.34494306764902882</v>
      </c>
      <c r="AB7" s="45">
        <f t="shared" si="0"/>
        <v>68.591449462375508</v>
      </c>
      <c r="AC7" s="43">
        <f t="shared" si="1"/>
        <v>35.395486523809986</v>
      </c>
      <c r="AD7" s="43">
        <f t="shared" si="2"/>
        <v>66.881915596141283</v>
      </c>
      <c r="AE7" s="43">
        <f t="shared" si="3"/>
        <v>115.37236813530146</v>
      </c>
      <c r="AF7" s="43">
        <f t="shared" si="4"/>
        <v>1.2876137158852343</v>
      </c>
      <c r="AG7" s="43">
        <f t="shared" si="5"/>
        <v>0.66445182724252494</v>
      </c>
      <c r="AH7" s="43">
        <f t="shared" si="6"/>
        <v>1.2555219716345036</v>
      </c>
      <c r="AI7" s="44">
        <f t="shared" si="7"/>
        <v>2.165795369678865</v>
      </c>
    </row>
    <row r="8" spans="1:45">
      <c r="A8" s="36">
        <v>1983</v>
      </c>
      <c r="B8" s="50">
        <v>8323</v>
      </c>
      <c r="C8" s="144">
        <v>96</v>
      </c>
      <c r="D8" s="144">
        <v>10</v>
      </c>
      <c r="E8" s="144">
        <v>56</v>
      </c>
      <c r="F8" s="144">
        <v>31</v>
      </c>
      <c r="G8" s="144">
        <v>231</v>
      </c>
      <c r="H8" s="144">
        <v>19</v>
      </c>
      <c r="I8" s="144">
        <v>165</v>
      </c>
      <c r="J8" s="144">
        <v>47</v>
      </c>
      <c r="K8" s="24">
        <v>1.1534302535143579</v>
      </c>
      <c r="L8" s="81">
        <v>0.12014898474107893</v>
      </c>
      <c r="M8" s="81">
        <v>0.67283431455004206</v>
      </c>
      <c r="N8" s="81">
        <v>0.37246185269734472</v>
      </c>
      <c r="O8" s="38">
        <v>421320</v>
      </c>
      <c r="P8" s="133">
        <v>7396</v>
      </c>
      <c r="Q8" s="133">
        <v>1488</v>
      </c>
      <c r="R8" s="133">
        <v>4333</v>
      </c>
      <c r="S8" s="133">
        <v>1575</v>
      </c>
      <c r="T8" s="133">
        <v>18168</v>
      </c>
      <c r="U8" s="133">
        <v>3313</v>
      </c>
      <c r="V8" s="133">
        <v>12556</v>
      </c>
      <c r="W8" s="133">
        <v>2298</v>
      </c>
      <c r="X8" s="43">
        <v>1.7554352985853985</v>
      </c>
      <c r="Y8" s="43">
        <v>0.3531757334092851</v>
      </c>
      <c r="Z8" s="43">
        <v>1.0284344441279787</v>
      </c>
      <c r="AA8" s="44">
        <v>0.37382512104813442</v>
      </c>
      <c r="AB8" s="45">
        <f t="shared" si="0"/>
        <v>65.706224230755709</v>
      </c>
      <c r="AC8" s="43">
        <f t="shared" si="1"/>
        <v>34.019603663381304</v>
      </c>
      <c r="AD8" s="43">
        <f t="shared" si="2"/>
        <v>65.423160259917779</v>
      </c>
      <c r="AE8" s="43">
        <f t="shared" si="3"/>
        <v>99.635319224409699</v>
      </c>
      <c r="AF8" s="43">
        <f t="shared" si="4"/>
        <v>1.2979989183342346</v>
      </c>
      <c r="AG8" s="43">
        <f t="shared" si="5"/>
        <v>0.67204301075268813</v>
      </c>
      <c r="AH8" s="43">
        <f t="shared" si="6"/>
        <v>1.2924071082390953</v>
      </c>
      <c r="AI8" s="44">
        <f t="shared" si="7"/>
        <v>1.9682539682539684</v>
      </c>
    </row>
    <row r="9" spans="1:45">
      <c r="A9" s="36">
        <v>1984</v>
      </c>
      <c r="B9" s="50">
        <v>9214</v>
      </c>
      <c r="C9" s="144">
        <v>110</v>
      </c>
      <c r="D9" s="144">
        <v>13</v>
      </c>
      <c r="E9" s="144">
        <v>62</v>
      </c>
      <c r="F9" s="144">
        <v>35</v>
      </c>
      <c r="G9" s="144">
        <v>245</v>
      </c>
      <c r="H9" s="144">
        <v>24</v>
      </c>
      <c r="I9" s="144">
        <v>172</v>
      </c>
      <c r="J9" s="144">
        <v>50</v>
      </c>
      <c r="K9" s="24">
        <v>1.1938354677664424</v>
      </c>
      <c r="L9" s="81">
        <v>0.14108964619057957</v>
      </c>
      <c r="M9" s="81">
        <v>0.67288908183199481</v>
      </c>
      <c r="N9" s="81">
        <v>0.37985673974386802</v>
      </c>
      <c r="O9" s="38">
        <v>461990</v>
      </c>
      <c r="P9" s="133">
        <v>8553</v>
      </c>
      <c r="Q9" s="133">
        <v>1807</v>
      </c>
      <c r="R9" s="133">
        <v>4820</v>
      </c>
      <c r="S9" s="133">
        <v>1926</v>
      </c>
      <c r="T9" s="133">
        <v>19604</v>
      </c>
      <c r="U9" s="133">
        <v>3796</v>
      </c>
      <c r="V9" s="133">
        <v>13177</v>
      </c>
      <c r="W9" s="133">
        <v>2632</v>
      </c>
      <c r="X9" s="43">
        <v>1.8513387735665274</v>
      </c>
      <c r="Y9" s="43">
        <v>0.39113400722959368</v>
      </c>
      <c r="Z9" s="43">
        <v>1.0433126258144116</v>
      </c>
      <c r="AA9" s="44">
        <v>0.41689214052252216</v>
      </c>
      <c r="AB9" s="45">
        <f t="shared" si="0"/>
        <v>64.484981615037853</v>
      </c>
      <c r="AC9" s="43">
        <f t="shared" si="1"/>
        <v>36.07194556922294</v>
      </c>
      <c r="AD9" s="43">
        <f t="shared" si="2"/>
        <v>64.495441268789051</v>
      </c>
      <c r="AE9" s="43">
        <f t="shared" si="3"/>
        <v>91.116311108135818</v>
      </c>
      <c r="AF9" s="43">
        <f t="shared" si="4"/>
        <v>1.2860984449900619</v>
      </c>
      <c r="AG9" s="43">
        <f t="shared" si="5"/>
        <v>0.71942446043165476</v>
      </c>
      <c r="AH9" s="43">
        <f t="shared" si="6"/>
        <v>1.2863070539419086</v>
      </c>
      <c r="AI9" s="44">
        <f t="shared" si="7"/>
        <v>1.8172377985462098</v>
      </c>
    </row>
    <row r="10" spans="1:45">
      <c r="A10" s="36">
        <v>1985</v>
      </c>
      <c r="B10" s="50">
        <v>9796</v>
      </c>
      <c r="C10" s="144">
        <v>120</v>
      </c>
      <c r="D10" s="144">
        <v>12</v>
      </c>
      <c r="E10" s="144">
        <v>66</v>
      </c>
      <c r="F10" s="144">
        <v>42</v>
      </c>
      <c r="G10" s="144">
        <v>247</v>
      </c>
      <c r="H10" s="144">
        <v>21</v>
      </c>
      <c r="I10" s="144">
        <v>169</v>
      </c>
      <c r="J10" s="144">
        <v>56</v>
      </c>
      <c r="K10" s="24">
        <v>1.2249897917517354</v>
      </c>
      <c r="L10" s="81">
        <v>0.12249897917517355</v>
      </c>
      <c r="M10" s="81">
        <v>0.6737443854634545</v>
      </c>
      <c r="N10" s="81">
        <v>0.4287464271131074</v>
      </c>
      <c r="O10" s="38">
        <v>500030</v>
      </c>
      <c r="P10" s="133">
        <v>9428</v>
      </c>
      <c r="Q10" s="133">
        <v>1983</v>
      </c>
      <c r="R10" s="133">
        <v>5205</v>
      </c>
      <c r="S10" s="133">
        <v>2240</v>
      </c>
      <c r="T10" s="133">
        <v>20083</v>
      </c>
      <c r="U10" s="133">
        <v>4078</v>
      </c>
      <c r="V10" s="133">
        <v>13157</v>
      </c>
      <c r="W10" s="133">
        <v>2848</v>
      </c>
      <c r="X10" s="43">
        <v>1.8854868707877528</v>
      </c>
      <c r="Y10" s="43">
        <v>0.3965762054276743</v>
      </c>
      <c r="Z10" s="43">
        <v>1.0409375437473751</v>
      </c>
      <c r="AA10" s="44">
        <v>0.44797312161270325</v>
      </c>
      <c r="AB10" s="45">
        <f t="shared" si="0"/>
        <v>64.96941510072341</v>
      </c>
      <c r="AC10" s="43">
        <f t="shared" si="1"/>
        <v>30.889139968210809</v>
      </c>
      <c r="AD10" s="43">
        <f t="shared" si="2"/>
        <v>64.724765622150088</v>
      </c>
      <c r="AE10" s="43">
        <f t="shared" si="3"/>
        <v>95.70806962025317</v>
      </c>
      <c r="AF10" s="43">
        <f t="shared" si="4"/>
        <v>1.2728044123886295</v>
      </c>
      <c r="AG10" s="43">
        <f t="shared" si="5"/>
        <v>0.60514372163388808</v>
      </c>
      <c r="AH10" s="43">
        <f t="shared" si="6"/>
        <v>1.2680115273775217</v>
      </c>
      <c r="AI10" s="44">
        <f t="shared" si="7"/>
        <v>1.875</v>
      </c>
    </row>
    <row r="11" spans="1:45">
      <c r="A11" s="36">
        <v>1986</v>
      </c>
      <c r="B11" s="50">
        <v>10993</v>
      </c>
      <c r="C11" s="144">
        <v>124</v>
      </c>
      <c r="D11" s="144">
        <v>11</v>
      </c>
      <c r="E11" s="144">
        <v>68</v>
      </c>
      <c r="F11" s="144">
        <v>44</v>
      </c>
      <c r="G11" s="144">
        <v>242</v>
      </c>
      <c r="H11" s="144">
        <v>20</v>
      </c>
      <c r="I11" s="144">
        <v>166</v>
      </c>
      <c r="J11" s="144">
        <v>56</v>
      </c>
      <c r="K11" s="24">
        <v>1.1279905394341854</v>
      </c>
      <c r="L11" s="81">
        <v>0.10006367688529064</v>
      </c>
      <c r="M11" s="81">
        <v>0.61857545710906936</v>
      </c>
      <c r="N11" s="81">
        <v>0.40025470754116255</v>
      </c>
      <c r="O11" s="38">
        <v>526630</v>
      </c>
      <c r="P11" s="133">
        <v>9870</v>
      </c>
      <c r="Q11" s="133">
        <v>1649</v>
      </c>
      <c r="R11" s="133">
        <v>5480</v>
      </c>
      <c r="S11" s="133">
        <v>2741</v>
      </c>
      <c r="T11" s="133">
        <v>19582</v>
      </c>
      <c r="U11" s="133">
        <v>3190</v>
      </c>
      <c r="V11" s="133">
        <v>13005</v>
      </c>
      <c r="W11" s="133">
        <v>3387</v>
      </c>
      <c r="X11" s="43">
        <v>1.8741811138750164</v>
      </c>
      <c r="Y11" s="43">
        <v>0.31312306552987867</v>
      </c>
      <c r="Z11" s="43">
        <v>1.0405787744716404</v>
      </c>
      <c r="AA11" s="44">
        <v>0.52047927387349746</v>
      </c>
      <c r="AB11" s="45">
        <f t="shared" si="0"/>
        <v>60.185780930316625</v>
      </c>
      <c r="AC11" s="43">
        <f t="shared" si="1"/>
        <v>31.956661102547368</v>
      </c>
      <c r="AD11" s="43">
        <f t="shared" si="2"/>
        <v>59.44532718564767</v>
      </c>
      <c r="AE11" s="43">
        <f t="shared" si="3"/>
        <v>76.901180821744788</v>
      </c>
      <c r="AF11" s="43">
        <f t="shared" si="4"/>
        <v>1.2563323201621073</v>
      </c>
      <c r="AG11" s="43">
        <f t="shared" si="5"/>
        <v>0.66707095209217704</v>
      </c>
      <c r="AH11" s="43">
        <f t="shared" si="6"/>
        <v>1.2408759124087592</v>
      </c>
      <c r="AI11" s="44">
        <f t="shared" si="7"/>
        <v>1.6052535570959505</v>
      </c>
    </row>
    <row r="12" spans="1:45">
      <c r="A12" s="36">
        <v>1987</v>
      </c>
      <c r="B12" s="50">
        <v>12085</v>
      </c>
      <c r="C12" s="144">
        <v>141</v>
      </c>
      <c r="D12" s="144">
        <v>10</v>
      </c>
      <c r="E12" s="144">
        <v>68</v>
      </c>
      <c r="F12" s="144">
        <v>64</v>
      </c>
      <c r="G12" s="144">
        <v>252</v>
      </c>
      <c r="H12" s="144">
        <v>17</v>
      </c>
      <c r="I12" s="144">
        <v>155</v>
      </c>
      <c r="J12" s="144">
        <v>79</v>
      </c>
      <c r="K12" s="24">
        <v>1.1667356226727348</v>
      </c>
      <c r="L12" s="81">
        <v>8.2747207281754234E-2</v>
      </c>
      <c r="M12" s="81">
        <v>0.56268100951592892</v>
      </c>
      <c r="N12" s="81">
        <v>0.52958212660322723</v>
      </c>
      <c r="O12" s="38">
        <v>574340</v>
      </c>
      <c r="P12" s="133">
        <v>10532</v>
      </c>
      <c r="Q12" s="133">
        <v>1870</v>
      </c>
      <c r="R12" s="133">
        <v>5470</v>
      </c>
      <c r="S12" s="133">
        <v>3192</v>
      </c>
      <c r="T12" s="133">
        <v>19651</v>
      </c>
      <c r="U12" s="133">
        <v>3619</v>
      </c>
      <c r="V12" s="133">
        <v>12183</v>
      </c>
      <c r="W12" s="133">
        <v>3848</v>
      </c>
      <c r="X12" s="43">
        <v>1.833757008044016</v>
      </c>
      <c r="Y12" s="43">
        <v>0.3255911132778494</v>
      </c>
      <c r="Z12" s="43">
        <v>0.95239753456140974</v>
      </c>
      <c r="AA12" s="44">
        <v>0.55576836020475684</v>
      </c>
      <c r="AB12" s="45">
        <f t="shared" si="0"/>
        <v>63.625421337434332</v>
      </c>
      <c r="AC12" s="43">
        <f t="shared" si="1"/>
        <v>25.414455096365092</v>
      </c>
      <c r="AD12" s="43">
        <f t="shared" si="2"/>
        <v>59.080477331879081</v>
      </c>
      <c r="AE12" s="43">
        <f t="shared" si="3"/>
        <v>95.288282767323778</v>
      </c>
      <c r="AF12" s="43">
        <f t="shared" si="4"/>
        <v>1.3387770603873907</v>
      </c>
      <c r="AG12" s="43">
        <f t="shared" si="5"/>
        <v>0.53475935828876997</v>
      </c>
      <c r="AH12" s="43">
        <f t="shared" si="6"/>
        <v>1.243144424131627</v>
      </c>
      <c r="AI12" s="44">
        <f t="shared" si="7"/>
        <v>2.0050125313283207</v>
      </c>
    </row>
    <row r="13" spans="1:45">
      <c r="A13" s="36">
        <v>1988</v>
      </c>
      <c r="B13" s="50">
        <v>12870</v>
      </c>
      <c r="C13" s="144">
        <v>166</v>
      </c>
      <c r="D13" s="144">
        <v>12</v>
      </c>
      <c r="E13" s="144">
        <v>78</v>
      </c>
      <c r="F13" s="144">
        <v>76</v>
      </c>
      <c r="G13" s="144">
        <v>283</v>
      </c>
      <c r="H13" s="144">
        <v>22</v>
      </c>
      <c r="I13" s="144">
        <v>168</v>
      </c>
      <c r="J13" s="144">
        <v>93</v>
      </c>
      <c r="K13" s="24">
        <v>1.28982128982129</v>
      </c>
      <c r="L13" s="81">
        <v>9.3240093240093247E-2</v>
      </c>
      <c r="M13" s="81">
        <v>0.60606060606060608</v>
      </c>
      <c r="N13" s="81">
        <v>0.59052059052059047</v>
      </c>
      <c r="O13" s="38">
        <v>626890</v>
      </c>
      <c r="P13" s="133">
        <v>12332</v>
      </c>
      <c r="Q13" s="133">
        <v>2170</v>
      </c>
      <c r="R13" s="133">
        <v>6233</v>
      </c>
      <c r="S13" s="133">
        <v>3929</v>
      </c>
      <c r="T13" s="133">
        <v>21911</v>
      </c>
      <c r="U13" s="133">
        <v>4103</v>
      </c>
      <c r="V13" s="133">
        <v>13186</v>
      </c>
      <c r="W13" s="133">
        <v>4622</v>
      </c>
      <c r="X13" s="43">
        <v>1.9671712740672209</v>
      </c>
      <c r="Y13" s="43">
        <v>0.34615323262454339</v>
      </c>
      <c r="Z13" s="43">
        <v>0.99427331748791659</v>
      </c>
      <c r="AA13" s="44">
        <v>0.62674472395476077</v>
      </c>
      <c r="AB13" s="45">
        <f t="shared" si="0"/>
        <v>65.567310118072371</v>
      </c>
      <c r="AC13" s="43">
        <f t="shared" si="1"/>
        <v>26.936074678010165</v>
      </c>
      <c r="AD13" s="43">
        <f t="shared" si="2"/>
        <v>60.95513129044334</v>
      </c>
      <c r="AE13" s="43">
        <f t="shared" si="3"/>
        <v>94.220273095304904</v>
      </c>
      <c r="AF13" s="43">
        <f t="shared" si="4"/>
        <v>1.3460914693480377</v>
      </c>
      <c r="AG13" s="43">
        <f t="shared" si="5"/>
        <v>0.55299539170506917</v>
      </c>
      <c r="AH13" s="43">
        <f t="shared" si="6"/>
        <v>1.2514038183860099</v>
      </c>
      <c r="AI13" s="44">
        <f t="shared" si="7"/>
        <v>1.934334436243319</v>
      </c>
    </row>
    <row r="14" spans="1:45">
      <c r="A14" s="36">
        <v>1989</v>
      </c>
      <c r="B14" s="50">
        <v>13484</v>
      </c>
      <c r="C14" s="144">
        <v>167</v>
      </c>
      <c r="D14" s="144">
        <v>11</v>
      </c>
      <c r="E14" s="144">
        <v>76</v>
      </c>
      <c r="F14" s="144">
        <v>80</v>
      </c>
      <c r="G14" s="144">
        <v>273</v>
      </c>
      <c r="H14" s="144">
        <v>18</v>
      </c>
      <c r="I14" s="144">
        <v>157</v>
      </c>
      <c r="J14" s="144">
        <v>98</v>
      </c>
      <c r="K14" s="24">
        <v>1.238504894690003</v>
      </c>
      <c r="L14" s="81">
        <v>8.1578166716107972E-2</v>
      </c>
      <c r="M14" s="81">
        <v>0.56363097003856422</v>
      </c>
      <c r="N14" s="81">
        <v>0.59329575793533074</v>
      </c>
      <c r="O14" s="38">
        <v>671580</v>
      </c>
      <c r="P14" s="133">
        <v>12599</v>
      </c>
      <c r="Q14" s="133">
        <v>1597</v>
      </c>
      <c r="R14" s="133">
        <v>6544</v>
      </c>
      <c r="S14" s="133">
        <v>4458</v>
      </c>
      <c r="T14" s="133">
        <v>21393</v>
      </c>
      <c r="U14" s="133">
        <v>3040</v>
      </c>
      <c r="V14" s="133">
        <v>13207</v>
      </c>
      <c r="W14" s="133">
        <v>5146</v>
      </c>
      <c r="X14" s="43">
        <v>1.8760237052919979</v>
      </c>
      <c r="Y14" s="43">
        <v>0.23779743291938416</v>
      </c>
      <c r="Z14" s="43">
        <v>0.97441853539414514</v>
      </c>
      <c r="AA14" s="44">
        <v>0.66380773697846873</v>
      </c>
      <c r="AB14" s="45">
        <f t="shared" si="0"/>
        <v>66.017550375102175</v>
      </c>
      <c r="AC14" s="43">
        <f t="shared" si="1"/>
        <v>34.305739012651088</v>
      </c>
      <c r="AD14" s="43">
        <f t="shared" si="2"/>
        <v>57.84280055906158</v>
      </c>
      <c r="AE14" s="43">
        <f t="shared" si="3"/>
        <v>89.377650317229566</v>
      </c>
      <c r="AF14" s="43">
        <f t="shared" si="4"/>
        <v>1.3255020239701563</v>
      </c>
      <c r="AG14" s="43">
        <f t="shared" si="5"/>
        <v>0.68879148403256107</v>
      </c>
      <c r="AH14" s="43">
        <f t="shared" si="6"/>
        <v>1.1613691931540342</v>
      </c>
      <c r="AI14" s="44">
        <f t="shared" si="7"/>
        <v>1.794526693584567</v>
      </c>
    </row>
    <row r="15" spans="1:45">
      <c r="A15" s="36">
        <v>1990</v>
      </c>
      <c r="B15" s="50">
        <v>13814</v>
      </c>
      <c r="C15" s="144">
        <v>181</v>
      </c>
      <c r="D15" s="144">
        <v>14</v>
      </c>
      <c r="E15" s="144">
        <v>81</v>
      </c>
      <c r="F15" s="144">
        <v>86</v>
      </c>
      <c r="G15" s="144">
        <v>282</v>
      </c>
      <c r="H15" s="144">
        <v>23</v>
      </c>
      <c r="I15" s="144">
        <v>158</v>
      </c>
      <c r="J15" s="144">
        <v>101</v>
      </c>
      <c r="K15" s="24">
        <v>1.3102649486028666</v>
      </c>
      <c r="L15" s="81">
        <v>0.10134646011292892</v>
      </c>
      <c r="M15" s="81">
        <v>0.58636166208194584</v>
      </c>
      <c r="N15" s="81">
        <v>0.62255682640799193</v>
      </c>
      <c r="O15" s="38">
        <v>695500</v>
      </c>
      <c r="P15" s="133">
        <v>13990</v>
      </c>
      <c r="Q15" s="133">
        <v>1703</v>
      </c>
      <c r="R15" s="133">
        <v>7220</v>
      </c>
      <c r="S15" s="133">
        <v>5068</v>
      </c>
      <c r="T15" s="133">
        <v>22835</v>
      </c>
      <c r="U15" s="133">
        <v>3159</v>
      </c>
      <c r="V15" s="133">
        <v>13769</v>
      </c>
      <c r="W15" s="133">
        <v>5908</v>
      </c>
      <c r="X15" s="43">
        <v>2.0115025161754132</v>
      </c>
      <c r="Y15" s="43">
        <v>0.24485981308411214</v>
      </c>
      <c r="Z15" s="43">
        <v>1.0381020848310567</v>
      </c>
      <c r="AA15" s="44">
        <v>0.72868439971243715</v>
      </c>
      <c r="AB15" s="45">
        <f t="shared" si="0"/>
        <v>65.138618424109623</v>
      </c>
      <c r="AC15" s="43">
        <f t="shared" si="1"/>
        <v>41.389584855280134</v>
      </c>
      <c r="AD15" s="43">
        <f t="shared" si="2"/>
        <v>56.48400775318467</v>
      </c>
      <c r="AE15" s="43">
        <f t="shared" si="3"/>
        <v>85.435728643796054</v>
      </c>
      <c r="AF15" s="43">
        <f t="shared" si="4"/>
        <v>1.2937812723373838</v>
      </c>
      <c r="AG15" s="43">
        <f t="shared" si="5"/>
        <v>0.82207868467410439</v>
      </c>
      <c r="AH15" s="43">
        <f t="shared" si="6"/>
        <v>1.1218836565096952</v>
      </c>
      <c r="AI15" s="44">
        <f t="shared" si="7"/>
        <v>1.6969218626677192</v>
      </c>
    </row>
    <row r="16" spans="1:45">
      <c r="A16" s="36">
        <v>1991</v>
      </c>
      <c r="B16" s="50">
        <v>13952</v>
      </c>
      <c r="C16" s="144">
        <v>173</v>
      </c>
      <c r="D16" s="144">
        <v>13</v>
      </c>
      <c r="E16" s="144">
        <v>81</v>
      </c>
      <c r="F16" s="144">
        <v>79</v>
      </c>
      <c r="G16" s="144">
        <v>271</v>
      </c>
      <c r="H16" s="144">
        <v>21</v>
      </c>
      <c r="I16" s="144">
        <v>155</v>
      </c>
      <c r="J16" s="144">
        <v>95</v>
      </c>
      <c r="K16" s="24">
        <v>1.2399655963302751</v>
      </c>
      <c r="L16" s="81">
        <v>9.3176605504587159E-2</v>
      </c>
      <c r="M16" s="81">
        <v>0.58056192660550454</v>
      </c>
      <c r="N16" s="81">
        <v>0.56622706422018343</v>
      </c>
      <c r="O16" s="38">
        <v>701770</v>
      </c>
      <c r="P16" s="133">
        <v>14313</v>
      </c>
      <c r="Q16" s="133">
        <v>1592</v>
      </c>
      <c r="R16" s="133">
        <v>7405</v>
      </c>
      <c r="S16" s="133">
        <v>5316</v>
      </c>
      <c r="T16" s="133">
        <v>23051</v>
      </c>
      <c r="U16" s="133">
        <v>2944</v>
      </c>
      <c r="V16" s="133">
        <v>13760</v>
      </c>
      <c r="W16" s="133">
        <v>6348</v>
      </c>
      <c r="X16" s="43">
        <v>2.0395571198540829</v>
      </c>
      <c r="Y16" s="43">
        <v>0.22685495247730739</v>
      </c>
      <c r="Z16" s="43">
        <v>1.0551890220442597</v>
      </c>
      <c r="AA16" s="44">
        <v>0.75751314533251635</v>
      </c>
      <c r="AB16" s="45">
        <f t="shared" si="0"/>
        <v>60.795825930042433</v>
      </c>
      <c r="AC16" s="43">
        <f t="shared" si="1"/>
        <v>41.073207565925962</v>
      </c>
      <c r="AD16" s="43">
        <f t="shared" si="2"/>
        <v>55.019708741923679</v>
      </c>
      <c r="AE16" s="43">
        <f t="shared" si="3"/>
        <v>74.748150274228379</v>
      </c>
      <c r="AF16" s="43">
        <f t="shared" si="4"/>
        <v>1.2086913994270942</v>
      </c>
      <c r="AG16" s="43">
        <f t="shared" si="5"/>
        <v>0.81658291457286436</v>
      </c>
      <c r="AH16" s="43">
        <f t="shared" si="6"/>
        <v>1.0938555030384873</v>
      </c>
      <c r="AI16" s="44">
        <f t="shared" si="7"/>
        <v>1.4860797592174566</v>
      </c>
    </row>
    <row r="17" spans="1:35">
      <c r="A17" s="36">
        <v>1992</v>
      </c>
      <c r="B17" s="50">
        <v>14422</v>
      </c>
      <c r="C17" s="144">
        <v>188</v>
      </c>
      <c r="D17" s="144">
        <v>12</v>
      </c>
      <c r="E17" s="144">
        <v>85</v>
      </c>
      <c r="F17" s="144">
        <v>91</v>
      </c>
      <c r="G17" s="144">
        <v>280</v>
      </c>
      <c r="H17" s="144">
        <v>20</v>
      </c>
      <c r="I17" s="144">
        <v>145</v>
      </c>
      <c r="J17" s="144">
        <v>115</v>
      </c>
      <c r="K17" s="24">
        <v>1.3035639994452919</v>
      </c>
      <c r="L17" s="81">
        <v>8.3206212730550552E-2</v>
      </c>
      <c r="M17" s="81">
        <v>0.58937734017473309</v>
      </c>
      <c r="N17" s="81">
        <v>0.6309804465400084</v>
      </c>
      <c r="O17" s="38">
        <v>718440</v>
      </c>
      <c r="P17" s="133">
        <v>14504</v>
      </c>
      <c r="Q17" s="133">
        <v>1202</v>
      </c>
      <c r="R17" s="133">
        <v>7815</v>
      </c>
      <c r="S17" s="133">
        <v>5487</v>
      </c>
      <c r="T17" s="133">
        <v>22076</v>
      </c>
      <c r="U17" s="133">
        <v>2313</v>
      </c>
      <c r="V17" s="133">
        <v>13077</v>
      </c>
      <c r="W17" s="133">
        <v>6686</v>
      </c>
      <c r="X17" s="43">
        <v>2.0188185513056069</v>
      </c>
      <c r="Y17" s="43">
        <v>0.16730694282055564</v>
      </c>
      <c r="Z17" s="43">
        <v>1.0877735092700851</v>
      </c>
      <c r="AA17" s="44">
        <v>0.76373809921496572</v>
      </c>
      <c r="AB17" s="45">
        <f t="shared" si="0"/>
        <v>64.570637049191632</v>
      </c>
      <c r="AC17" s="43">
        <f t="shared" si="1"/>
        <v>49.732671775488143</v>
      </c>
      <c r="AD17" s="43">
        <f t="shared" si="2"/>
        <v>54.181990566236117</v>
      </c>
      <c r="AE17" s="43">
        <f t="shared" si="3"/>
        <v>82.617385094259816</v>
      </c>
      <c r="AF17" s="43">
        <f t="shared" si="4"/>
        <v>1.2961941533370105</v>
      </c>
      <c r="AG17" s="43">
        <f t="shared" si="5"/>
        <v>0.99833610648918469</v>
      </c>
      <c r="AH17" s="43">
        <f t="shared" si="6"/>
        <v>1.0876519513755598</v>
      </c>
      <c r="AI17" s="44">
        <f t="shared" si="7"/>
        <v>1.658465463823583</v>
      </c>
    </row>
    <row r="18" spans="1:35">
      <c r="A18" s="36">
        <v>1993</v>
      </c>
      <c r="B18" s="50">
        <v>15146</v>
      </c>
      <c r="C18" s="144">
        <v>237</v>
      </c>
      <c r="D18" s="144">
        <v>13</v>
      </c>
      <c r="E18" s="144">
        <v>82</v>
      </c>
      <c r="F18" s="144">
        <v>142</v>
      </c>
      <c r="G18" s="144">
        <v>345</v>
      </c>
      <c r="H18" s="144">
        <v>21</v>
      </c>
      <c r="I18" s="144">
        <v>155</v>
      </c>
      <c r="J18" s="144">
        <v>168</v>
      </c>
      <c r="K18" s="24">
        <v>1.5647695761257099</v>
      </c>
      <c r="L18" s="81">
        <v>8.583124257229631E-2</v>
      </c>
      <c r="M18" s="81">
        <v>0.541397068532946</v>
      </c>
      <c r="N18" s="81">
        <v>0.93754126502046742</v>
      </c>
      <c r="O18" s="38">
        <v>747040</v>
      </c>
      <c r="P18" s="133">
        <v>16420</v>
      </c>
      <c r="Q18" s="133">
        <v>1820</v>
      </c>
      <c r="R18" s="133">
        <v>7982</v>
      </c>
      <c r="S18" s="133">
        <v>6619</v>
      </c>
      <c r="T18" s="133">
        <v>25874</v>
      </c>
      <c r="U18" s="133">
        <v>3435</v>
      </c>
      <c r="V18" s="133">
        <v>14710</v>
      </c>
      <c r="W18" s="133">
        <v>7728</v>
      </c>
      <c r="X18" s="43">
        <v>2.198008138787749</v>
      </c>
      <c r="Y18" s="43">
        <v>0.24362818590704646</v>
      </c>
      <c r="Z18" s="43">
        <v>1.0684836153351895</v>
      </c>
      <c r="AA18" s="44">
        <v>0.88603019918612125</v>
      </c>
      <c r="AB18" s="45">
        <f t="shared" si="0"/>
        <v>71.19034495426007</v>
      </c>
      <c r="AC18" s="43">
        <f t="shared" si="1"/>
        <v>35.230423874290238</v>
      </c>
      <c r="AD18" s="43">
        <f t="shared" si="2"/>
        <v>50.669665005869703</v>
      </c>
      <c r="AE18" s="43">
        <f t="shared" si="3"/>
        <v>105.81369189014805</v>
      </c>
      <c r="AF18" s="43">
        <f t="shared" si="4"/>
        <v>1.443361753958587</v>
      </c>
      <c r="AG18" s="43">
        <f t="shared" si="5"/>
        <v>0.7142857142857143</v>
      </c>
      <c r="AH18" s="43">
        <f t="shared" si="6"/>
        <v>1.0273114507642196</v>
      </c>
      <c r="AI18" s="44">
        <f t="shared" si="7"/>
        <v>2.145339175101979</v>
      </c>
    </row>
    <row r="19" spans="1:35">
      <c r="A19" s="36">
        <v>1994</v>
      </c>
      <c r="B19" s="50">
        <v>15816</v>
      </c>
      <c r="C19" s="144">
        <v>210</v>
      </c>
      <c r="D19" s="144">
        <v>10</v>
      </c>
      <c r="E19" s="144">
        <v>88</v>
      </c>
      <c r="F19" s="144">
        <v>113</v>
      </c>
      <c r="G19" s="144">
        <v>297</v>
      </c>
      <c r="H19" s="144">
        <v>16</v>
      </c>
      <c r="I19" s="144">
        <v>152</v>
      </c>
      <c r="J19" s="144">
        <v>130</v>
      </c>
      <c r="K19" s="24">
        <v>1.3277693474962062</v>
      </c>
      <c r="L19" s="81">
        <v>6.3227111785533641E-2</v>
      </c>
      <c r="M19" s="81">
        <v>0.55639858371269602</v>
      </c>
      <c r="N19" s="81">
        <v>0.71446636317653001</v>
      </c>
      <c r="O19" s="38">
        <v>791970</v>
      </c>
      <c r="P19" s="133">
        <v>19203</v>
      </c>
      <c r="Q19" s="133">
        <v>2764</v>
      </c>
      <c r="R19" s="133">
        <v>8861</v>
      </c>
      <c r="S19" s="133">
        <v>7578</v>
      </c>
      <c r="T19" s="133">
        <v>28679</v>
      </c>
      <c r="U19" s="133">
        <v>5050</v>
      </c>
      <c r="V19" s="133">
        <v>15057</v>
      </c>
      <c r="W19" s="133">
        <v>8571</v>
      </c>
      <c r="X19" s="43">
        <v>2.4247130573127769</v>
      </c>
      <c r="Y19" s="43">
        <v>0.34900311880500523</v>
      </c>
      <c r="Z19" s="43">
        <v>1.1188555122037451</v>
      </c>
      <c r="AA19" s="44">
        <v>0.95685442630402662</v>
      </c>
      <c r="AB19" s="45">
        <f t="shared" si="0"/>
        <v>54.759854717313473</v>
      </c>
      <c r="AC19" s="43">
        <f t="shared" si="1"/>
        <v>18.116489045148001</v>
      </c>
      <c r="AD19" s="43">
        <f t="shared" si="2"/>
        <v>49.729261521605217</v>
      </c>
      <c r="AE19" s="43">
        <f t="shared" si="3"/>
        <v>74.668240385974727</v>
      </c>
      <c r="AF19" s="43">
        <f t="shared" si="4"/>
        <v>1.0935791282612093</v>
      </c>
      <c r="AG19" s="43">
        <f t="shared" si="5"/>
        <v>0.36179450072358899</v>
      </c>
      <c r="AH19" s="43">
        <f t="shared" si="6"/>
        <v>0.99311590113982628</v>
      </c>
      <c r="AI19" s="44">
        <f t="shared" si="7"/>
        <v>1.4911586170493534</v>
      </c>
    </row>
    <row r="20" spans="1:35">
      <c r="A20" s="36">
        <v>1995</v>
      </c>
      <c r="B20" s="50">
        <v>17047</v>
      </c>
      <c r="C20" s="144">
        <v>227</v>
      </c>
      <c r="D20" s="144">
        <v>13</v>
      </c>
      <c r="E20" s="144">
        <v>93</v>
      </c>
      <c r="F20" s="144">
        <v>122</v>
      </c>
      <c r="G20" s="144">
        <v>328</v>
      </c>
      <c r="H20" s="144">
        <v>21</v>
      </c>
      <c r="I20" s="144">
        <v>161</v>
      </c>
      <c r="J20" s="144">
        <v>146</v>
      </c>
      <c r="K20" s="24">
        <v>1.3316126004575586</v>
      </c>
      <c r="L20" s="81">
        <v>7.6259752449111276E-2</v>
      </c>
      <c r="M20" s="81">
        <v>0.54555053675133458</v>
      </c>
      <c r="N20" s="81">
        <v>0.71566844606089053</v>
      </c>
      <c r="O20" s="38">
        <v>831620</v>
      </c>
      <c r="P20" s="133">
        <v>19707</v>
      </c>
      <c r="Q20" s="133">
        <v>2768</v>
      </c>
      <c r="R20" s="133">
        <v>9334</v>
      </c>
      <c r="S20" s="133">
        <v>7604</v>
      </c>
      <c r="T20" s="133">
        <v>29673</v>
      </c>
      <c r="U20" s="133">
        <v>5055</v>
      </c>
      <c r="V20" s="133">
        <v>15928</v>
      </c>
      <c r="W20" s="133">
        <v>8689</v>
      </c>
      <c r="X20" s="43">
        <v>2.3697121281354465</v>
      </c>
      <c r="Y20" s="43">
        <v>0.33284432793824104</v>
      </c>
      <c r="Z20" s="43">
        <v>1.1223876289651524</v>
      </c>
      <c r="AA20" s="44">
        <v>0.91435992400375166</v>
      </c>
      <c r="AB20" s="45">
        <f t="shared" si="0"/>
        <v>56.193011153017444</v>
      </c>
      <c r="AC20" s="43">
        <f t="shared" si="1"/>
        <v>22.911537330827283</v>
      </c>
      <c r="AD20" s="43">
        <f t="shared" si="2"/>
        <v>48.606249986409345</v>
      </c>
      <c r="AE20" s="43">
        <f t="shared" si="3"/>
        <v>78.269883365749308</v>
      </c>
      <c r="AF20" s="43">
        <f t="shared" si="4"/>
        <v>1.1518749682853808</v>
      </c>
      <c r="AG20" s="43">
        <f t="shared" si="5"/>
        <v>0.46965317919075145</v>
      </c>
      <c r="AH20" s="43">
        <f t="shared" si="6"/>
        <v>0.99635740304263987</v>
      </c>
      <c r="AI20" s="44">
        <f t="shared" si="7"/>
        <v>1.604418726985797</v>
      </c>
    </row>
    <row r="21" spans="1:35">
      <c r="A21" s="36">
        <v>1996</v>
      </c>
      <c r="B21" s="50">
        <v>17316</v>
      </c>
      <c r="C21" s="144">
        <v>238</v>
      </c>
      <c r="D21" s="144">
        <v>14</v>
      </c>
      <c r="E21" s="144">
        <v>98</v>
      </c>
      <c r="F21" s="144">
        <v>126</v>
      </c>
      <c r="G21" s="144">
        <v>342</v>
      </c>
      <c r="H21" s="144">
        <v>22</v>
      </c>
      <c r="I21" s="144">
        <v>177</v>
      </c>
      <c r="J21" s="144">
        <v>143</v>
      </c>
      <c r="K21" s="24">
        <v>1.3744513744513744</v>
      </c>
      <c r="L21" s="81">
        <v>8.0850080850080844E-2</v>
      </c>
      <c r="M21" s="81">
        <v>0.56595056595056592</v>
      </c>
      <c r="N21" s="81">
        <v>0.72765072765072769</v>
      </c>
      <c r="O21" s="38">
        <v>859830</v>
      </c>
      <c r="P21" s="133">
        <v>21068</v>
      </c>
      <c r="Q21" s="133">
        <v>2861</v>
      </c>
      <c r="R21" s="133">
        <v>9722</v>
      </c>
      <c r="S21" s="133">
        <v>8484</v>
      </c>
      <c r="T21" s="133">
        <v>31534</v>
      </c>
      <c r="U21" s="133">
        <v>5005</v>
      </c>
      <c r="V21" s="133">
        <v>17094</v>
      </c>
      <c r="W21" s="133">
        <v>9435</v>
      </c>
      <c r="X21" s="43">
        <v>2.450251793959271</v>
      </c>
      <c r="Y21" s="43">
        <v>0.33274019282881501</v>
      </c>
      <c r="Z21" s="43">
        <v>1.1306886244955399</v>
      </c>
      <c r="AA21" s="44">
        <v>0.98670667457520667</v>
      </c>
      <c r="AB21" s="45">
        <f t="shared" si="0"/>
        <v>56.094291118973103</v>
      </c>
      <c r="AC21" s="43">
        <f t="shared" si="1"/>
        <v>24.298261103573928</v>
      </c>
      <c r="AD21" s="43">
        <f t="shared" si="2"/>
        <v>50.053618095173327</v>
      </c>
      <c r="AE21" s="43">
        <f t="shared" si="3"/>
        <v>73.745394289948749</v>
      </c>
      <c r="AF21" s="43">
        <f t="shared" si="4"/>
        <v>1.1296753370039871</v>
      </c>
      <c r="AG21" s="43">
        <f t="shared" si="5"/>
        <v>0.48933939182104158</v>
      </c>
      <c r="AH21" s="43">
        <f t="shared" si="6"/>
        <v>1.0080230405266406</v>
      </c>
      <c r="AI21" s="44">
        <f t="shared" si="7"/>
        <v>1.4851485148514851</v>
      </c>
    </row>
    <row r="22" spans="1:35">
      <c r="A22" s="36">
        <v>1997</v>
      </c>
      <c r="B22" s="50">
        <v>17463</v>
      </c>
      <c r="C22" s="144">
        <v>242</v>
      </c>
      <c r="D22" s="144">
        <v>8</v>
      </c>
      <c r="E22" s="144">
        <v>111</v>
      </c>
      <c r="F22" s="144">
        <v>123</v>
      </c>
      <c r="G22" s="144">
        <v>330</v>
      </c>
      <c r="H22" s="144">
        <v>12</v>
      </c>
      <c r="I22" s="144">
        <v>177</v>
      </c>
      <c r="J22" s="144">
        <v>141</v>
      </c>
      <c r="K22" s="24">
        <v>1.3857870927103018</v>
      </c>
      <c r="L22" s="81">
        <v>4.5811143560671133E-2</v>
      </c>
      <c r="M22" s="81">
        <v>0.63562961690431197</v>
      </c>
      <c r="N22" s="81">
        <v>0.70434633224531862</v>
      </c>
      <c r="O22" s="38">
        <v>906930</v>
      </c>
      <c r="P22" s="133">
        <v>22639</v>
      </c>
      <c r="Q22" s="133">
        <v>3527</v>
      </c>
      <c r="R22" s="133">
        <v>9546</v>
      </c>
      <c r="S22" s="133">
        <v>9565</v>
      </c>
      <c r="T22" s="133">
        <v>31964</v>
      </c>
      <c r="U22" s="133">
        <v>6106</v>
      </c>
      <c r="V22" s="133">
        <v>15118</v>
      </c>
      <c r="W22" s="133">
        <v>10740</v>
      </c>
      <c r="X22" s="43">
        <v>2.4962235233149199</v>
      </c>
      <c r="Y22" s="43">
        <v>0.38889440199353864</v>
      </c>
      <c r="Z22" s="43">
        <v>1.05256193973074</v>
      </c>
      <c r="AA22" s="44">
        <v>1.0546569194976458</v>
      </c>
      <c r="AB22" s="45">
        <f t="shared" si="0"/>
        <v>55.515344670336752</v>
      </c>
      <c r="AC22" s="43">
        <f t="shared" si="1"/>
        <v>11.77984134660603</v>
      </c>
      <c r="AD22" s="43">
        <f t="shared" si="2"/>
        <v>60.3888087637783</v>
      </c>
      <c r="AE22" s="43">
        <f t="shared" si="3"/>
        <v>66.784403460872639</v>
      </c>
      <c r="AF22" s="43">
        <f t="shared" si="4"/>
        <v>1.0689518088254781</v>
      </c>
      <c r="AG22" s="43">
        <f t="shared" si="5"/>
        <v>0.22682166146867025</v>
      </c>
      <c r="AH22" s="43">
        <f t="shared" si="6"/>
        <v>1.1627906976744187</v>
      </c>
      <c r="AI22" s="44">
        <f t="shared" si="7"/>
        <v>1.2859383167799268</v>
      </c>
    </row>
    <row r="23" spans="1:35">
      <c r="A23" s="36">
        <v>1998</v>
      </c>
      <c r="B23" s="50">
        <v>18231</v>
      </c>
      <c r="C23" s="144">
        <v>301</v>
      </c>
      <c r="D23" s="144">
        <v>7</v>
      </c>
      <c r="E23" s="144">
        <v>138</v>
      </c>
      <c r="F23" s="144">
        <v>156</v>
      </c>
      <c r="G23" s="144">
        <v>400</v>
      </c>
      <c r="H23" s="144">
        <v>10</v>
      </c>
      <c r="I23" s="144">
        <v>216</v>
      </c>
      <c r="J23" s="144">
        <v>174</v>
      </c>
      <c r="K23" s="24">
        <v>1.6510339531567113</v>
      </c>
      <c r="L23" s="81">
        <v>3.8396138445504914E-2</v>
      </c>
      <c r="M23" s="81">
        <v>0.75695244363995395</v>
      </c>
      <c r="N23" s="81">
        <v>0.85568537107125231</v>
      </c>
      <c r="O23" s="38">
        <v>940550</v>
      </c>
      <c r="P23" s="133">
        <v>25819</v>
      </c>
      <c r="Q23" s="133">
        <v>4693</v>
      </c>
      <c r="R23" s="133">
        <v>10342</v>
      </c>
      <c r="S23" s="133">
        <v>10783</v>
      </c>
      <c r="T23" s="133">
        <v>36082</v>
      </c>
      <c r="U23" s="133">
        <v>7962</v>
      </c>
      <c r="V23" s="133">
        <v>16040</v>
      </c>
      <c r="W23" s="133">
        <v>12081</v>
      </c>
      <c r="X23" s="43">
        <v>2.7450959544947104</v>
      </c>
      <c r="Y23" s="43">
        <v>0.49896337249481687</v>
      </c>
      <c r="Z23" s="43">
        <v>1.0995694008824624</v>
      </c>
      <c r="AA23" s="44">
        <v>1.1464568603476688</v>
      </c>
      <c r="AB23" s="45">
        <f t="shared" si="0"/>
        <v>60.144853969617138</v>
      </c>
      <c r="AC23" s="43">
        <f t="shared" si="1"/>
        <v>7.695181763247315</v>
      </c>
      <c r="AD23" s="43">
        <f t="shared" si="2"/>
        <v>68.840806504115136</v>
      </c>
      <c r="AE23" s="43">
        <f t="shared" si="3"/>
        <v>74.637380669671373</v>
      </c>
      <c r="AF23" s="43">
        <f t="shared" si="4"/>
        <v>1.1658081257988304</v>
      </c>
      <c r="AG23" s="43">
        <f t="shared" si="5"/>
        <v>0.14915832090347325</v>
      </c>
      <c r="AH23" s="43">
        <f t="shared" si="6"/>
        <v>1.3343647263585379</v>
      </c>
      <c r="AI23" s="44">
        <f t="shared" si="7"/>
        <v>1.4467216915515164</v>
      </c>
    </row>
    <row r="24" spans="1:35">
      <c r="A24" s="36">
        <v>1999</v>
      </c>
      <c r="B24" s="50">
        <v>19760</v>
      </c>
      <c r="C24" s="144">
        <v>375</v>
      </c>
      <c r="D24" s="144">
        <v>4</v>
      </c>
      <c r="E24" s="144">
        <v>134</v>
      </c>
      <c r="F24" s="144">
        <v>238</v>
      </c>
      <c r="G24" s="144">
        <v>471</v>
      </c>
      <c r="H24" s="144">
        <v>5</v>
      </c>
      <c r="I24" s="144">
        <v>195</v>
      </c>
      <c r="J24" s="144">
        <v>270</v>
      </c>
      <c r="K24" s="24">
        <v>1.8977732793522266</v>
      </c>
      <c r="L24" s="81">
        <v>2.0242914979757085E-2</v>
      </c>
      <c r="M24" s="81">
        <v>0.67813765182186236</v>
      </c>
      <c r="N24" s="81">
        <v>1.2044534412955465</v>
      </c>
      <c r="O24" s="38">
        <v>1007930</v>
      </c>
      <c r="P24" s="133">
        <v>27208</v>
      </c>
      <c r="Q24" s="133">
        <v>3894</v>
      </c>
      <c r="R24" s="133">
        <v>11464</v>
      </c>
      <c r="S24" s="133">
        <v>11850</v>
      </c>
      <c r="T24" s="133">
        <v>36632</v>
      </c>
      <c r="U24" s="133">
        <v>6490</v>
      </c>
      <c r="V24" s="133">
        <v>16731</v>
      </c>
      <c r="W24" s="133">
        <v>13412</v>
      </c>
      <c r="X24" s="43">
        <v>2.6993938071096206</v>
      </c>
      <c r="Y24" s="43">
        <v>0.38633635272290734</v>
      </c>
      <c r="Z24" s="43">
        <v>1.1373805720635362</v>
      </c>
      <c r="AA24" s="44">
        <v>1.1756768823231771</v>
      </c>
      <c r="AB24" s="45">
        <f t="shared" si="0"/>
        <v>70.303683529016823</v>
      </c>
      <c r="AC24" s="43">
        <f t="shared" si="1"/>
        <v>5.23971271072074</v>
      </c>
      <c r="AD24" s="43">
        <f t="shared" si="2"/>
        <v>59.622756751640772</v>
      </c>
      <c r="AE24" s="43">
        <f t="shared" si="3"/>
        <v>102.44765882574012</v>
      </c>
      <c r="AF24" s="43">
        <f t="shared" si="4"/>
        <v>1.3782710967362541</v>
      </c>
      <c r="AG24" s="43">
        <f t="shared" si="5"/>
        <v>0.1027221366204417</v>
      </c>
      <c r="AH24" s="43">
        <f t="shared" si="6"/>
        <v>1.1688764829030007</v>
      </c>
      <c r="AI24" s="44">
        <f t="shared" si="7"/>
        <v>2.0084388185654007</v>
      </c>
    </row>
    <row r="25" spans="1:35">
      <c r="A25" s="36">
        <v>2000</v>
      </c>
      <c r="B25" s="50">
        <v>20893</v>
      </c>
      <c r="C25" s="144">
        <v>348</v>
      </c>
      <c r="D25" s="144">
        <v>25</v>
      </c>
      <c r="E25" s="144">
        <v>125</v>
      </c>
      <c r="F25" s="144">
        <v>198</v>
      </c>
      <c r="G25" s="144">
        <v>428</v>
      </c>
      <c r="H25" s="144">
        <v>36</v>
      </c>
      <c r="I25" s="144">
        <v>174</v>
      </c>
      <c r="J25" s="144">
        <v>218</v>
      </c>
      <c r="K25" s="24">
        <v>1.6656296367204326</v>
      </c>
      <c r="L25" s="81">
        <v>0.11965730148853684</v>
      </c>
      <c r="M25" s="81">
        <v>0.59828650744268419</v>
      </c>
      <c r="N25" s="81">
        <v>0.94768582778921173</v>
      </c>
      <c r="O25" s="38">
        <v>1106070</v>
      </c>
      <c r="P25" s="133">
        <v>31646</v>
      </c>
      <c r="Q25" s="133">
        <v>5396</v>
      </c>
      <c r="R25" s="133">
        <v>14020</v>
      </c>
      <c r="S25" s="133">
        <v>12229</v>
      </c>
      <c r="T25" s="133">
        <v>41741</v>
      </c>
      <c r="U25" s="133">
        <v>8780</v>
      </c>
      <c r="V25" s="133">
        <v>19537</v>
      </c>
      <c r="W25" s="133">
        <v>13423</v>
      </c>
      <c r="X25" s="43">
        <v>2.8611209055484732</v>
      </c>
      <c r="Y25" s="43">
        <v>0.48785339083421481</v>
      </c>
      <c r="Z25" s="43">
        <v>1.2675508783350058</v>
      </c>
      <c r="AA25" s="44">
        <v>1.1056262261882159</v>
      </c>
      <c r="AB25" s="45">
        <f t="shared" si="0"/>
        <v>58.215982186923121</v>
      </c>
      <c r="AC25" s="43">
        <f t="shared" si="1"/>
        <v>24.527307534734238</v>
      </c>
      <c r="AD25" s="43">
        <f t="shared" si="2"/>
        <v>47.200196668126232</v>
      </c>
      <c r="AE25" s="43">
        <f t="shared" si="3"/>
        <v>85.714846965640163</v>
      </c>
      <c r="AF25" s="43">
        <f t="shared" si="4"/>
        <v>1.0996650445553942</v>
      </c>
      <c r="AG25" s="43">
        <f t="shared" si="5"/>
        <v>0.46330615270570796</v>
      </c>
      <c r="AH25" s="43">
        <f t="shared" si="6"/>
        <v>0.891583452211127</v>
      </c>
      <c r="AI25" s="44">
        <f t="shared" si="7"/>
        <v>1.619102134270995</v>
      </c>
    </row>
    <row r="26" spans="1:35">
      <c r="A26" s="36">
        <v>2001</v>
      </c>
      <c r="B26" s="50">
        <v>21506</v>
      </c>
      <c r="C26" s="144">
        <v>376</v>
      </c>
      <c r="D26" s="144">
        <v>29</v>
      </c>
      <c r="E26" s="144">
        <v>125</v>
      </c>
      <c r="F26" s="144">
        <v>222</v>
      </c>
      <c r="G26" s="144">
        <v>444</v>
      </c>
      <c r="H26" s="144">
        <v>41</v>
      </c>
      <c r="I26" s="144">
        <v>169</v>
      </c>
      <c r="J26" s="144">
        <v>233</v>
      </c>
      <c r="K26" s="24">
        <v>1.7483492978703619</v>
      </c>
      <c r="L26" s="81">
        <v>0.13484608946340557</v>
      </c>
      <c r="M26" s="81">
        <v>0.58123314423881711</v>
      </c>
      <c r="N26" s="81">
        <v>1.032270064168139</v>
      </c>
      <c r="O26" s="38">
        <v>1144540</v>
      </c>
      <c r="P26" s="133">
        <v>35859</v>
      </c>
      <c r="Q26" s="133">
        <v>6160</v>
      </c>
      <c r="R26" s="133">
        <v>16199</v>
      </c>
      <c r="S26" s="133">
        <v>13500</v>
      </c>
      <c r="T26" s="133">
        <v>45938</v>
      </c>
      <c r="U26" s="133">
        <v>9870</v>
      </c>
      <c r="V26" s="133">
        <v>21701</v>
      </c>
      <c r="W26" s="133">
        <v>14368</v>
      </c>
      <c r="X26" s="43">
        <v>3.1330490852220101</v>
      </c>
      <c r="Y26" s="43">
        <v>0.53820748947175279</v>
      </c>
      <c r="Z26" s="43">
        <v>1.4153284288884618</v>
      </c>
      <c r="AA26" s="44">
        <v>1.179513166861796</v>
      </c>
      <c r="AB26" s="45">
        <f t="shared" si="0"/>
        <v>55.803444194889551</v>
      </c>
      <c r="AC26" s="43">
        <f t="shared" si="1"/>
        <v>25.054666109488021</v>
      </c>
      <c r="AD26" s="43">
        <f t="shared" si="2"/>
        <v>41.067015427316242</v>
      </c>
      <c r="AE26" s="43">
        <f t="shared" si="3"/>
        <v>87.516620684666819</v>
      </c>
      <c r="AF26" s="43">
        <f t="shared" si="4"/>
        <v>1.0485512702529352</v>
      </c>
      <c r="AG26" s="43">
        <f t="shared" si="5"/>
        <v>0.47077922077922074</v>
      </c>
      <c r="AH26" s="43">
        <f t="shared" si="6"/>
        <v>0.77165257114636698</v>
      </c>
      <c r="AI26" s="44">
        <f t="shared" si="7"/>
        <v>1.6444444444444446</v>
      </c>
    </row>
    <row r="27" spans="1:35">
      <c r="A27" s="36">
        <v>2002</v>
      </c>
      <c r="B27" s="50">
        <v>22095</v>
      </c>
      <c r="C27" s="144">
        <v>499</v>
      </c>
      <c r="D27" s="144">
        <v>18</v>
      </c>
      <c r="E27" s="144">
        <v>170</v>
      </c>
      <c r="F27" s="144">
        <v>310</v>
      </c>
      <c r="G27" s="144">
        <v>598</v>
      </c>
      <c r="H27" s="144">
        <v>25</v>
      </c>
      <c r="I27" s="144">
        <v>216</v>
      </c>
      <c r="J27" s="144">
        <v>357</v>
      </c>
      <c r="K27" s="24">
        <v>2.2584295089386739</v>
      </c>
      <c r="L27" s="81">
        <v>8.1466395112016296E-2</v>
      </c>
      <c r="M27" s="81">
        <v>0.7694048427245983</v>
      </c>
      <c r="N27" s="81">
        <v>1.4030323602625028</v>
      </c>
      <c r="O27" s="38">
        <v>1193690</v>
      </c>
      <c r="P27" s="133">
        <v>35552</v>
      </c>
      <c r="Q27" s="133">
        <v>5098</v>
      </c>
      <c r="R27" s="133">
        <v>17567</v>
      </c>
      <c r="S27" s="133">
        <v>12886</v>
      </c>
      <c r="T27" s="133">
        <v>43995</v>
      </c>
      <c r="U27" s="133">
        <v>7907</v>
      </c>
      <c r="V27" s="133">
        <v>22302</v>
      </c>
      <c r="W27" s="133">
        <v>13786</v>
      </c>
      <c r="X27" s="43">
        <v>2.9783277065234692</v>
      </c>
      <c r="Y27" s="43">
        <v>0.42707905737670582</v>
      </c>
      <c r="Z27" s="43">
        <v>1.4716551198384842</v>
      </c>
      <c r="AA27" s="44">
        <v>1.0795097554641488</v>
      </c>
      <c r="AB27" s="45">
        <f t="shared" si="0"/>
        <v>75.828778142580049</v>
      </c>
      <c r="AC27" s="43">
        <f t="shared" si="1"/>
        <v>19.075249349011912</v>
      </c>
      <c r="AD27" s="43">
        <f t="shared" si="2"/>
        <v>52.281599972216405</v>
      </c>
      <c r="AE27" s="43">
        <f t="shared" si="3"/>
        <v>129.96940075444257</v>
      </c>
      <c r="AF27" s="43">
        <f t="shared" si="4"/>
        <v>1.4035778577857787</v>
      </c>
      <c r="AG27" s="43">
        <f t="shared" si="5"/>
        <v>0.35307963907414669</v>
      </c>
      <c r="AH27" s="43">
        <f t="shared" si="6"/>
        <v>0.96772357260773034</v>
      </c>
      <c r="AI27" s="44">
        <f t="shared" si="7"/>
        <v>2.4057116250194008</v>
      </c>
    </row>
    <row r="28" spans="1:35">
      <c r="A28" s="36">
        <v>2003</v>
      </c>
      <c r="B28" s="50">
        <v>23179</v>
      </c>
      <c r="C28" s="144">
        <v>402</v>
      </c>
      <c r="D28" s="144">
        <v>9</v>
      </c>
      <c r="E28" s="144">
        <v>173</v>
      </c>
      <c r="F28" s="144">
        <v>220</v>
      </c>
      <c r="G28" s="144">
        <v>460</v>
      </c>
      <c r="H28" s="144">
        <v>12</v>
      </c>
      <c r="I28" s="144">
        <v>210</v>
      </c>
      <c r="J28" s="144">
        <v>238</v>
      </c>
      <c r="K28" s="24">
        <v>1.7343284869925364</v>
      </c>
      <c r="L28" s="81">
        <v>3.8828249708788128E-2</v>
      </c>
      <c r="M28" s="81">
        <v>0.7463652444022606</v>
      </c>
      <c r="N28" s="81">
        <v>0.9491349928814875</v>
      </c>
      <c r="O28" s="38">
        <v>1254750</v>
      </c>
      <c r="P28" s="133">
        <v>38159</v>
      </c>
      <c r="Q28" s="133">
        <v>5514</v>
      </c>
      <c r="R28" s="133">
        <v>18720</v>
      </c>
      <c r="S28" s="133">
        <v>13926</v>
      </c>
      <c r="T28" s="133">
        <v>45979</v>
      </c>
      <c r="U28" s="133">
        <v>8468</v>
      </c>
      <c r="V28" s="133">
        <v>22709</v>
      </c>
      <c r="W28" s="133">
        <v>14803</v>
      </c>
      <c r="X28" s="43">
        <v>3.0411635784020721</v>
      </c>
      <c r="Y28" s="43">
        <v>0.43945008965929466</v>
      </c>
      <c r="Z28" s="43">
        <v>1.4919306634787806</v>
      </c>
      <c r="AA28" s="44">
        <v>1.1098625224148237</v>
      </c>
      <c r="AB28" s="45">
        <f t="shared" si="0"/>
        <v>57.028451192481064</v>
      </c>
      <c r="AC28" s="43">
        <f t="shared" si="1"/>
        <v>8.8356449622963193</v>
      </c>
      <c r="AD28" s="43">
        <f t="shared" si="2"/>
        <v>50.026805043468833</v>
      </c>
      <c r="AE28" s="43">
        <f t="shared" si="3"/>
        <v>85.518248766196052</v>
      </c>
      <c r="AF28" s="43">
        <f t="shared" si="4"/>
        <v>1.0534867265913677</v>
      </c>
      <c r="AG28" s="43">
        <f t="shared" si="5"/>
        <v>0.1632208922742111</v>
      </c>
      <c r="AH28" s="43">
        <f t="shared" si="6"/>
        <v>0.92414529914529919</v>
      </c>
      <c r="AI28" s="44">
        <f t="shared" si="7"/>
        <v>1.5797788309636649</v>
      </c>
    </row>
    <row r="29" spans="1:35">
      <c r="A29" s="36">
        <v>2004</v>
      </c>
      <c r="B29" s="50">
        <v>24502</v>
      </c>
      <c r="C29" s="144">
        <v>477</v>
      </c>
      <c r="D29" s="144">
        <v>18</v>
      </c>
      <c r="E29" s="144">
        <v>185</v>
      </c>
      <c r="F29" s="144">
        <v>274</v>
      </c>
      <c r="G29" s="144">
        <v>533</v>
      </c>
      <c r="H29" s="144">
        <v>24</v>
      </c>
      <c r="I29" s="144">
        <v>215</v>
      </c>
      <c r="J29" s="144">
        <v>295</v>
      </c>
      <c r="K29" s="24">
        <v>1.9467798547057384</v>
      </c>
      <c r="L29" s="81">
        <v>7.3463390743612772E-2</v>
      </c>
      <c r="M29" s="81">
        <v>0.75504040486490898</v>
      </c>
      <c r="N29" s="81">
        <v>1.1182760590972165</v>
      </c>
      <c r="O29" s="38">
        <v>1335730</v>
      </c>
      <c r="P29" s="133">
        <v>41806</v>
      </c>
      <c r="Q29" s="133">
        <v>6344</v>
      </c>
      <c r="R29" s="133">
        <v>20246</v>
      </c>
      <c r="S29" s="133">
        <v>15216</v>
      </c>
      <c r="T29" s="133">
        <v>49227</v>
      </c>
      <c r="U29" s="133">
        <v>9233</v>
      </c>
      <c r="V29" s="133">
        <v>23686</v>
      </c>
      <c r="W29" s="133">
        <v>16309</v>
      </c>
      <c r="X29" s="43">
        <v>3.129824141106361</v>
      </c>
      <c r="Y29" s="43">
        <v>0.47494628405441214</v>
      </c>
      <c r="Z29" s="43">
        <v>1.5157254834435103</v>
      </c>
      <c r="AA29" s="44">
        <v>1.1391523736084388</v>
      </c>
      <c r="AB29" s="45">
        <f t="shared" si="0"/>
        <v>62.200934203848647</v>
      </c>
      <c r="AC29" s="43">
        <f t="shared" si="1"/>
        <v>15.467726185051372</v>
      </c>
      <c r="AD29" s="43">
        <f t="shared" si="2"/>
        <v>49.813796304959247</v>
      </c>
      <c r="AE29" s="43">
        <f t="shared" si="3"/>
        <v>98.167381730936185</v>
      </c>
      <c r="AF29" s="43">
        <f t="shared" si="4"/>
        <v>1.1409845476725828</v>
      </c>
      <c r="AG29" s="43">
        <f t="shared" si="5"/>
        <v>0.28373266078184112</v>
      </c>
      <c r="AH29" s="43">
        <f t="shared" si="6"/>
        <v>0.91376074286278774</v>
      </c>
      <c r="AI29" s="44">
        <f t="shared" si="7"/>
        <v>1.8007360672975814</v>
      </c>
    </row>
    <row r="30" spans="1:35">
      <c r="A30" s="36">
        <v>2005</v>
      </c>
      <c r="B30" s="50">
        <v>25643</v>
      </c>
      <c r="C30" s="144">
        <v>629</v>
      </c>
      <c r="D30" s="144">
        <v>23</v>
      </c>
      <c r="E30" s="144">
        <v>220</v>
      </c>
      <c r="F30" s="144">
        <v>386</v>
      </c>
      <c r="G30" s="144">
        <v>727</v>
      </c>
      <c r="H30" s="144">
        <v>29</v>
      </c>
      <c r="I30" s="144">
        <v>254</v>
      </c>
      <c r="J30" s="144">
        <v>444</v>
      </c>
      <c r="K30" s="24">
        <v>2.4529111258433103</v>
      </c>
      <c r="L30" s="81">
        <v>8.9693093631790358E-2</v>
      </c>
      <c r="M30" s="81">
        <v>0.85793393908669036</v>
      </c>
      <c r="N30" s="81">
        <v>1.5052840931248292</v>
      </c>
      <c r="O30" s="38">
        <v>1421590</v>
      </c>
      <c r="P30" s="133">
        <v>46422</v>
      </c>
      <c r="Q30" s="133">
        <v>8156</v>
      </c>
      <c r="R30" s="133">
        <v>20902</v>
      </c>
      <c r="S30" s="133">
        <v>17364</v>
      </c>
      <c r="T30" s="133">
        <v>54531</v>
      </c>
      <c r="U30" s="133">
        <v>11036</v>
      </c>
      <c r="V30" s="133">
        <v>24263</v>
      </c>
      <c r="W30" s="133">
        <v>19232</v>
      </c>
      <c r="X30" s="43">
        <v>3.2654984911261336</v>
      </c>
      <c r="Y30" s="43">
        <v>0.5737237881527022</v>
      </c>
      <c r="Z30" s="43">
        <v>1.4703254806238086</v>
      </c>
      <c r="AA30" s="44">
        <v>1.2214492223496225</v>
      </c>
      <c r="AB30" s="45">
        <f t="shared" si="0"/>
        <v>75.115977928301049</v>
      </c>
      <c r="AC30" s="43">
        <f t="shared" si="1"/>
        <v>15.633497422267883</v>
      </c>
      <c r="AD30" s="43">
        <f t="shared" si="2"/>
        <v>58.349933425808445</v>
      </c>
      <c r="AE30" s="43">
        <f t="shared" si="3"/>
        <v>123.23754975497157</v>
      </c>
      <c r="AF30" s="43">
        <f t="shared" si="4"/>
        <v>1.3549610098660119</v>
      </c>
      <c r="AG30" s="43">
        <f t="shared" si="5"/>
        <v>0.28200098087297693</v>
      </c>
      <c r="AH30" s="43">
        <f t="shared" si="6"/>
        <v>1.0525308582910726</v>
      </c>
      <c r="AI30" s="44">
        <f t="shared" si="7"/>
        <v>2.2229900944482841</v>
      </c>
    </row>
    <row r="31" spans="1:35">
      <c r="A31" s="36">
        <v>2006</v>
      </c>
      <c r="B31" s="50">
        <v>26792</v>
      </c>
      <c r="C31" s="144">
        <v>639</v>
      </c>
      <c r="D31" s="144">
        <v>24</v>
      </c>
      <c r="E31" s="144">
        <v>228</v>
      </c>
      <c r="F31" s="144">
        <v>388</v>
      </c>
      <c r="G31" s="144">
        <v>714</v>
      </c>
      <c r="H31" s="144">
        <v>29</v>
      </c>
      <c r="I31" s="144">
        <v>252</v>
      </c>
      <c r="J31" s="144">
        <v>433</v>
      </c>
      <c r="K31" s="24">
        <v>2.3850403105404596</v>
      </c>
      <c r="L31" s="81">
        <v>8.957897879964169E-2</v>
      </c>
      <c r="M31" s="81">
        <v>0.85100029859659609</v>
      </c>
      <c r="N31" s="81">
        <v>1.4481934905942071</v>
      </c>
      <c r="O31" s="38">
        <v>1496600</v>
      </c>
      <c r="P31" s="133">
        <v>47938</v>
      </c>
      <c r="Q31" s="133">
        <v>8481</v>
      </c>
      <c r="R31" s="133">
        <v>21415</v>
      </c>
      <c r="S31" s="133">
        <v>18042</v>
      </c>
      <c r="T31" s="133">
        <v>53987</v>
      </c>
      <c r="U31" s="133">
        <v>10459</v>
      </c>
      <c r="V31" s="133">
        <v>23740</v>
      </c>
      <c r="W31" s="133">
        <v>19789</v>
      </c>
      <c r="X31" s="43">
        <v>3.2031270880662834</v>
      </c>
      <c r="Y31" s="43">
        <v>0.56668448483228651</v>
      </c>
      <c r="Z31" s="43">
        <v>1.4309100628090339</v>
      </c>
      <c r="AA31" s="44">
        <v>1.2055325404249633</v>
      </c>
      <c r="AB31" s="45">
        <f t="shared" si="0"/>
        <v>74.45974652164989</v>
      </c>
      <c r="AC31" s="43">
        <f t="shared" si="1"/>
        <v>15.807558032253716</v>
      </c>
      <c r="AD31" s="43">
        <f t="shared" si="2"/>
        <v>59.472661540026415</v>
      </c>
      <c r="AE31" s="43">
        <f t="shared" si="3"/>
        <v>120.1289423580141</v>
      </c>
      <c r="AF31" s="43">
        <f t="shared" si="4"/>
        <v>1.332971755183779</v>
      </c>
      <c r="AG31" s="43">
        <f t="shared" si="5"/>
        <v>0.28298549699327907</v>
      </c>
      <c r="AH31" s="43">
        <f t="shared" si="6"/>
        <v>1.0646742937193556</v>
      </c>
      <c r="AI31" s="44">
        <f t="shared" si="7"/>
        <v>2.1505376344086025</v>
      </c>
    </row>
    <row r="32" spans="1:35">
      <c r="A32" s="36">
        <v>2007</v>
      </c>
      <c r="B32" s="50">
        <v>28352</v>
      </c>
      <c r="C32" s="144">
        <v>751</v>
      </c>
      <c r="D32" s="144">
        <v>75</v>
      </c>
      <c r="E32" s="144">
        <v>253</v>
      </c>
      <c r="F32" s="144">
        <v>423</v>
      </c>
      <c r="G32" s="144">
        <v>822</v>
      </c>
      <c r="H32" s="144">
        <v>88</v>
      </c>
      <c r="I32" s="144">
        <v>270</v>
      </c>
      <c r="J32" s="144">
        <v>464</v>
      </c>
      <c r="K32" s="24">
        <v>2.6488431151241536</v>
      </c>
      <c r="L32" s="81">
        <v>0.2645316027088036</v>
      </c>
      <c r="M32" s="81">
        <v>0.89235327313769763</v>
      </c>
      <c r="N32" s="81">
        <v>1.4919582392776525</v>
      </c>
      <c r="O32" s="38">
        <v>1577660</v>
      </c>
      <c r="P32" s="133">
        <v>51237</v>
      </c>
      <c r="Q32" s="133">
        <v>9925</v>
      </c>
      <c r="R32" s="133">
        <v>20935</v>
      </c>
      <c r="S32" s="133">
        <v>20377</v>
      </c>
      <c r="T32" s="133">
        <v>56074</v>
      </c>
      <c r="U32" s="133">
        <v>11527</v>
      </c>
      <c r="V32" s="133">
        <v>22445</v>
      </c>
      <c r="W32" s="133">
        <v>22102</v>
      </c>
      <c r="X32" s="43">
        <v>3.2476579237605061</v>
      </c>
      <c r="Y32" s="43">
        <v>0.62909625648111756</v>
      </c>
      <c r="Z32" s="43">
        <v>1.3269652523357378</v>
      </c>
      <c r="AA32" s="44">
        <v>1.2915964149436507</v>
      </c>
      <c r="AB32" s="45">
        <f t="shared" si="0"/>
        <v>81.561641567749319</v>
      </c>
      <c r="AC32" s="43">
        <f t="shared" si="1"/>
        <v>42.049463811543689</v>
      </c>
      <c r="AD32" s="43">
        <f t="shared" si="2"/>
        <v>67.247674463741106</v>
      </c>
      <c r="AE32" s="43">
        <f t="shared" si="3"/>
        <v>115.51272688711691</v>
      </c>
      <c r="AF32" s="43">
        <f t="shared" si="4"/>
        <v>1.4657376505259869</v>
      </c>
      <c r="AG32" s="43">
        <f t="shared" si="5"/>
        <v>0.75566750629722923</v>
      </c>
      <c r="AH32" s="43">
        <f t="shared" si="6"/>
        <v>1.208502507762121</v>
      </c>
      <c r="AI32" s="44">
        <f t="shared" si="7"/>
        <v>2.075869853265937</v>
      </c>
    </row>
    <row r="33" spans="1:35">
      <c r="A33" s="36">
        <v>2008</v>
      </c>
      <c r="B33" s="50">
        <v>28842</v>
      </c>
      <c r="C33" s="144">
        <v>726</v>
      </c>
      <c r="D33" s="144">
        <v>63</v>
      </c>
      <c r="E33" s="144">
        <v>261</v>
      </c>
      <c r="F33" s="144">
        <v>403</v>
      </c>
      <c r="G33" s="144">
        <v>771</v>
      </c>
      <c r="H33" s="144">
        <v>69</v>
      </c>
      <c r="I33" s="144">
        <v>271</v>
      </c>
      <c r="J33" s="144">
        <v>431</v>
      </c>
      <c r="K33" s="24">
        <v>2.5171624713958809</v>
      </c>
      <c r="L33" s="81">
        <v>0.21843145412939463</v>
      </c>
      <c r="M33" s="81">
        <v>0.90493030996463486</v>
      </c>
      <c r="N33" s="81">
        <v>1.3972678732404133</v>
      </c>
      <c r="O33" s="38">
        <v>1657040</v>
      </c>
      <c r="P33" s="133">
        <v>53835</v>
      </c>
      <c r="Q33" s="133">
        <v>10371</v>
      </c>
      <c r="R33" s="133">
        <v>22492</v>
      </c>
      <c r="S33" s="133">
        <v>20973</v>
      </c>
      <c r="T33" s="133">
        <v>56957</v>
      </c>
      <c r="U33" s="133">
        <v>11472</v>
      </c>
      <c r="V33" s="133">
        <v>23437</v>
      </c>
      <c r="W33" s="133">
        <v>22047</v>
      </c>
      <c r="X33" s="43">
        <v>3.2488654468208376</v>
      </c>
      <c r="Y33" s="43">
        <v>0.62587505431371604</v>
      </c>
      <c r="Z33" s="43">
        <v>1.3573601120069521</v>
      </c>
      <c r="AA33" s="44">
        <v>1.2656906290735288</v>
      </c>
      <c r="AB33" s="45">
        <f t="shared" si="0"/>
        <v>77.478200085480267</v>
      </c>
      <c r="AC33" s="43">
        <f t="shared" si="1"/>
        <v>34.900169390663585</v>
      </c>
      <c r="AD33" s="43">
        <f t="shared" si="2"/>
        <v>66.668403024355271</v>
      </c>
      <c r="AE33" s="43">
        <f t="shared" si="3"/>
        <v>110.39568763049132</v>
      </c>
      <c r="AF33" s="43">
        <f t="shared" si="4"/>
        <v>1.3485650599052661</v>
      </c>
      <c r="AG33" s="43">
        <f t="shared" si="5"/>
        <v>0.60746311831067401</v>
      </c>
      <c r="AH33" s="43">
        <f t="shared" si="6"/>
        <v>1.1604125911435177</v>
      </c>
      <c r="AI33" s="44">
        <f t="shared" si="7"/>
        <v>1.9215181423735277</v>
      </c>
    </row>
    <row r="34" spans="1:35">
      <c r="A34" s="36">
        <v>2009</v>
      </c>
      <c r="B34" s="50">
        <v>28914</v>
      </c>
      <c r="C34" s="144">
        <v>581</v>
      </c>
      <c r="D34" s="144">
        <v>31</v>
      </c>
      <c r="E34" s="144">
        <v>264</v>
      </c>
      <c r="F34" s="144">
        <v>286</v>
      </c>
      <c r="G34" s="144">
        <v>596</v>
      </c>
      <c r="H34" s="144">
        <v>34</v>
      </c>
      <c r="I34" s="144">
        <v>271</v>
      </c>
      <c r="J34" s="144">
        <v>291</v>
      </c>
      <c r="K34" s="24">
        <v>2.0094072075811025</v>
      </c>
      <c r="L34" s="81">
        <v>0.10721449816697792</v>
      </c>
      <c r="M34" s="81">
        <v>0.91305250051877984</v>
      </c>
      <c r="N34" s="81">
        <v>0.98914020889534471</v>
      </c>
      <c r="O34" s="38">
        <v>1571330</v>
      </c>
      <c r="P34" s="133">
        <v>47594</v>
      </c>
      <c r="Q34" s="133">
        <v>5918</v>
      </c>
      <c r="R34" s="133">
        <v>21789</v>
      </c>
      <c r="S34" s="133">
        <v>19887</v>
      </c>
      <c r="T34" s="133">
        <v>49018</v>
      </c>
      <c r="U34" s="133">
        <v>6386</v>
      </c>
      <c r="V34" s="133">
        <v>22351</v>
      </c>
      <c r="W34" s="133">
        <v>20280</v>
      </c>
      <c r="X34" s="43">
        <v>3.0288990854880895</v>
      </c>
      <c r="Y34" s="43">
        <v>0.37662362457281412</v>
      </c>
      <c r="Z34" s="43">
        <v>1.3866597086544519</v>
      </c>
      <c r="AA34" s="44">
        <v>1.2656157522608236</v>
      </c>
      <c r="AB34" s="45">
        <f t="shared" si="0"/>
        <v>66.341173834693748</v>
      </c>
      <c r="AC34" s="43">
        <f t="shared" si="1"/>
        <v>28.467279047772458</v>
      </c>
      <c r="AD34" s="43">
        <f t="shared" si="2"/>
        <v>65.845462648133207</v>
      </c>
      <c r="AE34" s="43">
        <f t="shared" si="3"/>
        <v>78.154859176523459</v>
      </c>
      <c r="AF34" s="43">
        <f t="shared" si="4"/>
        <v>1.220742110350044</v>
      </c>
      <c r="AG34" s="43">
        <f t="shared" si="5"/>
        <v>0.52382561676241979</v>
      </c>
      <c r="AH34" s="43">
        <f t="shared" si="6"/>
        <v>1.2116205424755611</v>
      </c>
      <c r="AI34" s="44">
        <f t="shared" si="7"/>
        <v>1.4381254085583546</v>
      </c>
    </row>
    <row r="35" spans="1:35">
      <c r="A35" s="36">
        <v>2010</v>
      </c>
      <c r="B35" s="50">
        <v>30269</v>
      </c>
      <c r="C35" s="144">
        <v>600</v>
      </c>
      <c r="D35" s="144">
        <v>55</v>
      </c>
      <c r="E35" s="144">
        <v>230</v>
      </c>
      <c r="F35" s="144">
        <v>316</v>
      </c>
      <c r="G35" s="144">
        <v>614</v>
      </c>
      <c r="H35" s="144">
        <v>57</v>
      </c>
      <c r="I35" s="144">
        <v>235</v>
      </c>
      <c r="J35" s="144">
        <v>323</v>
      </c>
      <c r="K35" s="24">
        <v>1.9822260398427434</v>
      </c>
      <c r="L35" s="81">
        <v>0.18170405365225148</v>
      </c>
      <c r="M35" s="81">
        <v>0.75985331527305167</v>
      </c>
      <c r="N35" s="81">
        <v>1.0439723809838448</v>
      </c>
      <c r="O35" s="38">
        <v>1666050</v>
      </c>
      <c r="P35" s="133">
        <v>51821</v>
      </c>
      <c r="Q35" s="133">
        <v>8405</v>
      </c>
      <c r="R35" s="133">
        <v>22164</v>
      </c>
      <c r="S35" s="133">
        <v>21251</v>
      </c>
      <c r="T35" s="133">
        <v>53069</v>
      </c>
      <c r="U35" s="133">
        <v>8664</v>
      </c>
      <c r="V35" s="133">
        <v>22658</v>
      </c>
      <c r="W35" s="133">
        <v>21748</v>
      </c>
      <c r="X35" s="43">
        <v>3.1104108520152458</v>
      </c>
      <c r="Y35" s="43">
        <v>0.50448666006422371</v>
      </c>
      <c r="Z35" s="43">
        <v>1.3303322229224814</v>
      </c>
      <c r="AA35" s="44">
        <v>1.2755319468203237</v>
      </c>
      <c r="AB35" s="45">
        <f t="shared" si="0"/>
        <v>63.728752700256699</v>
      </c>
      <c r="AC35" s="43">
        <f t="shared" si="1"/>
        <v>36.01761315732702</v>
      </c>
      <c r="AD35" s="43">
        <f t="shared" si="2"/>
        <v>57.117560725079755</v>
      </c>
      <c r="AE35" s="43">
        <f t="shared" si="3"/>
        <v>81.84603949640649</v>
      </c>
      <c r="AF35" s="43">
        <f t="shared" si="4"/>
        <v>1.1578317670442484</v>
      </c>
      <c r="AG35" s="43">
        <f t="shared" si="5"/>
        <v>0.65437239738251041</v>
      </c>
      <c r="AH35" s="43">
        <f t="shared" si="6"/>
        <v>1.0377188233170906</v>
      </c>
      <c r="AI35" s="44">
        <f t="shared" si="7"/>
        <v>1.486988847583643</v>
      </c>
    </row>
    <row r="36" spans="1:35">
      <c r="A36" s="36">
        <v>2011</v>
      </c>
      <c r="B36" s="50">
        <v>31561</v>
      </c>
      <c r="C36" s="144">
        <v>639</v>
      </c>
      <c r="D36" s="144">
        <v>42</v>
      </c>
      <c r="E36" s="144">
        <v>236</v>
      </c>
      <c r="F36" s="144">
        <v>362</v>
      </c>
      <c r="G36" s="144">
        <v>641</v>
      </c>
      <c r="H36" s="144">
        <v>42</v>
      </c>
      <c r="I36" s="144">
        <v>234</v>
      </c>
      <c r="J36" s="144">
        <v>366</v>
      </c>
      <c r="K36" s="24">
        <v>2.0246506764677927</v>
      </c>
      <c r="L36" s="81">
        <v>0.1330756313171319</v>
      </c>
      <c r="M36" s="81">
        <v>0.74775830930578879</v>
      </c>
      <c r="N36" s="81">
        <v>1.1469852032571846</v>
      </c>
      <c r="O36" s="38">
        <v>1774060</v>
      </c>
      <c r="P36" s="133">
        <v>54719</v>
      </c>
      <c r="Q36" s="133">
        <v>9847</v>
      </c>
      <c r="R36" s="133">
        <v>23228</v>
      </c>
      <c r="S36" s="133">
        <v>21644</v>
      </c>
      <c r="T36" s="133">
        <v>54751</v>
      </c>
      <c r="U36" s="133">
        <v>9787</v>
      </c>
      <c r="V36" s="133">
        <v>23065</v>
      </c>
      <c r="W36" s="133">
        <v>21899</v>
      </c>
      <c r="X36" s="43">
        <v>3.0843939889293481</v>
      </c>
      <c r="Y36" s="43">
        <v>0.55505450773930987</v>
      </c>
      <c r="Z36" s="43">
        <v>1.3093131010225134</v>
      </c>
      <c r="AA36" s="44">
        <v>1.2200263801675253</v>
      </c>
      <c r="AB36" s="45">
        <f t="shared" si="0"/>
        <v>65.641765732094029</v>
      </c>
      <c r="AC36" s="43">
        <f t="shared" si="1"/>
        <v>23.97523656895207</v>
      </c>
      <c r="AD36" s="43">
        <f t="shared" si="2"/>
        <v>57.110733003574467</v>
      </c>
      <c r="AE36" s="43">
        <f t="shared" si="3"/>
        <v>94.013147740271705</v>
      </c>
      <c r="AF36" s="43">
        <f t="shared" si="4"/>
        <v>1.1677844989857271</v>
      </c>
      <c r="AG36" s="43">
        <f t="shared" si="5"/>
        <v>0.42652584543515792</v>
      </c>
      <c r="AH36" s="43">
        <f t="shared" si="6"/>
        <v>1.0160151541243327</v>
      </c>
      <c r="AI36" s="44">
        <f t="shared" si="7"/>
        <v>1.6725189428941047</v>
      </c>
    </row>
    <row r="37" spans="1:35">
      <c r="A37" s="36">
        <v>2012</v>
      </c>
      <c r="B37" s="50">
        <v>31797</v>
      </c>
      <c r="C37" s="144">
        <v>608</v>
      </c>
      <c r="D37" s="144">
        <v>30</v>
      </c>
      <c r="E37" s="144">
        <v>213</v>
      </c>
      <c r="F37" s="144">
        <v>364</v>
      </c>
      <c r="G37" s="144">
        <v>608</v>
      </c>
      <c r="H37" s="144">
        <v>30</v>
      </c>
      <c r="I37" s="144">
        <v>213</v>
      </c>
      <c r="J37" s="144">
        <v>364</v>
      </c>
      <c r="K37" s="24">
        <v>1.9121300751643238</v>
      </c>
      <c r="L37" s="81">
        <v>9.4348523445608068E-2</v>
      </c>
      <c r="M37" s="81">
        <v>0.66987451646381735</v>
      </c>
      <c r="N37" s="81">
        <v>1.1447620844733779</v>
      </c>
      <c r="O37" s="38">
        <v>1827200</v>
      </c>
      <c r="P37" s="133">
        <v>56220</v>
      </c>
      <c r="Q37" s="133">
        <v>10382</v>
      </c>
      <c r="R37" s="133">
        <v>22518</v>
      </c>
      <c r="S37" s="133">
        <v>23320</v>
      </c>
      <c r="T37" s="133">
        <v>56220</v>
      </c>
      <c r="U37" s="133">
        <v>10382</v>
      </c>
      <c r="V37" s="133">
        <v>22518</v>
      </c>
      <c r="W37" s="133">
        <v>23320</v>
      </c>
      <c r="X37" s="43">
        <v>3.0768388791593693</v>
      </c>
      <c r="Y37" s="43">
        <v>0.56819176882662004</v>
      </c>
      <c r="Z37" s="43">
        <v>1.2323774080560421</v>
      </c>
      <c r="AA37" s="44">
        <v>1.2762697022767076</v>
      </c>
      <c r="AB37" s="45">
        <f t="shared" si="0"/>
        <v>62.145928020993466</v>
      </c>
      <c r="AC37" s="43">
        <f t="shared" si="1"/>
        <v>16.605049319959068</v>
      </c>
      <c r="AD37" s="43">
        <f t="shared" si="2"/>
        <v>54.356280152886008</v>
      </c>
      <c r="AE37" s="43">
        <f t="shared" si="3"/>
        <v>89.69593828257959</v>
      </c>
      <c r="AF37" s="43">
        <f t="shared" si="4"/>
        <v>1.0814656705798646</v>
      </c>
      <c r="AG37" s="43">
        <f t="shared" si="5"/>
        <v>0.28896166441918708</v>
      </c>
      <c r="AH37" s="43">
        <f t="shared" si="6"/>
        <v>0.94590993871569407</v>
      </c>
      <c r="AI37" s="44">
        <f t="shared" si="7"/>
        <v>1.5608919382504287</v>
      </c>
    </row>
    <row r="38" spans="1:35">
      <c r="A38" s="36">
        <v>2013</v>
      </c>
      <c r="B38" s="50">
        <v>31891</v>
      </c>
      <c r="C38" s="144">
        <v>594</v>
      </c>
      <c r="D38" s="144">
        <v>29</v>
      </c>
      <c r="E38" s="144">
        <v>230</v>
      </c>
      <c r="F38" s="144">
        <v>335</v>
      </c>
      <c r="G38" s="144">
        <v>579</v>
      </c>
      <c r="H38" s="144">
        <v>29</v>
      </c>
      <c r="I38" s="144">
        <v>226</v>
      </c>
      <c r="J38" s="144">
        <v>324</v>
      </c>
      <c r="K38" s="24">
        <v>1.8625944623875075</v>
      </c>
      <c r="L38" s="81">
        <v>9.093474648019817E-2</v>
      </c>
      <c r="M38" s="81">
        <v>0.72120661001536479</v>
      </c>
      <c r="N38" s="81">
        <v>1.0504531058919444</v>
      </c>
      <c r="O38" s="38">
        <v>1902250</v>
      </c>
      <c r="P38" s="133">
        <v>56724</v>
      </c>
      <c r="Q38" s="133">
        <v>8936</v>
      </c>
      <c r="R38" s="133">
        <v>24025</v>
      </c>
      <c r="S38" s="133">
        <v>23763</v>
      </c>
      <c r="T38" s="133">
        <v>55606</v>
      </c>
      <c r="U38" s="133">
        <v>8862</v>
      </c>
      <c r="V38" s="133">
        <v>23752</v>
      </c>
      <c r="W38" s="133">
        <v>22992</v>
      </c>
      <c r="X38" s="43">
        <v>2.981942436588251</v>
      </c>
      <c r="Y38" s="43">
        <v>0.46975949533447237</v>
      </c>
      <c r="Z38" s="43">
        <v>1.2629780523064791</v>
      </c>
      <c r="AA38" s="44">
        <v>1.2492048889472993</v>
      </c>
      <c r="AB38" s="45">
        <f t="shared" si="0"/>
        <v>62.462455328901981</v>
      </c>
      <c r="AC38" s="43">
        <f t="shared" si="1"/>
        <v>19.357723980747195</v>
      </c>
      <c r="AD38" s="43">
        <f t="shared" si="2"/>
        <v>57.103653440238411</v>
      </c>
      <c r="AE38" s="43">
        <f t="shared" si="3"/>
        <v>84.089737014810879</v>
      </c>
      <c r="AF38" s="43">
        <f t="shared" si="4"/>
        <v>1.0471757986037655</v>
      </c>
      <c r="AG38" s="43">
        <f t="shared" si="5"/>
        <v>0.32452999104744856</v>
      </c>
      <c r="AH38" s="43">
        <f t="shared" si="6"/>
        <v>0.95733610822060355</v>
      </c>
      <c r="AI38" s="44">
        <f t="shared" si="7"/>
        <v>1.4097546606068256</v>
      </c>
    </row>
    <row r="39" spans="1:35">
      <c r="A39" s="36">
        <v>2014</v>
      </c>
      <c r="B39" s="50">
        <v>32462</v>
      </c>
      <c r="C39" s="144">
        <v>674</v>
      </c>
      <c r="D39" s="144">
        <v>34</v>
      </c>
      <c r="E39" s="144">
        <v>241</v>
      </c>
      <c r="F39" s="144">
        <v>399</v>
      </c>
      <c r="G39" s="144">
        <v>644</v>
      </c>
      <c r="H39" s="144">
        <v>32</v>
      </c>
      <c r="I39" s="144">
        <v>231</v>
      </c>
      <c r="J39" s="144">
        <v>381</v>
      </c>
      <c r="K39" s="24">
        <v>2.076273797055018</v>
      </c>
      <c r="L39" s="81">
        <v>0.1047378473291849</v>
      </c>
      <c r="M39" s="81">
        <v>0.74240650606863412</v>
      </c>
      <c r="N39" s="81">
        <v>1.2291294436571991</v>
      </c>
      <c r="O39" s="38">
        <v>1994900</v>
      </c>
      <c r="P39" s="133">
        <v>59059</v>
      </c>
      <c r="Q39" s="133">
        <v>7543</v>
      </c>
      <c r="R39" s="133">
        <v>25824</v>
      </c>
      <c r="S39" s="133">
        <v>25692</v>
      </c>
      <c r="T39" s="133">
        <v>56451</v>
      </c>
      <c r="U39" s="133">
        <v>7107</v>
      </c>
      <c r="V39" s="133">
        <v>24799</v>
      </c>
      <c r="W39" s="133">
        <v>24545</v>
      </c>
      <c r="X39" s="43">
        <v>2.9604992731465236</v>
      </c>
      <c r="Y39" s="43">
        <v>0.3781141911875282</v>
      </c>
      <c r="Z39" s="43">
        <v>1.2945009774926062</v>
      </c>
      <c r="AA39" s="44">
        <v>1.2878841044663893</v>
      </c>
      <c r="AB39" s="45">
        <f t="shared" si="0"/>
        <v>70.132555541831991</v>
      </c>
      <c r="AC39" s="43">
        <f t="shared" si="1"/>
        <v>27.700057223517295</v>
      </c>
      <c r="AD39" s="43">
        <f t="shared" si="2"/>
        <v>57.350787598990017</v>
      </c>
      <c r="AE39" s="43">
        <f t="shared" si="3"/>
        <v>95.437892229166536</v>
      </c>
      <c r="AF39" s="43">
        <f t="shared" si="4"/>
        <v>1.141231649706226</v>
      </c>
      <c r="AG39" s="43">
        <f t="shared" si="5"/>
        <v>0.45074903884396134</v>
      </c>
      <c r="AH39" s="43">
        <f t="shared" si="6"/>
        <v>0.9332403965303594</v>
      </c>
      <c r="AI39" s="44">
        <f t="shared" si="7"/>
        <v>1.5530126109294722</v>
      </c>
    </row>
    <row r="40" spans="1:35">
      <c r="A40" s="36">
        <v>2015</v>
      </c>
      <c r="B40" s="50">
        <v>33453</v>
      </c>
      <c r="C40" s="144">
        <v>643</v>
      </c>
      <c r="D40" s="144">
        <v>9</v>
      </c>
      <c r="E40" s="144">
        <v>240</v>
      </c>
      <c r="F40" s="144">
        <v>394</v>
      </c>
      <c r="G40" s="144">
        <v>596</v>
      </c>
      <c r="H40" s="144">
        <v>8</v>
      </c>
      <c r="I40" s="144">
        <v>225</v>
      </c>
      <c r="J40" s="144">
        <v>364</v>
      </c>
      <c r="K40" s="24">
        <v>1.9220996622126567</v>
      </c>
      <c r="L40" s="81">
        <v>2.6903416733925208E-2</v>
      </c>
      <c r="M40" s="81">
        <v>0.71742444623800561</v>
      </c>
      <c r="N40" s="81">
        <v>1.1777717992407257</v>
      </c>
      <c r="O40" s="38">
        <v>1990440</v>
      </c>
      <c r="P40" s="133">
        <v>56186</v>
      </c>
      <c r="Q40" s="133">
        <v>5352</v>
      </c>
      <c r="R40" s="133">
        <v>25448</v>
      </c>
      <c r="S40" s="133">
        <v>25386</v>
      </c>
      <c r="T40" s="133">
        <v>52126</v>
      </c>
      <c r="U40" s="133">
        <v>4839</v>
      </c>
      <c r="V40" s="133">
        <v>23902</v>
      </c>
      <c r="W40" s="133">
        <v>23385</v>
      </c>
      <c r="X40" s="43">
        <v>2.8227929503024458</v>
      </c>
      <c r="Y40" s="43">
        <v>0.26888527159823961</v>
      </c>
      <c r="Z40" s="43">
        <v>1.2785112839372199</v>
      </c>
      <c r="AA40" s="44">
        <v>1.2753963947669862</v>
      </c>
      <c r="AB40" s="45">
        <f t="shared" si="0"/>
        <v>68.092123512166026</v>
      </c>
      <c r="AC40" s="43">
        <f t="shared" si="1"/>
        <v>10.005537519408461</v>
      </c>
      <c r="AD40" s="43">
        <f t="shared" si="2"/>
        <v>56.11404883566393</v>
      </c>
      <c r="AE40" s="43">
        <f t="shared" si="3"/>
        <v>92.345548730824476</v>
      </c>
      <c r="AF40" s="43">
        <f t="shared" si="4"/>
        <v>1.1444131990175488</v>
      </c>
      <c r="AG40" s="43">
        <f t="shared" si="5"/>
        <v>0.16816143497757849</v>
      </c>
      <c r="AH40" s="43">
        <f t="shared" si="6"/>
        <v>0.94309965419679342</v>
      </c>
      <c r="AI40" s="44">
        <f t="shared" si="7"/>
        <v>1.5520365555818167</v>
      </c>
    </row>
    <row r="41" spans="1:35">
      <c r="A41" s="36">
        <v>2016</v>
      </c>
      <c r="B41" s="50">
        <v>34330</v>
      </c>
      <c r="C41" s="144">
        <v>691</v>
      </c>
      <c r="D41" s="144">
        <v>14</v>
      </c>
      <c r="E41" s="144">
        <v>270</v>
      </c>
      <c r="F41" s="144">
        <v>407</v>
      </c>
      <c r="G41" s="144">
        <v>621</v>
      </c>
      <c r="H41" s="144">
        <v>14</v>
      </c>
      <c r="I41" s="144">
        <v>242</v>
      </c>
      <c r="J41" s="144">
        <v>366</v>
      </c>
      <c r="K41" s="24">
        <v>2.0128167783279931</v>
      </c>
      <c r="L41" s="81">
        <v>4.0780658316341388E-2</v>
      </c>
      <c r="M41" s="81">
        <v>0.78648412467229833</v>
      </c>
      <c r="N41" s="81">
        <v>1.1855519953393532</v>
      </c>
      <c r="O41" s="38">
        <v>2025540</v>
      </c>
      <c r="P41" s="133">
        <v>56259</v>
      </c>
      <c r="Q41" s="133">
        <v>4001</v>
      </c>
      <c r="R41" s="133">
        <v>24974</v>
      </c>
      <c r="S41" s="133">
        <v>27285</v>
      </c>
      <c r="T41" s="133">
        <v>50672</v>
      </c>
      <c r="U41" s="133">
        <v>3784</v>
      </c>
      <c r="V41" s="133">
        <v>22367</v>
      </c>
      <c r="W41" s="133">
        <v>24522</v>
      </c>
      <c r="X41" s="43">
        <v>2.7774815604727627</v>
      </c>
      <c r="Y41" s="43">
        <v>0.1975275728941418</v>
      </c>
      <c r="Z41" s="43">
        <v>1.2329551625739308</v>
      </c>
      <c r="AA41" s="44">
        <v>1.3470481945555259</v>
      </c>
      <c r="AB41" s="45">
        <f t="shared" si="0"/>
        <v>72.469131999759739</v>
      </c>
      <c r="AC41" s="43">
        <f t="shared" si="1"/>
        <v>20.645552273452171</v>
      </c>
      <c r="AD41" s="43">
        <f t="shared" si="2"/>
        <v>63.788542239478154</v>
      </c>
      <c r="AE41" s="43">
        <f t="shared" si="3"/>
        <v>88.011104586390815</v>
      </c>
      <c r="AF41" s="43">
        <f t="shared" si="4"/>
        <v>1.2282479247764801</v>
      </c>
      <c r="AG41" s="43">
        <f t="shared" si="5"/>
        <v>0.34991252186953264</v>
      </c>
      <c r="AH41" s="43">
        <f t="shared" si="6"/>
        <v>1.0811243693441179</v>
      </c>
      <c r="AI41" s="44">
        <f t="shared" si="7"/>
        <v>1.4916620853949056</v>
      </c>
    </row>
    <row r="42" spans="1:35">
      <c r="A42" s="36">
        <v>2017</v>
      </c>
      <c r="B42" s="50">
        <v>35825</v>
      </c>
      <c r="C42" s="144">
        <v>717</v>
      </c>
      <c r="D42" s="144">
        <v>14</v>
      </c>
      <c r="E42" s="144">
        <v>268</v>
      </c>
      <c r="F42" s="144">
        <v>435</v>
      </c>
      <c r="G42" s="144">
        <v>643</v>
      </c>
      <c r="H42" s="144">
        <v>13</v>
      </c>
      <c r="I42" s="144">
        <v>238</v>
      </c>
      <c r="J42" s="144">
        <v>393</v>
      </c>
      <c r="K42" s="24">
        <v>2.0013956734124214</v>
      </c>
      <c r="L42" s="81">
        <v>3.9078855547801813E-2</v>
      </c>
      <c r="M42" s="81">
        <v>0.74808094905792044</v>
      </c>
      <c r="N42" s="81">
        <v>1.2142358688066992</v>
      </c>
      <c r="O42" s="38">
        <v>2141110</v>
      </c>
      <c r="P42" s="133">
        <v>58105</v>
      </c>
      <c r="Q42" s="133">
        <v>4584</v>
      </c>
      <c r="R42" s="133">
        <v>24761</v>
      </c>
      <c r="S42" s="133">
        <v>28760</v>
      </c>
      <c r="T42" s="133">
        <v>52127</v>
      </c>
      <c r="U42" s="133">
        <v>4168</v>
      </c>
      <c r="V42" s="133">
        <v>21991</v>
      </c>
      <c r="W42" s="133">
        <v>25967</v>
      </c>
      <c r="X42" s="43">
        <v>2.7137793013904004</v>
      </c>
      <c r="Y42" s="43">
        <v>0.21409455842997324</v>
      </c>
      <c r="Z42" s="43">
        <v>1.1564562306467205</v>
      </c>
      <c r="AA42" s="44">
        <v>1.3432285123137064</v>
      </c>
      <c r="AB42" s="45">
        <f t="shared" si="0"/>
        <v>73.749389730661207</v>
      </c>
      <c r="AC42" s="43">
        <f t="shared" si="1"/>
        <v>18.253082112119095</v>
      </c>
      <c r="AD42" s="43">
        <f t="shared" si="2"/>
        <v>64.687355148717913</v>
      </c>
      <c r="AE42" s="43">
        <f t="shared" si="3"/>
        <v>90.396820621026137</v>
      </c>
      <c r="AF42" s="43">
        <f t="shared" si="4"/>
        <v>1.2339729799500905</v>
      </c>
      <c r="AG42" s="43">
        <f t="shared" si="5"/>
        <v>0.30541012216404884</v>
      </c>
      <c r="AH42" s="43">
        <f t="shared" si="6"/>
        <v>1.0823472396106779</v>
      </c>
      <c r="AI42" s="44">
        <f t="shared" si="7"/>
        <v>1.5125173852573017</v>
      </c>
    </row>
    <row r="43" spans="1:35">
      <c r="A43" s="36">
        <v>2018</v>
      </c>
      <c r="B43" s="50">
        <v>36966</v>
      </c>
      <c r="C43" s="144">
        <v>750</v>
      </c>
      <c r="D43" s="144">
        <v>26</v>
      </c>
      <c r="E43" s="144">
        <v>272</v>
      </c>
      <c r="F43" s="144">
        <v>452</v>
      </c>
      <c r="G43" s="144">
        <v>664</v>
      </c>
      <c r="H43" s="144">
        <v>23</v>
      </c>
      <c r="I43" s="144">
        <v>238</v>
      </c>
      <c r="J43" s="144">
        <v>403</v>
      </c>
      <c r="K43" s="24">
        <v>2.0288914137315373</v>
      </c>
      <c r="L43" s="81">
        <v>7.0334902342693281E-2</v>
      </c>
      <c r="M43" s="81">
        <v>0.73581128604663748</v>
      </c>
      <c r="N43" s="81">
        <v>1.2227452253422064</v>
      </c>
      <c r="O43" s="38">
        <v>2223860</v>
      </c>
      <c r="P43" s="133">
        <v>60182</v>
      </c>
      <c r="Q43" s="133">
        <v>5107</v>
      </c>
      <c r="R43" s="133">
        <v>25088</v>
      </c>
      <c r="S43" s="133">
        <v>29987</v>
      </c>
      <c r="T43" s="133">
        <v>53404</v>
      </c>
      <c r="U43" s="133">
        <v>4656</v>
      </c>
      <c r="V43" s="133">
        <v>22022</v>
      </c>
      <c r="W43" s="133">
        <v>26726</v>
      </c>
      <c r="X43" s="43">
        <v>2.7061955338915222</v>
      </c>
      <c r="Y43" s="43">
        <v>0.22964575108145296</v>
      </c>
      <c r="Z43" s="43">
        <v>1.1281285692444667</v>
      </c>
      <c r="AA43" s="44">
        <v>1.3484212135656022</v>
      </c>
      <c r="AB43" s="45">
        <f t="shared" si="0"/>
        <v>74.972092309012922</v>
      </c>
      <c r="AC43" s="43">
        <f t="shared" si="1"/>
        <v>30.627565287609531</v>
      </c>
      <c r="AD43" s="43">
        <f t="shared" si="2"/>
        <v>65.224062762582719</v>
      </c>
      <c r="AE43" s="43">
        <f t="shared" si="3"/>
        <v>90.67976779369458</v>
      </c>
      <c r="AF43" s="43">
        <f t="shared" si="4"/>
        <v>1.2462197999401814</v>
      </c>
      <c r="AG43" s="43">
        <f t="shared" si="5"/>
        <v>0.50910514979439991</v>
      </c>
      <c r="AH43" s="43">
        <f t="shared" si="6"/>
        <v>1.0841836734693877</v>
      </c>
      <c r="AI43" s="44">
        <f t="shared" si="7"/>
        <v>1.5073198385967252</v>
      </c>
    </row>
    <row r="45" spans="1:35">
      <c r="A45" t="s">
        <v>189</v>
      </c>
    </row>
    <row r="47" spans="1:35">
      <c r="H47" s="80"/>
      <c r="I47" s="80"/>
      <c r="J47" s="80"/>
    </row>
  </sheetData>
  <mergeCells count="11">
    <mergeCell ref="AB4:AE4"/>
    <mergeCell ref="AF4:AI4"/>
    <mergeCell ref="AB3:AI3"/>
    <mergeCell ref="C4:F4"/>
    <mergeCell ref="K4:N4"/>
    <mergeCell ref="P4:S4"/>
    <mergeCell ref="X4:AA4"/>
    <mergeCell ref="O3:AA3"/>
    <mergeCell ref="B3:N3"/>
    <mergeCell ref="G4:J4"/>
    <mergeCell ref="T4:W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3"/>
  <sheetViews>
    <sheetView workbookViewId="0"/>
  </sheetViews>
  <sheetFormatPr defaultColWidth="11" defaultRowHeight="15.75"/>
  <cols>
    <col min="1" max="1" width="61.125" bestFit="1" customWidth="1"/>
    <col min="2" max="2" width="9.625" customWidth="1"/>
    <col min="3" max="3" width="8.375" customWidth="1"/>
    <col min="4" max="4" width="13" bestFit="1" customWidth="1"/>
    <col min="6" max="6" width="24.375" bestFit="1" customWidth="1"/>
    <col min="7" max="7" width="9.625" customWidth="1"/>
    <col min="8" max="8" width="8.375" customWidth="1"/>
    <col min="9" max="9" width="13" customWidth="1"/>
  </cols>
  <sheetData>
    <row r="1" spans="1:9">
      <c r="A1" t="s">
        <v>233</v>
      </c>
    </row>
    <row r="3" spans="1:9">
      <c r="A3" s="36"/>
      <c r="B3" s="173" t="s">
        <v>5</v>
      </c>
      <c r="C3" s="171"/>
      <c r="D3" s="172"/>
      <c r="F3" s="36"/>
      <c r="G3" s="42" t="s">
        <v>86</v>
      </c>
      <c r="H3" s="32" t="s">
        <v>87</v>
      </c>
      <c r="I3" s="41" t="s">
        <v>88</v>
      </c>
    </row>
    <row r="4" spans="1:9">
      <c r="A4" s="36"/>
      <c r="B4" s="42" t="s">
        <v>86</v>
      </c>
      <c r="C4" s="32" t="s">
        <v>87</v>
      </c>
      <c r="D4" s="41" t="s">
        <v>88</v>
      </c>
      <c r="F4" s="15" t="s">
        <v>0</v>
      </c>
      <c r="G4" s="177" t="s">
        <v>105</v>
      </c>
      <c r="H4" s="178"/>
      <c r="I4" s="179"/>
    </row>
    <row r="5" spans="1:9">
      <c r="A5" s="15" t="s">
        <v>106</v>
      </c>
      <c r="B5" s="177" t="s">
        <v>105</v>
      </c>
      <c r="C5" s="178"/>
      <c r="D5" s="179"/>
      <c r="F5" s="36" t="s">
        <v>1</v>
      </c>
      <c r="G5" s="52">
        <v>12.8</v>
      </c>
      <c r="H5" s="53">
        <v>11.4</v>
      </c>
      <c r="I5" s="25">
        <v>1.4000000000000004</v>
      </c>
    </row>
    <row r="6" spans="1:9">
      <c r="A6" s="36" t="s">
        <v>89</v>
      </c>
      <c r="B6" s="52">
        <v>12</v>
      </c>
      <c r="C6" s="53">
        <v>11.8</v>
      </c>
      <c r="D6" s="25">
        <v>0.19999999999999929</v>
      </c>
      <c r="F6" s="36" t="s">
        <v>2</v>
      </c>
      <c r="G6" s="52">
        <v>13</v>
      </c>
      <c r="H6" s="53">
        <v>14.3</v>
      </c>
      <c r="I6" s="25">
        <v>-1.3000000000000007</v>
      </c>
    </row>
    <row r="7" spans="1:9">
      <c r="A7" s="36" t="s">
        <v>90</v>
      </c>
      <c r="B7" s="52">
        <v>8.6999999999999993</v>
      </c>
      <c r="C7" s="53">
        <v>10.199999999999999</v>
      </c>
      <c r="D7" s="25">
        <v>-1.5</v>
      </c>
      <c r="F7" s="36" t="s">
        <v>3</v>
      </c>
      <c r="G7" s="52">
        <v>17.899999999999999</v>
      </c>
      <c r="H7" s="53">
        <v>13.1</v>
      </c>
      <c r="I7" s="25">
        <v>4.7999999999999989</v>
      </c>
    </row>
    <row r="8" spans="1:9">
      <c r="A8" s="36" t="s">
        <v>91</v>
      </c>
      <c r="B8" s="52">
        <v>10</v>
      </c>
      <c r="C8" s="53">
        <v>10</v>
      </c>
      <c r="D8" s="25">
        <v>0</v>
      </c>
      <c r="F8" s="36" t="s">
        <v>4</v>
      </c>
      <c r="G8" s="52">
        <v>12.4</v>
      </c>
      <c r="H8" s="53">
        <v>11</v>
      </c>
      <c r="I8" s="25">
        <v>1.4000000000000004</v>
      </c>
    </row>
    <row r="9" spans="1:9">
      <c r="A9" s="36" t="s">
        <v>92</v>
      </c>
      <c r="B9" s="52">
        <v>12.6</v>
      </c>
      <c r="C9" s="53">
        <v>12.3</v>
      </c>
      <c r="D9" s="25">
        <v>0.29999999999999893</v>
      </c>
      <c r="F9" s="36" t="s">
        <v>5</v>
      </c>
      <c r="G9" s="52">
        <v>12</v>
      </c>
      <c r="H9" s="53">
        <v>11.8</v>
      </c>
      <c r="I9" s="25">
        <v>0.19999999999999929</v>
      </c>
    </row>
    <row r="10" spans="1:9">
      <c r="A10" s="36" t="s">
        <v>93</v>
      </c>
      <c r="B10" s="52">
        <v>8.4</v>
      </c>
      <c r="C10" s="53">
        <v>10.5</v>
      </c>
      <c r="D10" s="25">
        <v>-2.0999999999999996</v>
      </c>
      <c r="F10" s="36" t="s">
        <v>6</v>
      </c>
      <c r="G10" s="52">
        <v>10.8</v>
      </c>
      <c r="H10" s="53">
        <v>9.5</v>
      </c>
      <c r="I10" s="25">
        <v>1.3000000000000007</v>
      </c>
    </row>
    <row r="11" spans="1:9">
      <c r="A11" s="36" t="s">
        <v>94</v>
      </c>
      <c r="B11" s="52">
        <v>7.5</v>
      </c>
      <c r="C11" s="53">
        <v>8.3000000000000007</v>
      </c>
      <c r="D11" s="25">
        <v>-0.80000000000000071</v>
      </c>
      <c r="F11" s="36" t="s">
        <v>7</v>
      </c>
      <c r="G11" s="52">
        <v>13.7</v>
      </c>
      <c r="H11" s="53">
        <v>11.5</v>
      </c>
      <c r="I11" s="25">
        <v>2.1999999999999993</v>
      </c>
    </row>
    <row r="12" spans="1:9">
      <c r="A12" s="36" t="s">
        <v>95</v>
      </c>
      <c r="B12" s="52">
        <v>8.6</v>
      </c>
      <c r="C12" s="53">
        <v>8.6</v>
      </c>
      <c r="D12" s="25">
        <v>0</v>
      </c>
      <c r="F12" s="36" t="s">
        <v>8</v>
      </c>
      <c r="G12" s="52">
        <v>12.6</v>
      </c>
      <c r="H12" s="53">
        <v>11.2</v>
      </c>
      <c r="I12" s="25">
        <v>1.4000000000000004</v>
      </c>
    </row>
    <row r="13" spans="1:9">
      <c r="A13" s="36" t="s">
        <v>96</v>
      </c>
      <c r="B13" s="52">
        <v>10.3</v>
      </c>
      <c r="C13" s="53">
        <v>12.4</v>
      </c>
      <c r="D13" s="25">
        <v>-2.0999999999999996</v>
      </c>
      <c r="F13" s="36" t="s">
        <v>9</v>
      </c>
      <c r="G13" s="52">
        <v>13.1</v>
      </c>
      <c r="H13" s="53">
        <v>12.7</v>
      </c>
      <c r="I13" s="25">
        <v>0.40000000000000036</v>
      </c>
    </row>
    <row r="14" spans="1:9">
      <c r="A14" s="36" t="s">
        <v>97</v>
      </c>
      <c r="B14" s="52">
        <v>18.600000000000001</v>
      </c>
      <c r="C14" s="53">
        <v>14</v>
      </c>
      <c r="D14" s="25">
        <v>4.6000000000000014</v>
      </c>
      <c r="F14" s="36" t="s">
        <v>10</v>
      </c>
      <c r="G14" s="52">
        <v>14.3</v>
      </c>
      <c r="H14" s="53">
        <v>14.9</v>
      </c>
      <c r="I14" s="25">
        <v>-0.59999999999999964</v>
      </c>
    </row>
    <row r="15" spans="1:9">
      <c r="A15" s="36" t="s">
        <v>98</v>
      </c>
      <c r="B15" s="52">
        <v>11.3</v>
      </c>
      <c r="C15" s="53">
        <v>11.3</v>
      </c>
      <c r="D15" s="25">
        <v>0</v>
      </c>
      <c r="F15" s="36" t="s">
        <v>11</v>
      </c>
      <c r="G15" s="52">
        <v>14.6</v>
      </c>
      <c r="H15" s="53">
        <v>12.5</v>
      </c>
      <c r="I15" s="25">
        <v>2.0999999999999996</v>
      </c>
    </row>
    <row r="16" spans="1:9">
      <c r="A16" s="36" t="s">
        <v>99</v>
      </c>
      <c r="B16" s="52">
        <v>16.399999999999999</v>
      </c>
      <c r="C16" s="53">
        <v>14</v>
      </c>
      <c r="D16" s="25">
        <v>2.3999999999999986</v>
      </c>
    </row>
    <row r="17" spans="1:6">
      <c r="A17" s="36" t="s">
        <v>100</v>
      </c>
      <c r="B17" s="52">
        <v>13.4</v>
      </c>
      <c r="C17" s="53">
        <v>14.4</v>
      </c>
      <c r="D17" s="25">
        <v>-1</v>
      </c>
      <c r="F17" t="s">
        <v>108</v>
      </c>
    </row>
    <row r="18" spans="1:6">
      <c r="A18" s="36" t="s">
        <v>101</v>
      </c>
      <c r="B18" s="52">
        <v>8.6999999999999993</v>
      </c>
      <c r="C18" s="53">
        <v>8.6999999999999993</v>
      </c>
      <c r="D18" s="25">
        <v>0</v>
      </c>
    </row>
    <row r="19" spans="1:6">
      <c r="A19" s="36" t="s">
        <v>102</v>
      </c>
      <c r="B19" s="52">
        <v>12.6</v>
      </c>
      <c r="C19" s="53">
        <v>13.6</v>
      </c>
      <c r="D19" s="25">
        <v>-1</v>
      </c>
    </row>
    <row r="20" spans="1:6">
      <c r="A20" s="36" t="s">
        <v>103</v>
      </c>
      <c r="B20" s="52">
        <v>10.1</v>
      </c>
      <c r="C20" s="53">
        <v>10.1</v>
      </c>
      <c r="D20" s="25">
        <v>0</v>
      </c>
    </row>
    <row r="21" spans="1:6">
      <c r="A21" s="36" t="s">
        <v>104</v>
      </c>
      <c r="B21" s="52">
        <v>10.3</v>
      </c>
      <c r="C21" s="53">
        <v>12.7</v>
      </c>
      <c r="D21" s="25">
        <v>-2.3999999999999986</v>
      </c>
    </row>
    <row r="23" spans="1:6">
      <c r="A23" t="s">
        <v>107</v>
      </c>
    </row>
  </sheetData>
  <mergeCells count="3">
    <mergeCell ref="B5:D5"/>
    <mergeCell ref="G4:I4"/>
    <mergeCell ref="B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zoomScale="125" workbookViewId="0"/>
  </sheetViews>
  <sheetFormatPr defaultColWidth="11" defaultRowHeight="15.75"/>
  <cols>
    <col min="1" max="1" width="24.375" bestFit="1" customWidth="1"/>
    <col min="2" max="2" width="7.625" customWidth="1"/>
    <col min="3" max="3" width="9.125" customWidth="1"/>
    <col min="4" max="4" width="10.125" customWidth="1"/>
  </cols>
  <sheetData>
    <row r="1" spans="1:4">
      <c r="A1" t="s">
        <v>234</v>
      </c>
    </row>
    <row r="3" spans="1:4">
      <c r="B3" s="82" t="s">
        <v>109</v>
      </c>
      <c r="C3" s="28"/>
      <c r="D3" s="28"/>
    </row>
    <row r="4" spans="1:4" ht="63">
      <c r="A4" s="10"/>
      <c r="B4" s="77">
        <v>2002</v>
      </c>
      <c r="C4" s="77">
        <v>2017</v>
      </c>
      <c r="D4" s="65" t="s">
        <v>110</v>
      </c>
    </row>
    <row r="5" spans="1:4">
      <c r="A5" t="s">
        <v>1</v>
      </c>
      <c r="B5" s="38">
        <v>916650</v>
      </c>
      <c r="C5" s="38">
        <v>1123150</v>
      </c>
      <c r="D5" s="153">
        <f>((C5/B5)^(1/15)-1)*100</f>
        <v>1.3636594744520503</v>
      </c>
    </row>
    <row r="6" spans="1:4">
      <c r="A6" t="s">
        <v>2</v>
      </c>
      <c r="B6" s="38">
        <v>16890</v>
      </c>
      <c r="C6" s="38">
        <v>18100</v>
      </c>
      <c r="D6" s="153">
        <f t="shared" ref="D6:D15" si="0">((C6/B6)^(1/15)-1)*100</f>
        <v>0.46233352835640673</v>
      </c>
    </row>
    <row r="7" spans="1:4">
      <c r="A7" t="s">
        <v>3</v>
      </c>
      <c r="B7" s="38">
        <v>6620</v>
      </c>
      <c r="C7" s="38">
        <v>6380</v>
      </c>
      <c r="D7" s="153">
        <f t="shared" si="0"/>
        <v>-0.24587903835884273</v>
      </c>
    </row>
    <row r="8" spans="1:4">
      <c r="A8" t="s">
        <v>4</v>
      </c>
      <c r="B8" s="38">
        <v>29160</v>
      </c>
      <c r="C8" s="38">
        <v>27310</v>
      </c>
      <c r="D8" s="153">
        <f t="shared" si="0"/>
        <v>-0.43601316823885794</v>
      </c>
    </row>
    <row r="9" spans="1:4">
      <c r="A9" t="s">
        <v>5</v>
      </c>
      <c r="B9" s="38">
        <v>24920</v>
      </c>
      <c r="C9" s="38">
        <v>22790</v>
      </c>
      <c r="D9" s="153">
        <f t="shared" si="0"/>
        <v>-0.59388847335025696</v>
      </c>
    </row>
    <row r="10" spans="1:4">
      <c r="A10" t="s">
        <v>6</v>
      </c>
      <c r="B10" s="38">
        <v>214540</v>
      </c>
      <c r="C10" s="38">
        <v>221340</v>
      </c>
      <c r="D10" s="153">
        <f t="shared" si="0"/>
        <v>0.20824172031137511</v>
      </c>
    </row>
    <row r="11" spans="1:4">
      <c r="A11" t="s">
        <v>7</v>
      </c>
      <c r="B11" s="38">
        <v>314090</v>
      </c>
      <c r="C11" s="38">
        <v>427900</v>
      </c>
      <c r="D11" s="153">
        <f t="shared" si="0"/>
        <v>2.0827932890101541</v>
      </c>
    </row>
    <row r="12" spans="1:4">
      <c r="A12" t="s">
        <v>8</v>
      </c>
      <c r="B12" s="38">
        <v>33250</v>
      </c>
      <c r="C12" s="38">
        <v>38240</v>
      </c>
      <c r="D12" s="153">
        <f t="shared" si="0"/>
        <v>0.93654049031739461</v>
      </c>
    </row>
    <row r="13" spans="1:4">
      <c r="A13" t="s">
        <v>9</v>
      </c>
      <c r="B13" s="38">
        <v>36480</v>
      </c>
      <c r="C13" s="38">
        <v>41060</v>
      </c>
      <c r="D13" s="153">
        <f t="shared" si="0"/>
        <v>0.79158490634634315</v>
      </c>
    </row>
    <row r="14" spans="1:4">
      <c r="A14" t="s">
        <v>10</v>
      </c>
      <c r="B14" s="38">
        <v>130110</v>
      </c>
      <c r="C14" s="38">
        <v>176200</v>
      </c>
      <c r="D14" s="153">
        <f t="shared" si="0"/>
        <v>2.042169105728231</v>
      </c>
    </row>
    <row r="15" spans="1:4">
      <c r="A15" t="s">
        <v>11</v>
      </c>
      <c r="B15" s="38">
        <v>144580</v>
      </c>
      <c r="C15" s="38">
        <v>184000</v>
      </c>
      <c r="D15" s="153">
        <f t="shared" si="0"/>
        <v>1.6203391903386377</v>
      </c>
    </row>
    <row r="17" spans="1:1">
      <c r="A17" t="s">
        <v>107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7"/>
  <sheetViews>
    <sheetView zoomScaleNormal="100" workbookViewId="0"/>
  </sheetViews>
  <sheetFormatPr defaultColWidth="11" defaultRowHeight="15.75"/>
  <cols>
    <col min="1" max="1" width="24.625" bestFit="1" customWidth="1"/>
    <col min="2" max="3" width="11.125" bestFit="1" customWidth="1"/>
    <col min="4" max="4" width="9.875" bestFit="1" customWidth="1"/>
    <col min="5" max="5" width="11.125" bestFit="1" customWidth="1"/>
    <col min="6" max="6" width="9.875" bestFit="1" customWidth="1"/>
    <col min="8" max="8" width="24.625" bestFit="1" customWidth="1"/>
    <col min="9" max="9" width="35.125" bestFit="1" customWidth="1"/>
    <col min="10" max="10" width="10.5" bestFit="1" customWidth="1"/>
  </cols>
  <sheetData>
    <row r="1" spans="1:11">
      <c r="A1" t="s">
        <v>235</v>
      </c>
      <c r="H1" t="s">
        <v>203</v>
      </c>
    </row>
    <row r="3" spans="1:11" ht="66.95" customHeight="1">
      <c r="A3" s="36"/>
      <c r="B3" s="47"/>
      <c r="C3" s="170" t="s">
        <v>201</v>
      </c>
      <c r="D3" s="172"/>
      <c r="E3" s="174" t="s">
        <v>202</v>
      </c>
      <c r="F3" s="172"/>
      <c r="H3" s="7"/>
      <c r="I3" s="7"/>
      <c r="J3" s="7"/>
      <c r="K3" s="7"/>
    </row>
    <row r="4" spans="1:11" ht="94.5">
      <c r="A4" s="15"/>
      <c r="B4" s="129" t="s">
        <v>199</v>
      </c>
      <c r="C4" s="141" t="s">
        <v>200</v>
      </c>
      <c r="D4" s="68" t="s">
        <v>207</v>
      </c>
      <c r="E4" s="128" t="s">
        <v>200</v>
      </c>
      <c r="F4" s="68" t="s">
        <v>207</v>
      </c>
      <c r="H4" s="15"/>
      <c r="I4" s="149" t="s">
        <v>205</v>
      </c>
      <c r="J4" s="149" t="s">
        <v>204</v>
      </c>
      <c r="K4" s="68" t="s">
        <v>209</v>
      </c>
    </row>
    <row r="5" spans="1:11">
      <c r="A5" s="36" t="s">
        <v>1</v>
      </c>
      <c r="B5" s="152">
        <v>30739.200000000001</v>
      </c>
      <c r="C5" s="146">
        <v>1074.9000000000001</v>
      </c>
      <c r="D5" s="151">
        <f>C5/B5*100</f>
        <v>3.4968379138038728</v>
      </c>
      <c r="E5" s="106">
        <v>1189.5</v>
      </c>
      <c r="F5" s="151">
        <f>E5/B5*100</f>
        <v>3.869651780137414</v>
      </c>
      <c r="H5" s="36" t="s">
        <v>1</v>
      </c>
      <c r="I5" s="164">
        <v>313580</v>
      </c>
      <c r="J5" s="145">
        <v>37589262</v>
      </c>
      <c r="K5" s="44">
        <f>I5/J5*100</f>
        <v>0.83422760468135815</v>
      </c>
    </row>
    <row r="6" spans="1:11">
      <c r="A6" s="36" t="s">
        <v>2</v>
      </c>
      <c r="B6" s="60">
        <v>440.6</v>
      </c>
      <c r="C6" s="76">
        <v>5</v>
      </c>
      <c r="D6" s="151">
        <f t="shared" ref="D6:D15" si="0">C6/B6*100</f>
        <v>1.1348161597821154</v>
      </c>
      <c r="E6" s="74">
        <v>2.5</v>
      </c>
      <c r="F6" s="151">
        <f t="shared" ref="F6:F15" si="1">E6/B6*100</f>
        <v>0.56740807989105768</v>
      </c>
      <c r="H6" s="36" t="s">
        <v>2</v>
      </c>
      <c r="I6" s="145">
        <v>1651</v>
      </c>
      <c r="J6" s="145">
        <v>521542</v>
      </c>
      <c r="K6" s="44">
        <f>I6/J6*100</f>
        <v>0.31656127406805201</v>
      </c>
    </row>
    <row r="7" spans="1:11">
      <c r="A7" s="36" t="s">
        <v>3</v>
      </c>
      <c r="B7" s="60">
        <v>128.6</v>
      </c>
      <c r="C7" s="76">
        <v>3.8</v>
      </c>
      <c r="D7" s="151">
        <f t="shared" si="0"/>
        <v>2.9548989113530326</v>
      </c>
      <c r="E7" s="74">
        <v>1.6</v>
      </c>
      <c r="F7" s="151">
        <f t="shared" si="1"/>
        <v>1.2441679626749613</v>
      </c>
      <c r="H7" s="36" t="s">
        <v>3</v>
      </c>
      <c r="I7" s="145">
        <v>2267</v>
      </c>
      <c r="J7" s="145">
        <v>156947</v>
      </c>
      <c r="K7" s="44">
        <f t="shared" ref="K7:K15" si="2">I7/J7*100</f>
        <v>1.4444366569606299</v>
      </c>
    </row>
    <row r="8" spans="1:11">
      <c r="A8" s="36" t="s">
        <v>4</v>
      </c>
      <c r="B8" s="60">
        <v>807.2</v>
      </c>
      <c r="C8" s="76">
        <v>14.7</v>
      </c>
      <c r="D8" s="151">
        <f t="shared" si="0"/>
        <v>1.8211100099108024</v>
      </c>
      <c r="E8" s="74">
        <v>8.3000000000000007</v>
      </c>
      <c r="F8" s="151">
        <f t="shared" si="1"/>
        <v>1.0282457879088207</v>
      </c>
      <c r="H8" s="36" t="s">
        <v>4</v>
      </c>
      <c r="I8" s="145">
        <v>6393</v>
      </c>
      <c r="J8" s="145">
        <v>971395</v>
      </c>
      <c r="K8" s="44">
        <f t="shared" si="2"/>
        <v>0.65812568522588644</v>
      </c>
    </row>
    <row r="9" spans="1:11">
      <c r="A9" s="36" t="s">
        <v>5</v>
      </c>
      <c r="B9" s="60">
        <v>631.4</v>
      </c>
      <c r="C9" s="76">
        <v>8.1999999999999993</v>
      </c>
      <c r="D9" s="151">
        <f t="shared" si="0"/>
        <v>1.2987012987012987</v>
      </c>
      <c r="E9" s="74">
        <v>4.0999999999999996</v>
      </c>
      <c r="F9" s="151">
        <f t="shared" si="1"/>
        <v>0.64935064935064934</v>
      </c>
      <c r="H9" s="36" t="s">
        <v>5</v>
      </c>
      <c r="I9" s="145">
        <v>5076</v>
      </c>
      <c r="J9" s="145">
        <v>776827</v>
      </c>
      <c r="K9" s="44">
        <f t="shared" si="2"/>
        <v>0.65342733967794631</v>
      </c>
    </row>
    <row r="10" spans="1:11">
      <c r="A10" s="36" t="s">
        <v>6</v>
      </c>
      <c r="B10" s="152">
        <v>7051.5</v>
      </c>
      <c r="C10" s="76">
        <v>181.3</v>
      </c>
      <c r="D10" s="151">
        <f t="shared" si="0"/>
        <v>2.5710841664893995</v>
      </c>
      <c r="E10" s="74">
        <v>209.4</v>
      </c>
      <c r="F10" s="151">
        <f t="shared" si="1"/>
        <v>2.9695809402254842</v>
      </c>
      <c r="H10" s="36" t="s">
        <v>6</v>
      </c>
      <c r="I10" s="145">
        <v>44856</v>
      </c>
      <c r="J10" s="145">
        <v>8484965</v>
      </c>
      <c r="K10" s="44">
        <f t="shared" si="2"/>
        <v>0.52865274046504607</v>
      </c>
    </row>
    <row r="11" spans="1:11">
      <c r="A11" s="36" t="s">
        <v>7</v>
      </c>
      <c r="B11" s="152">
        <v>12129.5</v>
      </c>
      <c r="C11" s="76">
        <v>462.5</v>
      </c>
      <c r="D11" s="151">
        <f t="shared" si="0"/>
        <v>3.8130178490457149</v>
      </c>
      <c r="E11" s="74">
        <v>530</v>
      </c>
      <c r="F11" s="151">
        <f t="shared" si="1"/>
        <v>4.3695123459334679</v>
      </c>
      <c r="H11" s="36" t="s">
        <v>7</v>
      </c>
      <c r="I11" s="145">
        <v>139071</v>
      </c>
      <c r="J11" s="145">
        <v>14566547</v>
      </c>
      <c r="K11" s="44">
        <f t="shared" si="2"/>
        <v>0.95472866699293935</v>
      </c>
    </row>
    <row r="12" spans="1:11">
      <c r="A12" s="36" t="s">
        <v>8</v>
      </c>
      <c r="B12" s="152">
        <v>1037.5</v>
      </c>
      <c r="C12" s="76">
        <v>45.6</v>
      </c>
      <c r="D12" s="151">
        <f t="shared" si="0"/>
        <v>4.3951807228915669</v>
      </c>
      <c r="E12" s="74">
        <v>54.8</v>
      </c>
      <c r="F12" s="151">
        <f t="shared" si="1"/>
        <v>5.2819277108433731</v>
      </c>
      <c r="H12" s="36" t="s">
        <v>8</v>
      </c>
      <c r="I12" s="145">
        <v>15918</v>
      </c>
      <c r="J12" s="145">
        <v>1369465</v>
      </c>
      <c r="K12" s="44">
        <f t="shared" si="2"/>
        <v>1.1623517212926215</v>
      </c>
    </row>
    <row r="13" spans="1:11">
      <c r="A13" s="36" t="s">
        <v>9</v>
      </c>
      <c r="B13" s="60">
        <v>889.8</v>
      </c>
      <c r="C13" s="76">
        <v>36.4</v>
      </c>
      <c r="D13" s="151">
        <f t="shared" si="0"/>
        <v>4.090806922904024</v>
      </c>
      <c r="E13" s="74">
        <v>33.299999999999997</v>
      </c>
      <c r="F13" s="151">
        <f t="shared" si="1"/>
        <v>3.7424140256237353</v>
      </c>
      <c r="H13" s="36" t="s">
        <v>9</v>
      </c>
      <c r="I13" s="145">
        <v>13910</v>
      </c>
      <c r="J13" s="145">
        <v>1174462</v>
      </c>
      <c r="K13" s="44">
        <f t="shared" si="2"/>
        <v>1.1843720784495368</v>
      </c>
    </row>
    <row r="14" spans="1:11">
      <c r="A14" s="36" t="s">
        <v>10</v>
      </c>
      <c r="B14" s="152">
        <v>3525.7</v>
      </c>
      <c r="C14" s="76">
        <v>152.19999999999999</v>
      </c>
      <c r="D14" s="151">
        <f t="shared" si="0"/>
        <v>4.3168732450293561</v>
      </c>
      <c r="E14" s="74">
        <v>161.9</v>
      </c>
      <c r="F14" s="151">
        <f t="shared" si="1"/>
        <v>4.5919959157046826</v>
      </c>
      <c r="H14" s="36" t="s">
        <v>10</v>
      </c>
      <c r="I14" s="145">
        <v>40725</v>
      </c>
      <c r="J14" s="145">
        <v>4371316</v>
      </c>
      <c r="K14" s="44">
        <f t="shared" si="2"/>
        <v>0.93164163835330138</v>
      </c>
    </row>
    <row r="15" spans="1:11">
      <c r="A15" s="36" t="s">
        <v>11</v>
      </c>
      <c r="B15" s="152">
        <v>4097.3</v>
      </c>
      <c r="C15" s="76">
        <v>165.1</v>
      </c>
      <c r="D15" s="151">
        <f t="shared" si="0"/>
        <v>4.0294828301564447</v>
      </c>
      <c r="E15" s="74">
        <v>183.6</v>
      </c>
      <c r="F15" s="151">
        <f t="shared" si="1"/>
        <v>4.4809996827178873</v>
      </c>
      <c r="H15" s="36" t="s">
        <v>11</v>
      </c>
      <c r="I15" s="145">
        <v>43151</v>
      </c>
      <c r="J15" s="145">
        <v>5071336</v>
      </c>
      <c r="K15" s="44">
        <f t="shared" si="2"/>
        <v>0.85088032029429717</v>
      </c>
    </row>
    <row r="17" spans="1:8">
      <c r="A17" t="s">
        <v>206</v>
      </c>
      <c r="H17" t="s">
        <v>208</v>
      </c>
    </row>
  </sheetData>
  <mergeCells count="2">
    <mergeCell ref="E3:F3"/>
    <mergeCell ref="C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44"/>
  <sheetViews>
    <sheetView workbookViewId="0"/>
  </sheetViews>
  <sheetFormatPr defaultRowHeight="15.75"/>
  <cols>
    <col min="2" max="2" width="12.75" bestFit="1" customWidth="1"/>
    <col min="3" max="3" width="18.25" bestFit="1" customWidth="1"/>
    <col min="4" max="4" width="12.75" bestFit="1" customWidth="1"/>
    <col min="5" max="5" width="21.875" bestFit="1" customWidth="1"/>
    <col min="6" max="6" width="12.75" bestFit="1" customWidth="1"/>
    <col min="7" max="7" width="18.25" bestFit="1" customWidth="1"/>
    <col min="8" max="8" width="11.75" bestFit="1" customWidth="1"/>
    <col min="9" max="9" width="21.875" bestFit="1" customWidth="1"/>
  </cols>
  <sheetData>
    <row r="1" spans="1:10">
      <c r="A1" t="s">
        <v>236</v>
      </c>
    </row>
    <row r="3" spans="1:10">
      <c r="A3" s="36"/>
      <c r="B3" s="171" t="s">
        <v>5</v>
      </c>
      <c r="C3" s="171"/>
      <c r="D3" s="171"/>
      <c r="E3" s="172"/>
      <c r="F3" s="173" t="s">
        <v>1</v>
      </c>
      <c r="G3" s="171"/>
      <c r="H3" s="171"/>
      <c r="I3" s="172"/>
      <c r="J3" s="28"/>
    </row>
    <row r="4" spans="1:10">
      <c r="A4" s="15"/>
      <c r="B4" s="159" t="s">
        <v>213</v>
      </c>
      <c r="C4" s="159" t="s">
        <v>212</v>
      </c>
      <c r="D4" s="10" t="s">
        <v>211</v>
      </c>
      <c r="E4" s="15" t="s">
        <v>214</v>
      </c>
      <c r="F4" s="160" t="s">
        <v>213</v>
      </c>
      <c r="G4" s="159" t="s">
        <v>212</v>
      </c>
      <c r="H4" s="10" t="s">
        <v>211</v>
      </c>
      <c r="I4" s="15" t="s">
        <v>214</v>
      </c>
    </row>
    <row r="5" spans="1:10">
      <c r="A5" s="36">
        <v>1981</v>
      </c>
      <c r="B5" s="7">
        <v>46</v>
      </c>
      <c r="C5" s="7">
        <v>155</v>
      </c>
      <c r="D5" s="158">
        <f>B5/C5</f>
        <v>0.29677419354838708</v>
      </c>
      <c r="E5" s="137">
        <f>D5/$D$36*100</f>
        <v>29.677419354838708</v>
      </c>
      <c r="F5" s="49">
        <v>3872</v>
      </c>
      <c r="G5" s="50">
        <v>12967</v>
      </c>
      <c r="H5" s="158">
        <f>F5/G5</f>
        <v>0.29860414899359916</v>
      </c>
      <c r="I5" s="137">
        <f>H5/$H$36*100</f>
        <v>29.860414899359917</v>
      </c>
    </row>
    <row r="6" spans="1:10">
      <c r="A6" s="36">
        <v>1982</v>
      </c>
      <c r="B6" s="7">
        <v>54</v>
      </c>
      <c r="C6" s="7">
        <v>163</v>
      </c>
      <c r="D6" s="158">
        <f t="shared" ref="D6:D42" si="0">B6/C6</f>
        <v>0.33128834355828218</v>
      </c>
      <c r="E6" s="137">
        <f t="shared" ref="E6:E42" si="1">D6/$D$36*100</f>
        <v>33.128834355828218</v>
      </c>
      <c r="F6" s="49">
        <v>4301</v>
      </c>
      <c r="G6" s="50">
        <v>12793</v>
      </c>
      <c r="H6" s="158">
        <f t="shared" ref="H6:H42" si="2">F6/G6</f>
        <v>0.33619948409286327</v>
      </c>
      <c r="I6" s="137">
        <f t="shared" ref="I6:I42" si="3">H6/$H$36*100</f>
        <v>33.619948409286323</v>
      </c>
    </row>
    <row r="7" spans="1:10">
      <c r="A7" s="36">
        <v>1983</v>
      </c>
      <c r="B7" s="7">
        <v>56</v>
      </c>
      <c r="C7" s="7">
        <v>165</v>
      </c>
      <c r="D7" s="158">
        <f t="shared" si="0"/>
        <v>0.33939393939393941</v>
      </c>
      <c r="E7" s="137">
        <f t="shared" si="1"/>
        <v>33.939393939393945</v>
      </c>
      <c r="F7" s="49">
        <v>4333</v>
      </c>
      <c r="G7" s="50">
        <v>12556</v>
      </c>
      <c r="H7" s="158">
        <f t="shared" si="2"/>
        <v>0.34509397897419558</v>
      </c>
      <c r="I7" s="137">
        <f t="shared" si="3"/>
        <v>34.509397897419561</v>
      </c>
    </row>
    <row r="8" spans="1:10">
      <c r="A8" s="36">
        <v>1984</v>
      </c>
      <c r="B8" s="7">
        <v>62</v>
      </c>
      <c r="C8" s="7">
        <v>172</v>
      </c>
      <c r="D8" s="158">
        <f t="shared" si="0"/>
        <v>0.36046511627906974</v>
      </c>
      <c r="E8" s="137">
        <f t="shared" si="1"/>
        <v>36.046511627906973</v>
      </c>
      <c r="F8" s="49">
        <v>4820</v>
      </c>
      <c r="G8" s="50">
        <v>13177</v>
      </c>
      <c r="H8" s="158">
        <f t="shared" si="2"/>
        <v>0.36578887455414738</v>
      </c>
      <c r="I8" s="137">
        <f t="shared" si="3"/>
        <v>36.578887455414737</v>
      </c>
    </row>
    <row r="9" spans="1:10">
      <c r="A9" s="36">
        <v>1985</v>
      </c>
      <c r="B9" s="7">
        <v>66</v>
      </c>
      <c r="C9" s="7">
        <v>169</v>
      </c>
      <c r="D9" s="158">
        <f t="shared" si="0"/>
        <v>0.39053254437869822</v>
      </c>
      <c r="E9" s="137">
        <f t="shared" si="1"/>
        <v>39.053254437869825</v>
      </c>
      <c r="F9" s="49">
        <v>5205</v>
      </c>
      <c r="G9" s="50">
        <v>13157</v>
      </c>
      <c r="H9" s="158">
        <f t="shared" si="2"/>
        <v>0.39560690126928633</v>
      </c>
      <c r="I9" s="137">
        <f t="shared" si="3"/>
        <v>39.560690126928634</v>
      </c>
    </row>
    <row r="10" spans="1:10">
      <c r="A10" s="36">
        <v>1986</v>
      </c>
      <c r="B10" s="7">
        <v>68</v>
      </c>
      <c r="C10" s="7">
        <v>166</v>
      </c>
      <c r="D10" s="158">
        <f t="shared" si="0"/>
        <v>0.40963855421686746</v>
      </c>
      <c r="E10" s="137">
        <f t="shared" si="1"/>
        <v>40.963855421686745</v>
      </c>
      <c r="F10" s="49">
        <v>5480</v>
      </c>
      <c r="G10" s="50">
        <v>13005</v>
      </c>
      <c r="H10" s="158">
        <f t="shared" si="2"/>
        <v>0.42137639369473279</v>
      </c>
      <c r="I10" s="137">
        <f t="shared" si="3"/>
        <v>42.137639369473277</v>
      </c>
    </row>
    <row r="11" spans="1:10">
      <c r="A11" s="36">
        <v>1987</v>
      </c>
      <c r="B11" s="7">
        <v>68</v>
      </c>
      <c r="C11" s="7">
        <v>155</v>
      </c>
      <c r="D11" s="158">
        <f t="shared" si="0"/>
        <v>0.43870967741935485</v>
      </c>
      <c r="E11" s="137">
        <f t="shared" si="1"/>
        <v>43.870967741935488</v>
      </c>
      <c r="F11" s="49">
        <v>5470</v>
      </c>
      <c r="G11" s="50">
        <v>12183</v>
      </c>
      <c r="H11" s="158">
        <f t="shared" si="2"/>
        <v>0.4489862923746204</v>
      </c>
      <c r="I11" s="137">
        <f t="shared" si="3"/>
        <v>44.898629237462039</v>
      </c>
    </row>
    <row r="12" spans="1:10">
      <c r="A12" s="36">
        <v>1988</v>
      </c>
      <c r="B12" s="7">
        <v>78</v>
      </c>
      <c r="C12" s="7">
        <v>168</v>
      </c>
      <c r="D12" s="158">
        <f t="shared" si="0"/>
        <v>0.4642857142857143</v>
      </c>
      <c r="E12" s="137">
        <f t="shared" si="1"/>
        <v>46.428571428571431</v>
      </c>
      <c r="F12" s="49">
        <v>6233</v>
      </c>
      <c r="G12" s="50">
        <v>13186</v>
      </c>
      <c r="H12" s="158">
        <f t="shared" si="2"/>
        <v>0.47269831639617776</v>
      </c>
      <c r="I12" s="137">
        <f t="shared" si="3"/>
        <v>47.269831639617777</v>
      </c>
    </row>
    <row r="13" spans="1:10">
      <c r="A13" s="36">
        <v>1989</v>
      </c>
      <c r="B13" s="7">
        <v>76</v>
      </c>
      <c r="C13" s="7">
        <v>157</v>
      </c>
      <c r="D13" s="158">
        <f t="shared" si="0"/>
        <v>0.48407643312101911</v>
      </c>
      <c r="E13" s="137">
        <f t="shared" si="1"/>
        <v>48.407643312101911</v>
      </c>
      <c r="F13" s="49">
        <v>6544</v>
      </c>
      <c r="G13" s="50">
        <v>13207</v>
      </c>
      <c r="H13" s="158">
        <f t="shared" si="2"/>
        <v>0.49549481335655332</v>
      </c>
      <c r="I13" s="137">
        <f t="shared" si="3"/>
        <v>49.549481335655329</v>
      </c>
    </row>
    <row r="14" spans="1:10">
      <c r="A14" s="36">
        <v>1990</v>
      </c>
      <c r="B14" s="7">
        <v>81</v>
      </c>
      <c r="C14" s="7">
        <v>158</v>
      </c>
      <c r="D14" s="158">
        <f t="shared" si="0"/>
        <v>0.51265822784810122</v>
      </c>
      <c r="E14" s="137">
        <f t="shared" si="1"/>
        <v>51.265822784810119</v>
      </c>
      <c r="F14" s="49">
        <v>7220</v>
      </c>
      <c r="G14" s="50">
        <v>13769</v>
      </c>
      <c r="H14" s="158">
        <f t="shared" si="2"/>
        <v>0.52436633016195799</v>
      </c>
      <c r="I14" s="137">
        <f t="shared" si="3"/>
        <v>52.436633016195799</v>
      </c>
    </row>
    <row r="15" spans="1:10">
      <c r="A15" s="36">
        <v>1991</v>
      </c>
      <c r="B15" s="7">
        <v>81</v>
      </c>
      <c r="C15" s="7">
        <v>155</v>
      </c>
      <c r="D15" s="158">
        <f t="shared" si="0"/>
        <v>0.52258064516129032</v>
      </c>
      <c r="E15" s="137">
        <f t="shared" si="1"/>
        <v>52.258064516129032</v>
      </c>
      <c r="F15" s="49">
        <v>7405</v>
      </c>
      <c r="G15" s="50">
        <v>13760</v>
      </c>
      <c r="H15" s="158">
        <f t="shared" si="2"/>
        <v>0.53815406976744184</v>
      </c>
      <c r="I15" s="137">
        <f t="shared" si="3"/>
        <v>53.815406976744185</v>
      </c>
    </row>
    <row r="16" spans="1:10">
      <c r="A16" s="36">
        <v>1992</v>
      </c>
      <c r="B16" s="7">
        <v>85</v>
      </c>
      <c r="C16" s="7">
        <v>145</v>
      </c>
      <c r="D16" s="158">
        <f t="shared" si="0"/>
        <v>0.58620689655172409</v>
      </c>
      <c r="E16" s="137">
        <f t="shared" si="1"/>
        <v>58.620689655172406</v>
      </c>
      <c r="F16" s="49">
        <v>7815</v>
      </c>
      <c r="G16" s="50">
        <v>13077</v>
      </c>
      <c r="H16" s="158">
        <f t="shared" si="2"/>
        <v>0.5976141316815784</v>
      </c>
      <c r="I16" s="137">
        <f t="shared" si="3"/>
        <v>59.761413168157837</v>
      </c>
    </row>
    <row r="17" spans="1:9">
      <c r="A17" s="36">
        <v>1993</v>
      </c>
      <c r="B17" s="7">
        <v>82</v>
      </c>
      <c r="C17" s="7">
        <v>155</v>
      </c>
      <c r="D17" s="158">
        <f t="shared" si="0"/>
        <v>0.52903225806451615</v>
      </c>
      <c r="E17" s="137">
        <f t="shared" si="1"/>
        <v>52.903225806451616</v>
      </c>
      <c r="F17" s="49">
        <v>7982</v>
      </c>
      <c r="G17" s="50">
        <v>14710</v>
      </c>
      <c r="H17" s="158">
        <f t="shared" si="2"/>
        <v>0.54262406526172668</v>
      </c>
      <c r="I17" s="137">
        <f t="shared" si="3"/>
        <v>54.262406526172668</v>
      </c>
    </row>
    <row r="18" spans="1:9">
      <c r="A18" s="36">
        <v>1994</v>
      </c>
      <c r="B18" s="7">
        <v>88</v>
      </c>
      <c r="C18" s="7">
        <v>152</v>
      </c>
      <c r="D18" s="158">
        <f t="shared" si="0"/>
        <v>0.57894736842105265</v>
      </c>
      <c r="E18" s="137">
        <f t="shared" si="1"/>
        <v>57.894736842105267</v>
      </c>
      <c r="F18" s="49">
        <v>8861</v>
      </c>
      <c r="G18" s="50">
        <v>15057</v>
      </c>
      <c r="H18" s="158">
        <f t="shared" si="2"/>
        <v>0.58849704456399021</v>
      </c>
      <c r="I18" s="137">
        <f t="shared" si="3"/>
        <v>58.849704456399024</v>
      </c>
    </row>
    <row r="19" spans="1:9">
      <c r="A19" s="36">
        <v>1995</v>
      </c>
      <c r="B19" s="7">
        <v>93</v>
      </c>
      <c r="C19" s="7">
        <v>161</v>
      </c>
      <c r="D19" s="158">
        <f t="shared" si="0"/>
        <v>0.57763975155279501</v>
      </c>
      <c r="E19" s="137">
        <f t="shared" si="1"/>
        <v>57.763975155279503</v>
      </c>
      <c r="F19" s="49">
        <v>9334</v>
      </c>
      <c r="G19" s="50">
        <v>15928</v>
      </c>
      <c r="H19" s="158">
        <f t="shared" si="2"/>
        <v>0.58601205424409841</v>
      </c>
      <c r="I19" s="137">
        <f t="shared" si="3"/>
        <v>58.601205424409841</v>
      </c>
    </row>
    <row r="20" spans="1:9">
      <c r="A20" s="36">
        <v>1996</v>
      </c>
      <c r="B20" s="7">
        <v>98</v>
      </c>
      <c r="C20" s="7">
        <v>177</v>
      </c>
      <c r="D20" s="158">
        <f t="shared" si="0"/>
        <v>0.5536723163841808</v>
      </c>
      <c r="E20" s="137">
        <f t="shared" si="1"/>
        <v>55.367231638418076</v>
      </c>
      <c r="F20" s="49">
        <v>9722</v>
      </c>
      <c r="G20" s="50">
        <v>17094</v>
      </c>
      <c r="H20" s="158">
        <f t="shared" si="2"/>
        <v>0.56873756873756875</v>
      </c>
      <c r="I20" s="137">
        <f t="shared" si="3"/>
        <v>56.873756873756875</v>
      </c>
    </row>
    <row r="21" spans="1:9">
      <c r="A21" s="36">
        <v>1997</v>
      </c>
      <c r="B21" s="7">
        <v>111</v>
      </c>
      <c r="C21" s="7">
        <v>177</v>
      </c>
      <c r="D21" s="158">
        <f t="shared" si="0"/>
        <v>0.6271186440677966</v>
      </c>
      <c r="E21" s="137">
        <f t="shared" si="1"/>
        <v>62.711864406779661</v>
      </c>
      <c r="F21" s="49">
        <v>9546</v>
      </c>
      <c r="G21" s="50">
        <v>15118</v>
      </c>
      <c r="H21" s="158">
        <f t="shared" si="2"/>
        <v>0.63143272919698368</v>
      </c>
      <c r="I21" s="137">
        <f t="shared" si="3"/>
        <v>63.143272919698369</v>
      </c>
    </row>
    <row r="22" spans="1:9">
      <c r="A22" s="36">
        <v>1998</v>
      </c>
      <c r="B22" s="7">
        <v>138</v>
      </c>
      <c r="C22" s="7">
        <v>216</v>
      </c>
      <c r="D22" s="158">
        <f t="shared" si="0"/>
        <v>0.63888888888888884</v>
      </c>
      <c r="E22" s="137">
        <f t="shared" si="1"/>
        <v>63.888888888888886</v>
      </c>
      <c r="F22" s="49">
        <v>10342</v>
      </c>
      <c r="G22" s="50">
        <v>16040</v>
      </c>
      <c r="H22" s="158">
        <f t="shared" si="2"/>
        <v>0.64476309226932671</v>
      </c>
      <c r="I22" s="137">
        <f t="shared" si="3"/>
        <v>64.476309226932671</v>
      </c>
    </row>
    <row r="23" spans="1:9">
      <c r="A23" s="36">
        <v>1999</v>
      </c>
      <c r="B23" s="7">
        <v>134</v>
      </c>
      <c r="C23" s="7">
        <v>195</v>
      </c>
      <c r="D23" s="158">
        <f t="shared" si="0"/>
        <v>0.68717948717948718</v>
      </c>
      <c r="E23" s="137">
        <f t="shared" si="1"/>
        <v>68.717948717948715</v>
      </c>
      <c r="F23" s="49">
        <v>11464</v>
      </c>
      <c r="G23" s="50">
        <v>16731</v>
      </c>
      <c r="H23" s="158">
        <f t="shared" si="2"/>
        <v>0.68519514673360826</v>
      </c>
      <c r="I23" s="137">
        <f t="shared" si="3"/>
        <v>68.519514673360831</v>
      </c>
    </row>
    <row r="24" spans="1:9">
      <c r="A24" s="36">
        <v>2000</v>
      </c>
      <c r="B24" s="7">
        <v>125</v>
      </c>
      <c r="C24" s="7">
        <v>174</v>
      </c>
      <c r="D24" s="158">
        <f t="shared" si="0"/>
        <v>0.7183908045977011</v>
      </c>
      <c r="E24" s="137">
        <f t="shared" si="1"/>
        <v>71.839080459770116</v>
      </c>
      <c r="F24" s="49">
        <v>14020</v>
      </c>
      <c r="G24" s="50">
        <v>19537</v>
      </c>
      <c r="H24" s="158">
        <f t="shared" si="2"/>
        <v>0.71761273481087173</v>
      </c>
      <c r="I24" s="137">
        <f t="shared" si="3"/>
        <v>71.761273481087173</v>
      </c>
    </row>
    <row r="25" spans="1:9">
      <c r="A25" s="36">
        <v>2001</v>
      </c>
      <c r="B25" s="7">
        <v>125</v>
      </c>
      <c r="C25" s="7">
        <v>169</v>
      </c>
      <c r="D25" s="158">
        <f t="shared" si="0"/>
        <v>0.73964497041420119</v>
      </c>
      <c r="E25" s="137">
        <f t="shared" si="1"/>
        <v>73.964497041420117</v>
      </c>
      <c r="F25" s="49">
        <v>16199</v>
      </c>
      <c r="G25" s="50">
        <v>21701</v>
      </c>
      <c r="H25" s="158">
        <f t="shared" si="2"/>
        <v>0.74646329662227551</v>
      </c>
      <c r="I25" s="137">
        <f t="shared" si="3"/>
        <v>74.646329662227544</v>
      </c>
    </row>
    <row r="26" spans="1:9">
      <c r="A26" s="36">
        <v>2002</v>
      </c>
      <c r="B26" s="7">
        <v>170</v>
      </c>
      <c r="C26" s="7">
        <v>216</v>
      </c>
      <c r="D26" s="158">
        <f t="shared" si="0"/>
        <v>0.78703703703703709</v>
      </c>
      <c r="E26" s="137">
        <f t="shared" si="1"/>
        <v>78.703703703703709</v>
      </c>
      <c r="F26" s="49">
        <v>17567</v>
      </c>
      <c r="G26" s="50">
        <v>22302</v>
      </c>
      <c r="H26" s="158">
        <f t="shared" si="2"/>
        <v>0.78768720294144023</v>
      </c>
      <c r="I26" s="137">
        <f t="shared" si="3"/>
        <v>78.768720294144018</v>
      </c>
    </row>
    <row r="27" spans="1:9">
      <c r="A27" s="36">
        <v>2003</v>
      </c>
      <c r="B27" s="7">
        <v>173</v>
      </c>
      <c r="C27" s="7">
        <v>210</v>
      </c>
      <c r="D27" s="158">
        <f t="shared" si="0"/>
        <v>0.82380952380952377</v>
      </c>
      <c r="E27" s="137">
        <f t="shared" si="1"/>
        <v>82.38095238095238</v>
      </c>
      <c r="F27" s="49">
        <v>18720</v>
      </c>
      <c r="G27" s="50">
        <v>22709</v>
      </c>
      <c r="H27" s="158">
        <f t="shared" si="2"/>
        <v>0.824342771588357</v>
      </c>
      <c r="I27" s="137">
        <f t="shared" si="3"/>
        <v>82.434277158835698</v>
      </c>
    </row>
    <row r="28" spans="1:9">
      <c r="A28" s="36">
        <v>2004</v>
      </c>
      <c r="B28" s="7">
        <v>185</v>
      </c>
      <c r="C28" s="7">
        <v>215</v>
      </c>
      <c r="D28" s="158">
        <f t="shared" si="0"/>
        <v>0.86046511627906974</v>
      </c>
      <c r="E28" s="137">
        <f t="shared" si="1"/>
        <v>86.04651162790698</v>
      </c>
      <c r="F28" s="49">
        <v>20246</v>
      </c>
      <c r="G28" s="50">
        <v>23686</v>
      </c>
      <c r="H28" s="158">
        <f t="shared" si="2"/>
        <v>0.85476652875116099</v>
      </c>
      <c r="I28" s="137">
        <f t="shared" si="3"/>
        <v>85.476652875116102</v>
      </c>
    </row>
    <row r="29" spans="1:9">
      <c r="A29" s="36">
        <v>2005</v>
      </c>
      <c r="B29" s="7">
        <v>220</v>
      </c>
      <c r="C29" s="7">
        <v>254</v>
      </c>
      <c r="D29" s="158">
        <f t="shared" si="0"/>
        <v>0.86614173228346458</v>
      </c>
      <c r="E29" s="137">
        <f t="shared" si="1"/>
        <v>86.614173228346459</v>
      </c>
      <c r="F29" s="49">
        <v>20902</v>
      </c>
      <c r="G29" s="50">
        <v>24263</v>
      </c>
      <c r="H29" s="158">
        <f t="shared" si="2"/>
        <v>0.86147632197172652</v>
      </c>
      <c r="I29" s="137">
        <f t="shared" si="3"/>
        <v>86.147632197172655</v>
      </c>
    </row>
    <row r="30" spans="1:9">
      <c r="A30" s="36">
        <v>2006</v>
      </c>
      <c r="B30" s="7">
        <v>228</v>
      </c>
      <c r="C30" s="7">
        <v>252</v>
      </c>
      <c r="D30" s="158">
        <f t="shared" si="0"/>
        <v>0.90476190476190477</v>
      </c>
      <c r="E30" s="137">
        <f t="shared" si="1"/>
        <v>90.476190476190482</v>
      </c>
      <c r="F30" s="49">
        <v>21415</v>
      </c>
      <c r="G30" s="50">
        <v>23740</v>
      </c>
      <c r="H30" s="158">
        <f t="shared" si="2"/>
        <v>0.90206402695871946</v>
      </c>
      <c r="I30" s="137">
        <f t="shared" si="3"/>
        <v>90.206402695871944</v>
      </c>
    </row>
    <row r="31" spans="1:9">
      <c r="A31" s="36">
        <v>2007</v>
      </c>
      <c r="B31" s="7">
        <v>253</v>
      </c>
      <c r="C31" s="7">
        <v>270</v>
      </c>
      <c r="D31" s="158">
        <f t="shared" si="0"/>
        <v>0.937037037037037</v>
      </c>
      <c r="E31" s="137">
        <f t="shared" si="1"/>
        <v>93.703703703703695</v>
      </c>
      <c r="F31" s="49">
        <v>20935</v>
      </c>
      <c r="G31" s="50">
        <v>22445</v>
      </c>
      <c r="H31" s="158">
        <f t="shared" si="2"/>
        <v>0.93272443751392298</v>
      </c>
      <c r="I31" s="137">
        <f t="shared" si="3"/>
        <v>93.272443751392302</v>
      </c>
    </row>
    <row r="32" spans="1:9">
      <c r="A32" s="36">
        <v>2008</v>
      </c>
      <c r="B32" s="7">
        <v>261</v>
      </c>
      <c r="C32" s="7">
        <v>271</v>
      </c>
      <c r="D32" s="158">
        <f t="shared" si="0"/>
        <v>0.96309963099630991</v>
      </c>
      <c r="E32" s="137">
        <f t="shared" si="1"/>
        <v>96.309963099630991</v>
      </c>
      <c r="F32" s="49">
        <v>22492</v>
      </c>
      <c r="G32" s="50">
        <v>23437</v>
      </c>
      <c r="H32" s="158">
        <f t="shared" si="2"/>
        <v>0.95967913982164954</v>
      </c>
      <c r="I32" s="137">
        <f t="shared" si="3"/>
        <v>95.967913982164958</v>
      </c>
    </row>
    <row r="33" spans="1:9">
      <c r="A33" s="36">
        <v>2009</v>
      </c>
      <c r="B33" s="7">
        <v>264</v>
      </c>
      <c r="C33" s="7">
        <v>271</v>
      </c>
      <c r="D33" s="158">
        <f t="shared" si="0"/>
        <v>0.97416974169741699</v>
      </c>
      <c r="E33" s="137">
        <f t="shared" si="1"/>
        <v>97.416974169741692</v>
      </c>
      <c r="F33" s="49">
        <v>21789</v>
      </c>
      <c r="G33" s="50">
        <v>22351</v>
      </c>
      <c r="H33" s="158">
        <f t="shared" si="2"/>
        <v>0.97485571115386338</v>
      </c>
      <c r="I33" s="137">
        <f t="shared" si="3"/>
        <v>97.485571115386335</v>
      </c>
    </row>
    <row r="34" spans="1:9">
      <c r="A34" s="36">
        <v>2010</v>
      </c>
      <c r="B34" s="7">
        <v>230</v>
      </c>
      <c r="C34" s="7">
        <v>235</v>
      </c>
      <c r="D34" s="158">
        <f t="shared" si="0"/>
        <v>0.97872340425531912</v>
      </c>
      <c r="E34" s="137">
        <f t="shared" si="1"/>
        <v>97.872340425531917</v>
      </c>
      <c r="F34" s="49">
        <v>22164</v>
      </c>
      <c r="G34" s="50">
        <v>22658</v>
      </c>
      <c r="H34" s="158">
        <f t="shared" si="2"/>
        <v>0.97819754612057552</v>
      </c>
      <c r="I34" s="137">
        <f t="shared" si="3"/>
        <v>97.819754612057551</v>
      </c>
    </row>
    <row r="35" spans="1:9">
      <c r="A35" s="36">
        <v>2011</v>
      </c>
      <c r="B35" s="7">
        <v>236</v>
      </c>
      <c r="C35" s="7">
        <v>234</v>
      </c>
      <c r="D35" s="158">
        <f t="shared" si="0"/>
        <v>1.0085470085470085</v>
      </c>
      <c r="E35" s="137">
        <f t="shared" si="1"/>
        <v>100.85470085470085</v>
      </c>
      <c r="F35" s="49">
        <v>23228</v>
      </c>
      <c r="G35" s="50">
        <v>23065</v>
      </c>
      <c r="H35" s="158">
        <f t="shared" si="2"/>
        <v>1.0070669846087146</v>
      </c>
      <c r="I35" s="137">
        <f t="shared" si="3"/>
        <v>100.70669846087145</v>
      </c>
    </row>
    <row r="36" spans="1:9">
      <c r="A36" s="36">
        <v>2012</v>
      </c>
      <c r="B36" s="7">
        <v>213</v>
      </c>
      <c r="C36" s="7">
        <v>213</v>
      </c>
      <c r="D36" s="158">
        <f t="shared" si="0"/>
        <v>1</v>
      </c>
      <c r="E36" s="137">
        <f t="shared" si="1"/>
        <v>100</v>
      </c>
      <c r="F36" s="49">
        <v>22518</v>
      </c>
      <c r="G36" s="50">
        <v>22518</v>
      </c>
      <c r="H36" s="158">
        <f t="shared" si="2"/>
        <v>1</v>
      </c>
      <c r="I36" s="137">
        <f t="shared" si="3"/>
        <v>100</v>
      </c>
    </row>
    <row r="37" spans="1:9">
      <c r="A37" s="36">
        <v>2013</v>
      </c>
      <c r="B37" s="7">
        <v>230</v>
      </c>
      <c r="C37" s="7">
        <v>226</v>
      </c>
      <c r="D37" s="158">
        <f t="shared" si="0"/>
        <v>1.0176991150442478</v>
      </c>
      <c r="E37" s="137">
        <f t="shared" si="1"/>
        <v>101.76991150442478</v>
      </c>
      <c r="F37" s="49">
        <v>24025</v>
      </c>
      <c r="G37" s="50">
        <v>23752</v>
      </c>
      <c r="H37" s="158">
        <f t="shared" si="2"/>
        <v>1.011493768945773</v>
      </c>
      <c r="I37" s="137">
        <f t="shared" si="3"/>
        <v>101.1493768945773</v>
      </c>
    </row>
    <row r="38" spans="1:9">
      <c r="A38" s="36">
        <v>2014</v>
      </c>
      <c r="B38" s="7">
        <v>241</v>
      </c>
      <c r="C38" s="7">
        <v>231</v>
      </c>
      <c r="D38" s="158">
        <f t="shared" si="0"/>
        <v>1.0432900432900434</v>
      </c>
      <c r="E38" s="137">
        <f t="shared" si="1"/>
        <v>104.32900432900433</v>
      </c>
      <c r="F38" s="49">
        <v>25824</v>
      </c>
      <c r="G38" s="50">
        <v>24799</v>
      </c>
      <c r="H38" s="158">
        <f t="shared" si="2"/>
        <v>1.0413323117867657</v>
      </c>
      <c r="I38" s="137">
        <f t="shared" si="3"/>
        <v>104.13323117867657</v>
      </c>
    </row>
    <row r="39" spans="1:9">
      <c r="A39" s="36">
        <v>2015</v>
      </c>
      <c r="B39" s="7">
        <v>240</v>
      </c>
      <c r="C39" s="7">
        <v>225</v>
      </c>
      <c r="D39" s="158">
        <f t="shared" si="0"/>
        <v>1.0666666666666667</v>
      </c>
      <c r="E39" s="137">
        <f t="shared" si="1"/>
        <v>106.66666666666667</v>
      </c>
      <c r="F39" s="49">
        <v>25448</v>
      </c>
      <c r="G39" s="50">
        <v>23902</v>
      </c>
      <c r="H39" s="158">
        <f t="shared" si="2"/>
        <v>1.0646807798510585</v>
      </c>
      <c r="I39" s="137">
        <f t="shared" si="3"/>
        <v>106.46807798510585</v>
      </c>
    </row>
    <row r="40" spans="1:9">
      <c r="A40" s="36">
        <v>2016</v>
      </c>
      <c r="B40" s="7">
        <v>270</v>
      </c>
      <c r="C40" s="7">
        <v>242</v>
      </c>
      <c r="D40" s="158">
        <f t="shared" si="0"/>
        <v>1.115702479338843</v>
      </c>
      <c r="E40" s="137">
        <f t="shared" si="1"/>
        <v>111.5702479338843</v>
      </c>
      <c r="F40" s="49">
        <v>24974</v>
      </c>
      <c r="G40" s="50">
        <v>22367</v>
      </c>
      <c r="H40" s="158">
        <f t="shared" si="2"/>
        <v>1.1165556400053651</v>
      </c>
      <c r="I40" s="137">
        <f t="shared" si="3"/>
        <v>111.65556400053651</v>
      </c>
    </row>
    <row r="41" spans="1:9">
      <c r="A41" s="36">
        <v>2017</v>
      </c>
      <c r="B41" s="7">
        <v>268</v>
      </c>
      <c r="C41" s="7">
        <v>238</v>
      </c>
      <c r="D41" s="158">
        <f t="shared" si="0"/>
        <v>1.1260504201680672</v>
      </c>
      <c r="E41" s="137">
        <f t="shared" si="1"/>
        <v>112.60504201680672</v>
      </c>
      <c r="F41" s="49">
        <v>24761</v>
      </c>
      <c r="G41" s="50">
        <v>21991</v>
      </c>
      <c r="H41" s="158">
        <f t="shared" si="2"/>
        <v>1.1259606202537402</v>
      </c>
      <c r="I41" s="137">
        <f t="shared" si="3"/>
        <v>112.59606202537402</v>
      </c>
    </row>
    <row r="42" spans="1:9">
      <c r="A42" s="36">
        <v>2018</v>
      </c>
      <c r="B42" s="7">
        <v>272</v>
      </c>
      <c r="C42" s="7">
        <v>238</v>
      </c>
      <c r="D42" s="158">
        <f t="shared" si="0"/>
        <v>1.1428571428571428</v>
      </c>
      <c r="E42" s="137">
        <f t="shared" si="1"/>
        <v>114.28571428571428</v>
      </c>
      <c r="F42" s="49">
        <v>25088</v>
      </c>
      <c r="G42" s="50">
        <v>22022</v>
      </c>
      <c r="H42" s="158">
        <f t="shared" si="2"/>
        <v>1.1392244119516848</v>
      </c>
      <c r="I42" s="137">
        <f t="shared" si="3"/>
        <v>113.92244119516847</v>
      </c>
    </row>
    <row r="44" spans="1:9">
      <c r="A44" t="s">
        <v>215</v>
      </c>
    </row>
  </sheetData>
  <mergeCells count="2">
    <mergeCell ref="B3:E3"/>
    <mergeCell ref="F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pane xSplit="1" topLeftCell="B1" activePane="topRight" state="frozen"/>
      <selection pane="topRight"/>
    </sheetView>
  </sheetViews>
  <sheetFormatPr defaultColWidth="11" defaultRowHeight="15.75"/>
  <cols>
    <col min="1" max="1" width="25" customWidth="1"/>
    <col min="2" max="2" width="34.125" bestFit="1" customWidth="1"/>
    <col min="3" max="3" width="18.375" bestFit="1" customWidth="1"/>
    <col min="4" max="4" width="6.625" customWidth="1"/>
    <col min="5" max="5" width="11.375" bestFit="1" customWidth="1"/>
    <col min="6" max="6" width="8.875" bestFit="1" customWidth="1"/>
    <col min="7" max="7" width="15" bestFit="1" customWidth="1"/>
    <col min="8" max="8" width="6.625" customWidth="1"/>
    <col min="9" max="9" width="11.375" customWidth="1"/>
    <col min="10" max="10" width="8.875" bestFit="1" customWidth="1"/>
    <col min="11" max="11" width="15" bestFit="1" customWidth="1"/>
    <col min="12" max="12" width="5.375" bestFit="1" customWidth="1"/>
    <col min="13" max="13" width="11.375" customWidth="1"/>
    <col min="14" max="14" width="8.875" bestFit="1" customWidth="1"/>
    <col min="15" max="15" width="15" bestFit="1" customWidth="1"/>
    <col min="16" max="16" width="11.375" customWidth="1"/>
    <col min="17" max="17" width="8.875" bestFit="1" customWidth="1"/>
    <col min="18" max="18" width="15" customWidth="1"/>
  </cols>
  <sheetData>
    <row r="1" spans="1:18">
      <c r="A1" t="s">
        <v>223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8.95" customHeight="1">
      <c r="A2" s="2"/>
      <c r="B2" s="2"/>
      <c r="C2" s="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7"/>
      <c r="Q2" s="7"/>
      <c r="R2" s="7"/>
    </row>
    <row r="3" spans="1:18" ht="47.1" customHeight="1">
      <c r="A3" s="12"/>
      <c r="B3" s="46"/>
      <c r="C3" s="12"/>
      <c r="D3" s="166" t="s">
        <v>170</v>
      </c>
      <c r="E3" s="167"/>
      <c r="F3" s="167"/>
      <c r="G3" s="168"/>
      <c r="H3" s="169" t="s">
        <v>20</v>
      </c>
      <c r="I3" s="167"/>
      <c r="J3" s="167"/>
      <c r="K3" s="168"/>
      <c r="L3" s="170" t="s">
        <v>111</v>
      </c>
      <c r="M3" s="167"/>
      <c r="N3" s="167"/>
      <c r="O3" s="168"/>
      <c r="P3" s="170" t="s">
        <v>112</v>
      </c>
      <c r="Q3" s="171"/>
      <c r="R3" s="172"/>
    </row>
    <row r="4" spans="1:18" ht="24.95" customHeight="1">
      <c r="A4" s="11" t="s">
        <v>0</v>
      </c>
      <c r="B4" s="125" t="s">
        <v>171</v>
      </c>
      <c r="C4" s="13" t="s">
        <v>12</v>
      </c>
      <c r="D4" s="8" t="s">
        <v>13</v>
      </c>
      <c r="E4" s="8" t="s">
        <v>14</v>
      </c>
      <c r="F4" s="8" t="s">
        <v>15</v>
      </c>
      <c r="G4" s="11" t="s">
        <v>16</v>
      </c>
      <c r="H4" s="8" t="s">
        <v>13</v>
      </c>
      <c r="I4" s="8" t="s">
        <v>14</v>
      </c>
      <c r="J4" s="8" t="s">
        <v>15</v>
      </c>
      <c r="K4" s="11" t="s">
        <v>16</v>
      </c>
      <c r="L4" s="9" t="s">
        <v>13</v>
      </c>
      <c r="M4" s="9" t="s">
        <v>14</v>
      </c>
      <c r="N4" s="9" t="s">
        <v>15</v>
      </c>
      <c r="O4" s="14" t="s">
        <v>16</v>
      </c>
      <c r="P4" s="10" t="s">
        <v>14</v>
      </c>
      <c r="Q4" s="10" t="s">
        <v>15</v>
      </c>
      <c r="R4" s="15" t="s">
        <v>16</v>
      </c>
    </row>
    <row r="5" spans="1:18">
      <c r="A5" s="12" t="s">
        <v>1</v>
      </c>
      <c r="B5" s="16">
        <v>2141107</v>
      </c>
      <c r="C5" s="17">
        <v>36.543320999999999</v>
      </c>
      <c r="D5" s="18">
        <v>35732</v>
      </c>
      <c r="E5" s="18">
        <v>2492</v>
      </c>
      <c r="F5" s="18">
        <v>18691</v>
      </c>
      <c r="G5" s="19">
        <v>14339</v>
      </c>
      <c r="H5" s="20">
        <v>977.79837798540541</v>
      </c>
      <c r="I5" s="20">
        <v>68.193035876514898</v>
      </c>
      <c r="J5" s="20">
        <v>511.4751338555136</v>
      </c>
      <c r="K5" s="21">
        <v>392.38360410647954</v>
      </c>
      <c r="L5" s="22">
        <v>1.67</v>
      </c>
      <c r="M5" s="22">
        <v>0.12</v>
      </c>
      <c r="N5" s="22">
        <v>0.87</v>
      </c>
      <c r="O5" s="23">
        <v>0.67</v>
      </c>
      <c r="P5" s="24">
        <v>6.9741408261502293</v>
      </c>
      <c r="Q5" s="24">
        <v>52.308854808015226</v>
      </c>
      <c r="R5" s="25">
        <v>40.129295869248857</v>
      </c>
    </row>
    <row r="6" spans="1:18">
      <c r="A6" s="12" t="s">
        <v>2</v>
      </c>
      <c r="B6" s="16">
        <v>32677</v>
      </c>
      <c r="C6" s="17">
        <v>0.52835600000000005</v>
      </c>
      <c r="D6" s="26">
        <v>423</v>
      </c>
      <c r="E6" s="18">
        <v>20</v>
      </c>
      <c r="F6" s="26">
        <v>82</v>
      </c>
      <c r="G6" s="73">
        <v>320</v>
      </c>
      <c r="H6" s="20">
        <v>800.59656746587518</v>
      </c>
      <c r="I6" s="20">
        <v>37.853265601223413</v>
      </c>
      <c r="J6" s="20">
        <v>155.19838896501599</v>
      </c>
      <c r="K6" s="21">
        <v>605.6522496195746</v>
      </c>
      <c r="L6" s="22">
        <v>1.29</v>
      </c>
      <c r="M6" s="22">
        <v>0.06</v>
      </c>
      <c r="N6" s="22">
        <v>0.25</v>
      </c>
      <c r="O6" s="23">
        <v>0.98</v>
      </c>
      <c r="P6" s="24">
        <v>4.7281323877068555</v>
      </c>
      <c r="Q6" s="24">
        <v>19.385342789598109</v>
      </c>
      <c r="R6" s="25">
        <v>75.650118203309688</v>
      </c>
    </row>
    <row r="7" spans="1:18">
      <c r="A7" s="12" t="s">
        <v>3</v>
      </c>
      <c r="B7" s="16">
        <v>6715</v>
      </c>
      <c r="C7" s="17">
        <v>0.15048300000000001</v>
      </c>
      <c r="D7" s="26">
        <v>81</v>
      </c>
      <c r="E7" s="18">
        <v>17</v>
      </c>
      <c r="F7" s="26">
        <v>25</v>
      </c>
      <c r="G7" s="73">
        <v>38</v>
      </c>
      <c r="H7" s="20">
        <v>538.26678096529179</v>
      </c>
      <c r="I7" s="20">
        <v>112.9695713137032</v>
      </c>
      <c r="J7" s="20">
        <v>166.13172252015178</v>
      </c>
      <c r="K7" s="21">
        <v>252.52021823063069</v>
      </c>
      <c r="L7" s="22">
        <v>1.21</v>
      </c>
      <c r="M7" s="22">
        <v>0.25</v>
      </c>
      <c r="N7" s="22">
        <v>0.37</v>
      </c>
      <c r="O7" s="23">
        <v>0.56999999999999995</v>
      </c>
      <c r="P7" s="24">
        <v>20.987654320987652</v>
      </c>
      <c r="Q7" s="24">
        <v>30.864197530864196</v>
      </c>
      <c r="R7" s="25">
        <v>46.913580246913575</v>
      </c>
    </row>
    <row r="8" spans="1:18">
      <c r="A8" s="12" t="s">
        <v>4</v>
      </c>
      <c r="B8" s="16">
        <v>42930</v>
      </c>
      <c r="C8" s="17">
        <v>0.95040100000000005</v>
      </c>
      <c r="D8" s="26">
        <v>650</v>
      </c>
      <c r="E8" s="18">
        <v>73</v>
      </c>
      <c r="F8" s="26">
        <v>150</v>
      </c>
      <c r="G8" s="73">
        <v>427</v>
      </c>
      <c r="H8" s="20">
        <v>683.92183930782892</v>
      </c>
      <c r="I8" s="20">
        <v>76.809683491494638</v>
      </c>
      <c r="J8" s="20">
        <v>157.82811676334515</v>
      </c>
      <c r="K8" s="21">
        <v>449.28403905298921</v>
      </c>
      <c r="L8" s="22">
        <v>1.51</v>
      </c>
      <c r="M8" s="22">
        <v>0.17</v>
      </c>
      <c r="N8" s="22">
        <v>0.35</v>
      </c>
      <c r="O8" s="23">
        <v>0.99</v>
      </c>
      <c r="P8" s="24">
        <v>11.23076923076923</v>
      </c>
      <c r="Q8" s="24">
        <v>23.076923076923077</v>
      </c>
      <c r="R8" s="25">
        <v>65.692307692307693</v>
      </c>
    </row>
    <row r="9" spans="1:18">
      <c r="A9" s="12" t="s">
        <v>5</v>
      </c>
      <c r="B9" s="16">
        <v>35825</v>
      </c>
      <c r="C9" s="17">
        <v>0.76676200000000005</v>
      </c>
      <c r="D9" s="26">
        <v>342</v>
      </c>
      <c r="E9" s="18">
        <v>39</v>
      </c>
      <c r="F9" s="26">
        <v>111</v>
      </c>
      <c r="G9" s="73">
        <v>187</v>
      </c>
      <c r="H9" s="20">
        <v>446.03149347515915</v>
      </c>
      <c r="I9" s="20">
        <v>50.863240484009374</v>
      </c>
      <c r="J9" s="20">
        <v>144.76460753141131</v>
      </c>
      <c r="K9" s="21">
        <v>243.88271719255778</v>
      </c>
      <c r="L9" s="22">
        <v>0.95</v>
      </c>
      <c r="M9" s="22">
        <v>0.11</v>
      </c>
      <c r="N9" s="22">
        <v>0.31</v>
      </c>
      <c r="O9" s="23">
        <v>0.52</v>
      </c>
      <c r="P9" s="24">
        <v>11.403508771929824</v>
      </c>
      <c r="Q9" s="24">
        <v>32.456140350877192</v>
      </c>
      <c r="R9" s="25">
        <v>54.678362573099413</v>
      </c>
    </row>
    <row r="10" spans="1:18">
      <c r="A10" s="12" t="s">
        <v>6</v>
      </c>
      <c r="B10" s="16">
        <v>419224</v>
      </c>
      <c r="C10" s="17">
        <v>8.2988269999999993</v>
      </c>
      <c r="D10" s="18">
        <v>9717</v>
      </c>
      <c r="E10" s="18">
        <v>359</v>
      </c>
      <c r="F10" s="18">
        <v>5744</v>
      </c>
      <c r="G10" s="19">
        <v>3602</v>
      </c>
      <c r="H10" s="20">
        <v>1170.8883677175102</v>
      </c>
      <c r="I10" s="20">
        <v>43.259125657156126</v>
      </c>
      <c r="J10" s="20">
        <v>692.14601051449802</v>
      </c>
      <c r="K10" s="21">
        <v>434.03724405870855</v>
      </c>
      <c r="L10" s="22">
        <v>2.3199999999999998</v>
      </c>
      <c r="M10" s="22">
        <v>0.09</v>
      </c>
      <c r="N10" s="22">
        <v>1.37</v>
      </c>
      <c r="O10" s="23">
        <v>0.86</v>
      </c>
      <c r="P10" s="24">
        <v>3.6945559329011011</v>
      </c>
      <c r="Q10" s="24">
        <v>59.112894926417617</v>
      </c>
      <c r="R10" s="25">
        <v>37.069054234846142</v>
      </c>
    </row>
    <row r="11" spans="1:18">
      <c r="A11" s="12" t="s">
        <v>7</v>
      </c>
      <c r="B11" s="16">
        <v>826945</v>
      </c>
      <c r="C11" s="17">
        <v>14.072615000000001</v>
      </c>
      <c r="D11" s="18">
        <v>15330</v>
      </c>
      <c r="E11" s="18">
        <v>1344</v>
      </c>
      <c r="F11" s="18">
        <v>8178</v>
      </c>
      <c r="G11" s="19">
        <v>5809</v>
      </c>
      <c r="H11" s="20">
        <v>1089.3497761432398</v>
      </c>
      <c r="I11" s="20">
        <v>95.50463790844843</v>
      </c>
      <c r="J11" s="20">
        <v>581.12866727328219</v>
      </c>
      <c r="K11" s="21">
        <v>412.78753095995307</v>
      </c>
      <c r="L11" s="22">
        <v>1.85</v>
      </c>
      <c r="M11" s="22">
        <v>0.16</v>
      </c>
      <c r="N11" s="22">
        <v>0.99</v>
      </c>
      <c r="O11" s="23">
        <v>0.7</v>
      </c>
      <c r="P11" s="24">
        <v>8.7671232876712324</v>
      </c>
      <c r="Q11" s="24">
        <v>53.346379647749508</v>
      </c>
      <c r="R11" s="25">
        <v>37.893020221787346</v>
      </c>
    </row>
    <row r="12" spans="1:18">
      <c r="A12" s="12" t="s">
        <v>8</v>
      </c>
      <c r="B12" s="16">
        <v>71122</v>
      </c>
      <c r="C12" s="17">
        <v>1.335018</v>
      </c>
      <c r="D12" s="26">
        <v>849</v>
      </c>
      <c r="E12" s="18">
        <v>121</v>
      </c>
      <c r="F12" s="26">
        <v>289</v>
      </c>
      <c r="G12" s="73">
        <v>440</v>
      </c>
      <c r="H12" s="20">
        <v>635.94648162047247</v>
      </c>
      <c r="I12" s="20">
        <v>90.63548206840656</v>
      </c>
      <c r="J12" s="20">
        <v>216.47648196503718</v>
      </c>
      <c r="K12" s="21">
        <v>329.58357115784207</v>
      </c>
      <c r="L12" s="22">
        <v>1.19</v>
      </c>
      <c r="M12" s="22">
        <v>0.17</v>
      </c>
      <c r="N12" s="22">
        <v>0.41</v>
      </c>
      <c r="O12" s="23">
        <v>0.62</v>
      </c>
      <c r="P12" s="24">
        <v>14.252061248527681</v>
      </c>
      <c r="Q12" s="24">
        <v>34.040047114252062</v>
      </c>
      <c r="R12" s="25">
        <v>51.825677267373379</v>
      </c>
    </row>
    <row r="13" spans="1:18">
      <c r="A13" s="12" t="s">
        <v>9</v>
      </c>
      <c r="B13" s="16">
        <v>79571</v>
      </c>
      <c r="C13" s="17">
        <v>1.1509259999999999</v>
      </c>
      <c r="D13" s="26">
        <v>661</v>
      </c>
      <c r="E13" s="18">
        <v>83</v>
      </c>
      <c r="F13" s="26">
        <v>216</v>
      </c>
      <c r="G13" s="73">
        <v>345</v>
      </c>
      <c r="H13" s="20">
        <v>574.32015611776956</v>
      </c>
      <c r="I13" s="20">
        <v>72.115844111611011</v>
      </c>
      <c r="J13" s="20">
        <v>187.67496780852986</v>
      </c>
      <c r="K13" s="21">
        <v>299.75862913862403</v>
      </c>
      <c r="L13" s="22">
        <v>0.83</v>
      </c>
      <c r="M13" s="22">
        <v>0.1</v>
      </c>
      <c r="N13" s="22">
        <v>0.27</v>
      </c>
      <c r="O13" s="23">
        <v>0.43</v>
      </c>
      <c r="P13" s="24">
        <v>12.556732223903177</v>
      </c>
      <c r="Q13" s="24">
        <v>32.677760968229954</v>
      </c>
      <c r="R13" s="25">
        <v>52.193645990922846</v>
      </c>
    </row>
    <row r="14" spans="1:18">
      <c r="A14" s="12" t="s">
        <v>10</v>
      </c>
      <c r="B14" s="16">
        <v>332191</v>
      </c>
      <c r="C14" s="17">
        <v>4.2435429999999998</v>
      </c>
      <c r="D14" s="18">
        <v>3295</v>
      </c>
      <c r="E14" s="18">
        <v>270</v>
      </c>
      <c r="F14" s="18">
        <v>1513</v>
      </c>
      <c r="G14" s="19">
        <v>1511</v>
      </c>
      <c r="H14" s="20">
        <v>776.4738097387019</v>
      </c>
      <c r="I14" s="20">
        <v>63.62607849148695</v>
      </c>
      <c r="J14" s="20">
        <v>356.54169169488802</v>
      </c>
      <c r="K14" s="21">
        <v>356.07038740976589</v>
      </c>
      <c r="L14" s="22">
        <v>0.99</v>
      </c>
      <c r="M14" s="22">
        <v>0.08</v>
      </c>
      <c r="N14" s="22">
        <v>0.46</v>
      </c>
      <c r="O14" s="23">
        <v>0.45</v>
      </c>
      <c r="P14" s="24">
        <v>8.1942336874051591</v>
      </c>
      <c r="Q14" s="24">
        <v>45.91805766312595</v>
      </c>
      <c r="R14" s="25">
        <v>45.857359635811832</v>
      </c>
    </row>
    <row r="15" spans="1:18">
      <c r="A15" s="12" t="s">
        <v>11</v>
      </c>
      <c r="B15" s="16">
        <v>282642</v>
      </c>
      <c r="C15" s="17">
        <v>4.9242330000000001</v>
      </c>
      <c r="D15" s="18">
        <v>4166</v>
      </c>
      <c r="E15" s="18">
        <v>139</v>
      </c>
      <c r="F15" s="18">
        <v>2368</v>
      </c>
      <c r="G15" s="19">
        <v>1658</v>
      </c>
      <c r="H15" s="20">
        <v>846.02008069073906</v>
      </c>
      <c r="I15" s="20">
        <v>28.227746331256053</v>
      </c>
      <c r="J15" s="20">
        <v>480.88707419003123</v>
      </c>
      <c r="K15" s="21">
        <v>336.70218285771608</v>
      </c>
      <c r="L15" s="22">
        <v>1.47</v>
      </c>
      <c r="M15" s="22">
        <v>0.05</v>
      </c>
      <c r="N15" s="22">
        <v>0.84</v>
      </c>
      <c r="O15" s="23">
        <v>0.59</v>
      </c>
      <c r="P15" s="24">
        <v>3.336533845415266</v>
      </c>
      <c r="Q15" s="24">
        <v>56.841094575132026</v>
      </c>
      <c r="R15" s="25">
        <v>39.798367738838216</v>
      </c>
    </row>
    <row r="16" spans="1:18">
      <c r="A16" s="2"/>
      <c r="B16" s="3"/>
      <c r="C16" s="4"/>
      <c r="D16" s="3"/>
      <c r="E16" s="3"/>
      <c r="F16" s="3"/>
      <c r="G16" s="3"/>
      <c r="H16" s="5"/>
      <c r="I16" s="5"/>
      <c r="J16" s="5"/>
      <c r="K16" s="5"/>
      <c r="L16" s="6"/>
    </row>
    <row r="17" spans="1:12">
      <c r="A17" s="2" t="s">
        <v>18</v>
      </c>
      <c r="B17" s="3"/>
      <c r="C17" s="4"/>
      <c r="D17" s="3"/>
      <c r="E17" s="3"/>
      <c r="F17" s="3"/>
      <c r="G17" s="3"/>
      <c r="H17" s="5"/>
      <c r="I17" s="5"/>
      <c r="J17" s="5"/>
      <c r="K17" s="5"/>
      <c r="L17" s="6"/>
    </row>
  </sheetData>
  <mergeCells count="4">
    <mergeCell ref="D3:G3"/>
    <mergeCell ref="H3:K3"/>
    <mergeCell ref="L3:O3"/>
    <mergeCell ref="P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45"/>
  <sheetViews>
    <sheetView zoomScale="94" zoomScaleNormal="114" zoomScalePageLayoutView="114" workbookViewId="0">
      <pane xSplit="1" topLeftCell="B1" activePane="topRight" state="frozen"/>
      <selection pane="topRight"/>
    </sheetView>
  </sheetViews>
  <sheetFormatPr defaultColWidth="11" defaultRowHeight="15.75"/>
  <cols>
    <col min="1" max="1" width="5.125" bestFit="1" customWidth="1"/>
    <col min="2" max="2" width="34.125" bestFit="1" customWidth="1"/>
    <col min="3" max="3" width="5.375" bestFit="1" customWidth="1"/>
    <col min="4" max="4" width="11.375" bestFit="1" customWidth="1"/>
    <col min="5" max="5" width="8.875" bestFit="1" customWidth="1"/>
    <col min="6" max="6" width="15" bestFit="1" customWidth="1"/>
    <col min="7" max="7" width="7.375" bestFit="1" customWidth="1"/>
    <col min="8" max="8" width="11.375" bestFit="1" customWidth="1"/>
    <col min="9" max="9" width="8.875" bestFit="1" customWidth="1"/>
    <col min="10" max="10" width="15" bestFit="1" customWidth="1"/>
    <col min="11" max="11" width="5" customWidth="1"/>
    <col min="12" max="12" width="11.25" bestFit="1" customWidth="1"/>
    <col min="13" max="13" width="8.625" customWidth="1"/>
    <col min="14" max="14" width="15" bestFit="1" customWidth="1"/>
    <col min="15" max="15" width="34" bestFit="1" customWidth="1"/>
    <col min="16" max="16" width="7.5" customWidth="1"/>
    <col min="17" max="17" width="11.25" customWidth="1"/>
    <col min="18" max="18" width="8.625" customWidth="1"/>
    <col min="19" max="19" width="15" bestFit="1" customWidth="1"/>
    <col min="20" max="20" width="7.625" customWidth="1"/>
    <col min="21" max="21" width="11.375" bestFit="1" customWidth="1"/>
    <col min="22" max="22" width="8.375" bestFit="1" customWidth="1"/>
    <col min="23" max="23" width="15" bestFit="1" customWidth="1"/>
    <col min="24" max="24" width="7.625" bestFit="1" customWidth="1"/>
    <col min="25" max="25" width="11.375" bestFit="1" customWidth="1"/>
    <col min="26" max="26" width="8.375" bestFit="1" customWidth="1"/>
    <col min="27" max="27" width="15" bestFit="1" customWidth="1"/>
    <col min="28" max="28" width="5" customWidth="1"/>
    <col min="29" max="29" width="11.25" bestFit="1" customWidth="1"/>
    <col min="30" max="30" width="8.125" customWidth="1"/>
    <col min="31" max="31" width="15" bestFit="1" customWidth="1"/>
    <col min="32" max="32" width="5" customWidth="1"/>
    <col min="33" max="33" width="11.25" bestFit="1" customWidth="1"/>
    <col min="34" max="34" width="8.125" customWidth="1"/>
    <col min="35" max="35" width="15" bestFit="1" customWidth="1"/>
  </cols>
  <sheetData>
    <row r="1" spans="1:35">
      <c r="A1" t="s">
        <v>224</v>
      </c>
    </row>
    <row r="2" spans="1:35">
      <c r="X2" s="162"/>
    </row>
    <row r="3" spans="1:35" ht="15.75" customHeight="1">
      <c r="A3" s="41"/>
      <c r="B3" s="173" t="s">
        <v>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73" t="s">
        <v>1</v>
      </c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171" t="s">
        <v>5</v>
      </c>
      <c r="AC3" s="171"/>
      <c r="AD3" s="171"/>
      <c r="AE3" s="171"/>
      <c r="AF3" s="171"/>
      <c r="AG3" s="171"/>
      <c r="AH3" s="171"/>
      <c r="AI3" s="171"/>
    </row>
    <row r="4" spans="1:35" ht="57" customHeight="1">
      <c r="A4" s="41"/>
      <c r="B4" s="42"/>
      <c r="C4" s="174" t="s">
        <v>170</v>
      </c>
      <c r="D4" s="171"/>
      <c r="E4" s="171"/>
      <c r="F4" s="171"/>
      <c r="G4" s="174" t="s">
        <v>216</v>
      </c>
      <c r="H4" s="171"/>
      <c r="I4" s="171"/>
      <c r="J4" s="171"/>
      <c r="K4" s="174" t="s">
        <v>111</v>
      </c>
      <c r="L4" s="167"/>
      <c r="M4" s="167"/>
      <c r="N4" s="168"/>
      <c r="O4" s="156"/>
      <c r="P4" s="174" t="s">
        <v>170</v>
      </c>
      <c r="Q4" s="171"/>
      <c r="R4" s="171"/>
      <c r="S4" s="171"/>
      <c r="T4" s="174" t="s">
        <v>216</v>
      </c>
      <c r="U4" s="171"/>
      <c r="V4" s="171"/>
      <c r="W4" s="171"/>
      <c r="X4" s="174" t="s">
        <v>111</v>
      </c>
      <c r="Y4" s="167"/>
      <c r="Z4" s="167"/>
      <c r="AA4" s="168"/>
      <c r="AB4" s="174" t="s">
        <v>27</v>
      </c>
      <c r="AC4" s="171"/>
      <c r="AD4" s="171"/>
      <c r="AE4" s="171"/>
      <c r="AF4" s="174" t="s">
        <v>22</v>
      </c>
      <c r="AG4" s="171"/>
      <c r="AH4" s="171"/>
      <c r="AI4" s="172"/>
    </row>
    <row r="5" spans="1:35" ht="15.75" customHeight="1">
      <c r="A5" s="41" t="s">
        <v>17</v>
      </c>
      <c r="B5" s="42" t="s">
        <v>171</v>
      </c>
      <c r="C5" s="32" t="s">
        <v>13</v>
      </c>
      <c r="D5" s="32" t="s">
        <v>14</v>
      </c>
      <c r="E5" s="32" t="s">
        <v>15</v>
      </c>
      <c r="F5" s="32" t="s">
        <v>16</v>
      </c>
      <c r="G5" s="154" t="s">
        <v>13</v>
      </c>
      <c r="H5" s="154" t="s">
        <v>14</v>
      </c>
      <c r="I5" s="154" t="s">
        <v>15</v>
      </c>
      <c r="J5" s="154" t="s">
        <v>16</v>
      </c>
      <c r="K5" s="32" t="s">
        <v>13</v>
      </c>
      <c r="L5" s="32" t="s">
        <v>14</v>
      </c>
      <c r="M5" s="32" t="s">
        <v>15</v>
      </c>
      <c r="N5" s="41" t="s">
        <v>16</v>
      </c>
      <c r="O5" s="156" t="s">
        <v>171</v>
      </c>
      <c r="P5" s="154" t="s">
        <v>13</v>
      </c>
      <c r="Q5" s="154" t="s">
        <v>14</v>
      </c>
      <c r="R5" s="154" t="s">
        <v>15</v>
      </c>
      <c r="S5" s="154" t="s">
        <v>16</v>
      </c>
      <c r="T5" s="154" t="s">
        <v>13</v>
      </c>
      <c r="U5" s="154" t="s">
        <v>14</v>
      </c>
      <c r="V5" s="154" t="s">
        <v>15</v>
      </c>
      <c r="W5" s="154" t="s">
        <v>16</v>
      </c>
      <c r="X5" s="154" t="s">
        <v>13</v>
      </c>
      <c r="Y5" s="154" t="s">
        <v>14</v>
      </c>
      <c r="Z5" s="154" t="s">
        <v>15</v>
      </c>
      <c r="AA5" s="155" t="s">
        <v>16</v>
      </c>
      <c r="AB5" s="154" t="s">
        <v>13</v>
      </c>
      <c r="AC5" s="154" t="s">
        <v>14</v>
      </c>
      <c r="AD5" s="154" t="s">
        <v>21</v>
      </c>
      <c r="AE5" s="154" t="s">
        <v>16</v>
      </c>
      <c r="AF5" s="154" t="s">
        <v>13</v>
      </c>
      <c r="AG5" s="32" t="s">
        <v>14</v>
      </c>
      <c r="AH5" s="32" t="s">
        <v>21</v>
      </c>
      <c r="AI5" s="41" t="s">
        <v>16</v>
      </c>
    </row>
    <row r="6" spans="1:35">
      <c r="A6" s="41">
        <v>1981</v>
      </c>
      <c r="B6" s="38">
        <v>6652</v>
      </c>
      <c r="C6" s="32">
        <v>37</v>
      </c>
      <c r="D6" s="31">
        <v>22</v>
      </c>
      <c r="E6" s="32">
        <v>5</v>
      </c>
      <c r="F6" s="32">
        <v>9</v>
      </c>
      <c r="G6" s="161">
        <f>C6/'T16'!$E5*'T16'!$E$36</f>
        <v>124.67391304347825</v>
      </c>
      <c r="H6" s="161">
        <f>D6/'T16'!$E5*'T16'!$E$36</f>
        <v>74.130434782608702</v>
      </c>
      <c r="I6" s="161">
        <f>E6/'T16'!$E5*'T16'!$E$36</f>
        <v>16.847826086956523</v>
      </c>
      <c r="J6" s="161">
        <f>F6/'T16'!$E5*'T16'!$E$36</f>
        <v>30.326086956521742</v>
      </c>
      <c r="K6" s="43">
        <v>0.55622369212266987</v>
      </c>
      <c r="L6" s="43">
        <v>0.33072760072158752</v>
      </c>
      <c r="M6" s="43">
        <v>7.516536380036079E-2</v>
      </c>
      <c r="N6" s="44">
        <v>0.13529765484064943</v>
      </c>
      <c r="O6" s="38">
        <v>368360</v>
      </c>
      <c r="P6" s="35">
        <v>4415</v>
      </c>
      <c r="Q6" s="31">
        <v>1025</v>
      </c>
      <c r="R6" s="34">
        <v>2124</v>
      </c>
      <c r="S6" s="35">
        <v>1177</v>
      </c>
      <c r="T6" s="35">
        <f>P6/'T16'!$I5*'T16'!$I$36</f>
        <v>14785.461002066115</v>
      </c>
      <c r="U6" s="35">
        <f>Q6/'T16'!$I5*'T16'!$I$36</f>
        <v>3432.6381714876029</v>
      </c>
      <c r="V6" s="35">
        <f>R6/'T16'!$I5*'T16'!$I$36</f>
        <v>7113.0960743801652</v>
      </c>
      <c r="W6" s="35">
        <f>S6/'T16'!$I5*'T16'!$I$36</f>
        <v>3941.673295454545</v>
      </c>
      <c r="X6" s="43">
        <v>1.1985557606689108</v>
      </c>
      <c r="Y6" s="43">
        <v>0.27826039743728959</v>
      </c>
      <c r="Z6" s="43">
        <v>0.57660983820175915</v>
      </c>
      <c r="AA6" s="44">
        <v>0.31952437832555108</v>
      </c>
      <c r="AB6" s="53">
        <f t="shared" ref="AB6:AB42" si="0">K6/X6*100</f>
        <v>46.407827685233677</v>
      </c>
      <c r="AC6" s="53">
        <f t="shared" ref="AC6:AC42" si="1">L6/Y6*100</f>
        <v>118.8554331724917</v>
      </c>
      <c r="AD6" s="53">
        <f t="shared" ref="AD6:AD42" si="2">M6/Z6*100</f>
        <v>13.035740776601177</v>
      </c>
      <c r="AE6" s="53">
        <f t="shared" ref="AE6:AE42" si="3">N6/AA6*100</f>
        <v>42.343452962703168</v>
      </c>
      <c r="AF6" s="43">
        <f t="shared" ref="AF6:AF42" si="4">C6/P6*100</f>
        <v>0.83805209513023782</v>
      </c>
      <c r="AG6" s="43">
        <f t="shared" ref="AG6:AG42" si="5">D6/Q6*100</f>
        <v>2.1463414634146343</v>
      </c>
      <c r="AH6" s="43">
        <f t="shared" ref="AH6:AH42" si="6">E6/R6*100</f>
        <v>0.23540489642184556</v>
      </c>
      <c r="AI6" s="44">
        <f t="shared" ref="AI6:AI42" si="7">F6/S6*100</f>
        <v>0.76465590484282076</v>
      </c>
    </row>
    <row r="7" spans="1:35" ht="15.75" customHeight="1">
      <c r="A7" s="41">
        <v>1982</v>
      </c>
      <c r="B7" s="38">
        <v>7287</v>
      </c>
      <c r="C7" s="32">
        <v>47</v>
      </c>
      <c r="D7" s="31">
        <v>27</v>
      </c>
      <c r="E7" s="32">
        <v>5</v>
      </c>
      <c r="F7" s="32">
        <v>13</v>
      </c>
      <c r="G7" s="161">
        <f>C7/'T16'!E6*'T16'!$E$36</f>
        <v>141.87037037037038</v>
      </c>
      <c r="H7" s="161">
        <f>D7/'T16'!$E6*'T16'!$E$36</f>
        <v>81.5</v>
      </c>
      <c r="I7" s="161">
        <f>E7/'T16'!$E6*'T16'!$E$36</f>
        <v>15.092592592592593</v>
      </c>
      <c r="J7" s="161">
        <f>F7/'T16'!$E6*'T16'!$E$36</f>
        <v>39.24074074074074</v>
      </c>
      <c r="K7" s="43">
        <v>0.6449842184712502</v>
      </c>
      <c r="L7" s="43">
        <v>0.37052284890901604</v>
      </c>
      <c r="M7" s="43">
        <v>6.861534239055854E-2</v>
      </c>
      <c r="N7" s="44">
        <v>0.17839989021545219</v>
      </c>
      <c r="O7" s="38">
        <v>388180</v>
      </c>
      <c r="P7" s="35">
        <v>5198</v>
      </c>
      <c r="Q7" s="31">
        <v>1241</v>
      </c>
      <c r="R7" s="34">
        <v>2489</v>
      </c>
      <c r="S7" s="35">
        <v>1373</v>
      </c>
      <c r="T7" s="35">
        <f>P7/'T16'!$I6*'T16'!$I$36</f>
        <v>15461.058823529413</v>
      </c>
      <c r="U7" s="35">
        <f>Q7/'T16'!$I6*'T16'!$I$36</f>
        <v>3691.2608695652179</v>
      </c>
      <c r="V7" s="35">
        <f>R7/'T16'!$I6*'T16'!$I$36</f>
        <v>7403.3427109974436</v>
      </c>
      <c r="W7" s="35">
        <f>S7/'T16'!$I6*'T16'!$I$36</f>
        <v>4083.8849104859341</v>
      </c>
      <c r="X7" s="43">
        <v>1.3390695038384255</v>
      </c>
      <c r="Y7" s="43">
        <v>0.31969704776134783</v>
      </c>
      <c r="Z7" s="43">
        <v>0.64119738265753001</v>
      </c>
      <c r="AA7" s="44">
        <v>0.35370189087536713</v>
      </c>
      <c r="AB7" s="53">
        <f t="shared" si="0"/>
        <v>48.16659752331087</v>
      </c>
      <c r="AC7" s="53">
        <f t="shared" si="1"/>
        <v>115.89811401249142</v>
      </c>
      <c r="AD7" s="53">
        <f t="shared" si="2"/>
        <v>10.701126399826039</v>
      </c>
      <c r="AE7" s="53">
        <f t="shared" si="3"/>
        <v>50.437923804686257</v>
      </c>
      <c r="AF7" s="43">
        <f t="shared" si="4"/>
        <v>0.90419392073874572</v>
      </c>
      <c r="AG7" s="43">
        <f t="shared" si="5"/>
        <v>2.17566478646253</v>
      </c>
      <c r="AH7" s="43">
        <f t="shared" si="6"/>
        <v>0.20088388911209321</v>
      </c>
      <c r="AI7" s="44">
        <f t="shared" si="7"/>
        <v>0.94683175528040786</v>
      </c>
    </row>
    <row r="8" spans="1:35">
      <c r="A8" s="41">
        <v>1983</v>
      </c>
      <c r="B8" s="38">
        <v>8323</v>
      </c>
      <c r="C8" s="32">
        <v>43</v>
      </c>
      <c r="D8" s="31">
        <v>20</v>
      </c>
      <c r="E8" s="32">
        <v>6</v>
      </c>
      <c r="F8" s="32">
        <v>15</v>
      </c>
      <c r="G8" s="161">
        <f>C8/'T16'!E7*'T16'!$E$36</f>
        <v>126.69642857142856</v>
      </c>
      <c r="H8" s="161">
        <f>D8/'T16'!$E7*'T16'!$E$36</f>
        <v>58.928571428571416</v>
      </c>
      <c r="I8" s="161">
        <f>E8/'T16'!$E7*'T16'!$E$36</f>
        <v>17.678571428571427</v>
      </c>
      <c r="J8" s="161">
        <f>F8/'T16'!$E7*'T16'!$E$36</f>
        <v>44.196428571428562</v>
      </c>
      <c r="K8" s="43">
        <v>0.51664063438663943</v>
      </c>
      <c r="L8" s="43">
        <v>0.24029796948215787</v>
      </c>
      <c r="M8" s="43">
        <v>7.2089390844647369E-2</v>
      </c>
      <c r="N8" s="44">
        <v>0.1802234771116184</v>
      </c>
      <c r="O8" s="38">
        <v>421320</v>
      </c>
      <c r="P8" s="35">
        <v>5517</v>
      </c>
      <c r="Q8" s="31">
        <v>1360</v>
      </c>
      <c r="R8" s="34">
        <v>2602</v>
      </c>
      <c r="S8" s="35">
        <v>1452</v>
      </c>
      <c r="T8" s="35">
        <f>P8/'T16'!$I7*'T16'!$I$36</f>
        <v>15986.949457650588</v>
      </c>
      <c r="U8" s="35">
        <f>Q8/'T16'!$I7*'T16'!$I$36</f>
        <v>3940.9554581121624</v>
      </c>
      <c r="V8" s="35">
        <f>R8/'T16'!$I7*'T16'!$I$36</f>
        <v>7539.9750750057692</v>
      </c>
      <c r="W8" s="35">
        <f>S8/'T16'!$I7*'T16'!$I$36</f>
        <v>4207.5495038079853</v>
      </c>
      <c r="X8" s="43">
        <v>1.3094559954428937</v>
      </c>
      <c r="Y8" s="43">
        <v>0.32279502515902403</v>
      </c>
      <c r="Z8" s="43">
        <v>0.61758283489983856</v>
      </c>
      <c r="AA8" s="44">
        <v>0.34463115921389914</v>
      </c>
      <c r="AB8" s="53">
        <f t="shared" si="0"/>
        <v>39.4546007032407</v>
      </c>
      <c r="AC8" s="53">
        <f t="shared" si="1"/>
        <v>74.442897428104956</v>
      </c>
      <c r="AD8" s="53">
        <f t="shared" si="2"/>
        <v>11.672829419933448</v>
      </c>
      <c r="AE8" s="53">
        <f t="shared" si="3"/>
        <v>52.294597366850603</v>
      </c>
      <c r="AF8" s="43">
        <f t="shared" si="4"/>
        <v>0.77940909914808776</v>
      </c>
      <c r="AG8" s="43">
        <f t="shared" si="5"/>
        <v>1.4705882352941175</v>
      </c>
      <c r="AH8" s="43">
        <f t="shared" si="6"/>
        <v>0.23059185242121444</v>
      </c>
      <c r="AI8" s="44">
        <f t="shared" si="7"/>
        <v>1.0330578512396695</v>
      </c>
    </row>
    <row r="9" spans="1:35" ht="15.75" customHeight="1">
      <c r="A9" s="41">
        <v>1984</v>
      </c>
      <c r="B9" s="38">
        <v>9214</v>
      </c>
      <c r="C9" s="32">
        <v>49</v>
      </c>
      <c r="D9" s="31">
        <v>17</v>
      </c>
      <c r="E9" s="32">
        <v>13</v>
      </c>
      <c r="F9" s="32">
        <v>16</v>
      </c>
      <c r="G9" s="161">
        <f>C9/'T16'!E8*'T16'!$E$36</f>
        <v>135.93548387096777</v>
      </c>
      <c r="H9" s="161">
        <f>D9/'T16'!$E8*'T16'!$E$36</f>
        <v>47.161290322580655</v>
      </c>
      <c r="I9" s="161">
        <f>E9/'T16'!$E8*'T16'!$E$36</f>
        <v>36.064516129032256</v>
      </c>
      <c r="J9" s="161">
        <f>F9/'T16'!$E8*'T16'!$E$36</f>
        <v>44.387096774193552</v>
      </c>
      <c r="K9" s="43">
        <v>0.53179943564141519</v>
      </c>
      <c r="L9" s="43">
        <v>0.18450184501845018</v>
      </c>
      <c r="M9" s="43">
        <v>0.14108964619057957</v>
      </c>
      <c r="N9" s="44">
        <v>0.17364879531148253</v>
      </c>
      <c r="O9" s="38">
        <v>461990</v>
      </c>
      <c r="P9" s="35">
        <v>6273</v>
      </c>
      <c r="Q9" s="31">
        <v>1528</v>
      </c>
      <c r="R9" s="34">
        <v>3022</v>
      </c>
      <c r="S9" s="35">
        <v>1604</v>
      </c>
      <c r="T9" s="35">
        <f>P9/'T16'!$I8*'T16'!$I$36</f>
        <v>17149.2367219917</v>
      </c>
      <c r="U9" s="35">
        <f>Q9/'T16'!$I8*'T16'!$I$36</f>
        <v>4177.2730290456429</v>
      </c>
      <c r="V9" s="35">
        <f>R9/'T16'!$I8*'T16'!$I$36</f>
        <v>8261.596265560167</v>
      </c>
      <c r="W9" s="35">
        <f>S9/'T16'!$I8*'T16'!$I$36</f>
        <v>4385.0431535269718</v>
      </c>
      <c r="X9" s="43">
        <v>1.3578215978700838</v>
      </c>
      <c r="Y9" s="43">
        <v>0.33074308967726573</v>
      </c>
      <c r="Z9" s="43">
        <v>0.65412671269940903</v>
      </c>
      <c r="AA9" s="44">
        <v>0.34719366220048054</v>
      </c>
      <c r="AB9" s="53">
        <f t="shared" si="0"/>
        <v>39.165633870871574</v>
      </c>
      <c r="AC9" s="53">
        <f t="shared" si="1"/>
        <v>55.784036243503799</v>
      </c>
      <c r="AD9" s="53">
        <f t="shared" si="2"/>
        <v>21.569161364522124</v>
      </c>
      <c r="AE9" s="53">
        <f t="shared" si="3"/>
        <v>50.014966923910109</v>
      </c>
      <c r="AF9" s="43">
        <f t="shared" si="4"/>
        <v>0.78112545831340663</v>
      </c>
      <c r="AG9" s="43">
        <f t="shared" si="5"/>
        <v>1.1125654450261779</v>
      </c>
      <c r="AH9" s="43">
        <f t="shared" si="6"/>
        <v>0.43017868960953015</v>
      </c>
      <c r="AI9" s="44">
        <f t="shared" si="7"/>
        <v>0.99750623441396502</v>
      </c>
    </row>
    <row r="10" spans="1:35">
      <c r="A10" s="41">
        <v>1985</v>
      </c>
      <c r="B10" s="38">
        <v>9796</v>
      </c>
      <c r="C10" s="32">
        <v>91</v>
      </c>
      <c r="D10" s="31">
        <v>32</v>
      </c>
      <c r="E10" s="32">
        <v>30</v>
      </c>
      <c r="F10" s="32">
        <v>25</v>
      </c>
      <c r="G10" s="161">
        <f>C10/'T16'!E9*'T16'!$E$36</f>
        <v>233.0151515151515</v>
      </c>
      <c r="H10" s="161">
        <f>D10/'T16'!$E9*'T16'!$E$36</f>
        <v>81.939393939393938</v>
      </c>
      <c r="I10" s="161">
        <f>E10/'T16'!$E9*'T16'!$E$36</f>
        <v>76.818181818181813</v>
      </c>
      <c r="J10" s="161">
        <f>F10/'T16'!$E9*'T16'!$E$36</f>
        <v>64.015151515151516</v>
      </c>
      <c r="K10" s="43">
        <v>0.92895059207839936</v>
      </c>
      <c r="L10" s="43">
        <v>0.32666394446712943</v>
      </c>
      <c r="M10" s="43">
        <v>0.30624744793793385</v>
      </c>
      <c r="N10" s="44">
        <v>0.25520620661494486</v>
      </c>
      <c r="O10" s="38">
        <v>500030</v>
      </c>
      <c r="P10" s="35">
        <v>6985</v>
      </c>
      <c r="Q10" s="31">
        <v>1490</v>
      </c>
      <c r="R10" s="34">
        <v>3635</v>
      </c>
      <c r="S10" s="35">
        <v>1722</v>
      </c>
      <c r="T10" s="35">
        <f>P10/'T16'!$I9*'T16'!$I$36</f>
        <v>17656.415946205569</v>
      </c>
      <c r="U10" s="35">
        <f>Q10/'T16'!$I9*'T16'!$I$36</f>
        <v>3766.3650336215178</v>
      </c>
      <c r="V10" s="35">
        <f>R10/'T16'!$I9*'T16'!$I$36</f>
        <v>9188.4140249759839</v>
      </c>
      <c r="W10" s="35">
        <f>S10/'T16'!$I9*'T16'!$I$36</f>
        <v>4352.8057636887606</v>
      </c>
      <c r="X10" s="43">
        <v>1.3969161850288982</v>
      </c>
      <c r="Y10" s="43">
        <v>0.29798212107273564</v>
      </c>
      <c r="Z10" s="43">
        <v>0.72695638261704298</v>
      </c>
      <c r="AA10" s="44">
        <v>0.3443793372397656</v>
      </c>
      <c r="AB10" s="53">
        <f t="shared" si="0"/>
        <v>66.500095140581536</v>
      </c>
      <c r="AC10" s="53">
        <f t="shared" si="1"/>
        <v>109.62535043751593</v>
      </c>
      <c r="AD10" s="53">
        <f t="shared" si="2"/>
        <v>42.127348388557103</v>
      </c>
      <c r="AE10" s="53">
        <f t="shared" si="3"/>
        <v>74.106132110145694</v>
      </c>
      <c r="AF10" s="43">
        <f t="shared" si="4"/>
        <v>1.3027916964924839</v>
      </c>
      <c r="AG10" s="43">
        <f t="shared" si="5"/>
        <v>2.1476510067114094</v>
      </c>
      <c r="AH10" s="43">
        <f t="shared" si="6"/>
        <v>0.82530949105914708</v>
      </c>
      <c r="AI10" s="44">
        <f t="shared" si="7"/>
        <v>1.4518002322880372</v>
      </c>
    </row>
    <row r="11" spans="1:35" ht="15.75" customHeight="1">
      <c r="A11" s="41">
        <v>1986</v>
      </c>
      <c r="B11" s="38">
        <v>10993</v>
      </c>
      <c r="C11" s="32">
        <v>83</v>
      </c>
      <c r="D11" s="31">
        <v>28</v>
      </c>
      <c r="E11" s="32">
        <v>25</v>
      </c>
      <c r="F11" s="32">
        <v>26</v>
      </c>
      <c r="G11" s="161">
        <f>C11/'T16'!E10*'T16'!$E$36</f>
        <v>202.61764705882354</v>
      </c>
      <c r="H11" s="161">
        <f>D11/'T16'!$E10*'T16'!$E$36</f>
        <v>68.352941176470594</v>
      </c>
      <c r="I11" s="161">
        <f>E11/'T16'!$E10*'T16'!$E$36</f>
        <v>61.029411764705884</v>
      </c>
      <c r="J11" s="161">
        <f>F11/'T16'!$E10*'T16'!$E$36</f>
        <v>63.470588235294123</v>
      </c>
      <c r="K11" s="43">
        <v>0.75502592558901127</v>
      </c>
      <c r="L11" s="43">
        <v>0.25470754116255795</v>
      </c>
      <c r="M11" s="43">
        <v>0.22741744746656964</v>
      </c>
      <c r="N11" s="44">
        <v>0.23651414536523244</v>
      </c>
      <c r="O11" s="38">
        <v>526630</v>
      </c>
      <c r="P11" s="35">
        <v>7546</v>
      </c>
      <c r="Q11" s="31">
        <v>1556</v>
      </c>
      <c r="R11" s="34">
        <v>4022</v>
      </c>
      <c r="S11" s="35">
        <v>1839</v>
      </c>
      <c r="T11" s="35">
        <f>P11/'T16'!$I10*'T16'!$I$36</f>
        <v>17907.979927007302</v>
      </c>
      <c r="U11" s="35">
        <f>Q11/'T16'!$I10*'T16'!$I$36</f>
        <v>3692.6605839416061</v>
      </c>
      <c r="V11" s="35">
        <f>R11/'T16'!$I10*'T16'!$I$36</f>
        <v>9544.9105839416061</v>
      </c>
      <c r="W11" s="35">
        <f>S11/'T16'!$I10*'T16'!$I$36</f>
        <v>4364.2691605839418</v>
      </c>
      <c r="X11" s="43">
        <v>1.432884567912956</v>
      </c>
      <c r="Y11" s="43">
        <v>0.29546360822588918</v>
      </c>
      <c r="Z11" s="43">
        <v>0.76372405673812727</v>
      </c>
      <c r="AA11" s="44">
        <v>0.34920152668856691</v>
      </c>
      <c r="AB11" s="53">
        <f t="shared" si="0"/>
        <v>52.692725045446721</v>
      </c>
      <c r="AC11" s="53">
        <f t="shared" si="1"/>
        <v>86.20606195529426</v>
      </c>
      <c r="AD11" s="53">
        <f t="shared" si="2"/>
        <v>29.777436688045643</v>
      </c>
      <c r="AE11" s="53">
        <f t="shared" si="3"/>
        <v>67.729986065085569</v>
      </c>
      <c r="AF11" s="43">
        <f t="shared" si="4"/>
        <v>1.0999204876755897</v>
      </c>
      <c r="AG11" s="43">
        <f t="shared" si="5"/>
        <v>1.7994858611825193</v>
      </c>
      <c r="AH11" s="43">
        <f t="shared" si="6"/>
        <v>0.62158130283441071</v>
      </c>
      <c r="AI11" s="44">
        <f t="shared" si="7"/>
        <v>1.4138118542686242</v>
      </c>
    </row>
    <row r="12" spans="1:35">
      <c r="A12" s="41">
        <v>1987</v>
      </c>
      <c r="B12" s="38">
        <v>12085</v>
      </c>
      <c r="C12" s="32">
        <v>89</v>
      </c>
      <c r="D12" s="31">
        <v>28</v>
      </c>
      <c r="E12" s="32">
        <v>28</v>
      </c>
      <c r="F12" s="32">
        <v>29</v>
      </c>
      <c r="G12" s="161">
        <f>C12/'T16'!E11*'T16'!$E$36</f>
        <v>202.86764705882351</v>
      </c>
      <c r="H12" s="161">
        <f>D12/'T16'!$E11*'T16'!$E$36</f>
        <v>63.823529411764703</v>
      </c>
      <c r="I12" s="161">
        <f>E12/'T16'!$E11*'T16'!$E$36</f>
        <v>63.823529411764703</v>
      </c>
      <c r="J12" s="161">
        <f>F12/'T16'!$E11*'T16'!$E$36</f>
        <v>66.10294117647058</v>
      </c>
      <c r="K12" s="43">
        <v>0.73645014480761273</v>
      </c>
      <c r="L12" s="43">
        <v>0.2316921803889119</v>
      </c>
      <c r="M12" s="43">
        <v>0.2316921803889119</v>
      </c>
      <c r="N12" s="44">
        <v>0.23996690111708729</v>
      </c>
      <c r="O12" s="38">
        <v>574340</v>
      </c>
      <c r="P12" s="35">
        <v>7950</v>
      </c>
      <c r="Q12" s="31">
        <v>1534</v>
      </c>
      <c r="R12" s="34">
        <v>4341</v>
      </c>
      <c r="S12" s="35">
        <v>1934</v>
      </c>
      <c r="T12" s="35">
        <f>P12/'T16'!$I11*'T16'!$I$36</f>
        <v>17706.553930530165</v>
      </c>
      <c r="U12" s="35">
        <f>Q12/'T16'!$I11*'T16'!$I$36</f>
        <v>3416.5853747714805</v>
      </c>
      <c r="V12" s="35">
        <f>R12/'T16'!$I11*'T16'!$I$36</f>
        <v>9668.4466179159044</v>
      </c>
      <c r="W12" s="35">
        <f>S12/'T16'!$I11*'T16'!$I$36</f>
        <v>4307.4811700182818</v>
      </c>
      <c r="X12" s="43">
        <v>1.3841975136678624</v>
      </c>
      <c r="Y12" s="43">
        <v>0.26708918062471704</v>
      </c>
      <c r="Z12" s="43">
        <v>0.75582407633109305</v>
      </c>
      <c r="AA12" s="44">
        <v>0.33673433854511264</v>
      </c>
      <c r="AB12" s="53">
        <f t="shared" si="0"/>
        <v>53.204122788528842</v>
      </c>
      <c r="AC12" s="53">
        <f t="shared" si="1"/>
        <v>86.747123132051939</v>
      </c>
      <c r="AD12" s="53">
        <f t="shared" si="2"/>
        <v>30.654247151478387</v>
      </c>
      <c r="AE12" s="53">
        <f t="shared" si="3"/>
        <v>71.262973106301914</v>
      </c>
      <c r="AF12" s="43">
        <f t="shared" si="4"/>
        <v>1.1194968553459119</v>
      </c>
      <c r="AG12" s="43">
        <f t="shared" si="5"/>
        <v>1.8252933507170794</v>
      </c>
      <c r="AH12" s="43">
        <f t="shared" si="6"/>
        <v>0.64501266989173001</v>
      </c>
      <c r="AI12" s="44">
        <f t="shared" si="7"/>
        <v>1.499482936918304</v>
      </c>
    </row>
    <row r="13" spans="1:35" ht="15.75" customHeight="1">
      <c r="A13" s="41">
        <v>1988</v>
      </c>
      <c r="B13" s="38">
        <v>12870</v>
      </c>
      <c r="C13" s="32">
        <v>152</v>
      </c>
      <c r="D13" s="31">
        <v>29</v>
      </c>
      <c r="E13" s="32">
        <v>77</v>
      </c>
      <c r="F13" s="32">
        <v>42</v>
      </c>
      <c r="G13" s="161">
        <f>C13/'T16'!E12*'T16'!$E$36</f>
        <v>327.38461538461536</v>
      </c>
      <c r="H13" s="161">
        <f>D13/'T16'!$E12*'T16'!$E$36</f>
        <v>62.46153846153846</v>
      </c>
      <c r="I13" s="161">
        <f>E13/'T16'!$E12*'T16'!$E$36</f>
        <v>165.84615384615384</v>
      </c>
      <c r="J13" s="161">
        <f>F13/'T16'!$E12*'T16'!$E$36</f>
        <v>90.461538461538453</v>
      </c>
      <c r="K13" s="43">
        <v>1.1810411810411809</v>
      </c>
      <c r="L13" s="43">
        <v>0.22533022533022534</v>
      </c>
      <c r="M13" s="43">
        <v>0.59829059829059839</v>
      </c>
      <c r="N13" s="44">
        <v>0.32634032634032634</v>
      </c>
      <c r="O13" s="38">
        <v>626890</v>
      </c>
      <c r="P13" s="35">
        <v>9045</v>
      </c>
      <c r="Q13" s="31">
        <v>1591</v>
      </c>
      <c r="R13" s="34">
        <v>4623</v>
      </c>
      <c r="S13" s="35">
        <v>2669</v>
      </c>
      <c r="T13" s="35">
        <f>P13/'T16'!$I12*'T16'!$I$36</f>
        <v>19134.825926520134</v>
      </c>
      <c r="U13" s="35">
        <f>Q13/'T16'!$I12*'T16'!$I$36</f>
        <v>3365.7830900048134</v>
      </c>
      <c r="V13" s="35">
        <f>R13/'T16'!$I12*'T16'!$I$36</f>
        <v>9780.0221402214029</v>
      </c>
      <c r="W13" s="35">
        <f>S13/'T16'!$I12*'T16'!$I$36</f>
        <v>5646.3073961174396</v>
      </c>
      <c r="X13" s="43">
        <v>1.442836861331334</v>
      </c>
      <c r="Y13" s="43">
        <v>0.2537925313850915</v>
      </c>
      <c r="Z13" s="43">
        <v>0.73744995134712621</v>
      </c>
      <c r="AA13" s="44">
        <v>0.42575252436631622</v>
      </c>
      <c r="AB13" s="53">
        <f t="shared" si="0"/>
        <v>81.855489882023875</v>
      </c>
      <c r="AC13" s="53">
        <f t="shared" si="1"/>
        <v>88.785207389858556</v>
      </c>
      <c r="AD13" s="53">
        <f t="shared" si="2"/>
        <v>81.129654588447593</v>
      </c>
      <c r="AE13" s="53">
        <f t="shared" si="3"/>
        <v>76.650238733415961</v>
      </c>
      <c r="AF13" s="43">
        <f t="shared" si="4"/>
        <v>1.6804864566058595</v>
      </c>
      <c r="AG13" s="43">
        <f t="shared" si="5"/>
        <v>1.8227529855436833</v>
      </c>
      <c r="AH13" s="43">
        <f t="shared" si="6"/>
        <v>1.6655851178888168</v>
      </c>
      <c r="AI13" s="44">
        <f t="shared" si="7"/>
        <v>1.5736230798051705</v>
      </c>
    </row>
    <row r="14" spans="1:35">
      <c r="A14" s="41">
        <v>1989</v>
      </c>
      <c r="B14" s="38">
        <v>13484</v>
      </c>
      <c r="C14" s="32">
        <v>161</v>
      </c>
      <c r="D14" s="31">
        <v>35</v>
      </c>
      <c r="E14" s="32">
        <v>80</v>
      </c>
      <c r="F14" s="32">
        <v>43</v>
      </c>
      <c r="G14" s="161">
        <f>C14/'T16'!E13*'T16'!$E$36</f>
        <v>332.59210526315786</v>
      </c>
      <c r="H14" s="161">
        <f>D14/'T16'!$E13*'T16'!$E$36</f>
        <v>72.30263157894737</v>
      </c>
      <c r="I14" s="161">
        <f>E14/'T16'!$E13*'T16'!$E$36</f>
        <v>165.26315789473685</v>
      </c>
      <c r="J14" s="161">
        <f>F14/'T16'!$E13*'T16'!$E$36</f>
        <v>88.828947368421055</v>
      </c>
      <c r="K14" s="43">
        <v>1.1940077128448532</v>
      </c>
      <c r="L14" s="43">
        <v>0.25956689409670725</v>
      </c>
      <c r="M14" s="43">
        <v>0.59329575793533074</v>
      </c>
      <c r="N14" s="44">
        <v>0.31889646989024029</v>
      </c>
      <c r="O14" s="38">
        <v>671580</v>
      </c>
      <c r="P14" s="35">
        <v>9517</v>
      </c>
      <c r="Q14" s="31">
        <v>1721</v>
      </c>
      <c r="R14" s="34">
        <v>4779</v>
      </c>
      <c r="S14" s="35">
        <v>2844</v>
      </c>
      <c r="T14" s="35">
        <f>P14/'T16'!$I13*'T16'!$I$36</f>
        <v>19207.062805623475</v>
      </c>
      <c r="U14" s="35">
        <f>Q14/'T16'!$I13*'T16'!$I$36</f>
        <v>3473.295690709047</v>
      </c>
      <c r="V14" s="35">
        <f>R14/'T16'!$I13*'T16'!$I$36</f>
        <v>9644.9041870415658</v>
      </c>
      <c r="W14" s="35">
        <f>S14/'T16'!$I13*'T16'!$I$36</f>
        <v>5739.7169926650367</v>
      </c>
      <c r="X14" s="43">
        <v>1.4171059293010513</v>
      </c>
      <c r="Y14" s="43">
        <v>0.25626135382232945</v>
      </c>
      <c r="Z14" s="43">
        <v>0.71160546770302868</v>
      </c>
      <c r="AA14" s="44">
        <v>0.42347896006432589</v>
      </c>
      <c r="AB14" s="53">
        <f t="shared" si="0"/>
        <v>84.256772070226589</v>
      </c>
      <c r="AC14" s="53">
        <f t="shared" si="1"/>
        <v>101.28990978353669</v>
      </c>
      <c r="AD14" s="53">
        <f t="shared" si="2"/>
        <v>83.374255098181507</v>
      </c>
      <c r="AE14" s="53">
        <f t="shared" si="3"/>
        <v>75.303970200030804</v>
      </c>
      <c r="AF14" s="43">
        <f t="shared" si="4"/>
        <v>1.6917095723442261</v>
      </c>
      <c r="AG14" s="43">
        <f t="shared" si="5"/>
        <v>2.0337013364323071</v>
      </c>
      <c r="AH14" s="43">
        <f t="shared" si="6"/>
        <v>1.6739903745553464</v>
      </c>
      <c r="AI14" s="44">
        <f t="shared" si="7"/>
        <v>1.5119549929676512</v>
      </c>
    </row>
    <row r="15" spans="1:35" ht="15.75" customHeight="1">
      <c r="A15" s="41">
        <v>1990</v>
      </c>
      <c r="B15" s="38">
        <v>13814</v>
      </c>
      <c r="C15" s="32">
        <v>134</v>
      </c>
      <c r="D15" s="31">
        <v>38</v>
      </c>
      <c r="E15" s="32">
        <v>46</v>
      </c>
      <c r="F15" s="32">
        <v>46</v>
      </c>
      <c r="G15" s="161">
        <f>C15/'T16'!E14*'T16'!$E$36</f>
        <v>261.38271604938279</v>
      </c>
      <c r="H15" s="161">
        <f>D15/'T16'!$E14*'T16'!$E$36</f>
        <v>74.12345679012347</v>
      </c>
      <c r="I15" s="161">
        <f>E15/'T16'!$E14*'T16'!$E$36</f>
        <v>89.728395061728406</v>
      </c>
      <c r="J15" s="161">
        <f>F15/'T16'!$E14*'T16'!$E$36</f>
        <v>89.728395061728406</v>
      </c>
      <c r="K15" s="43">
        <v>0.97003040393803386</v>
      </c>
      <c r="L15" s="43">
        <v>0.27508324887794988</v>
      </c>
      <c r="M15" s="43">
        <v>0.33299551179962356</v>
      </c>
      <c r="N15" s="44">
        <v>0.33299551179962356</v>
      </c>
      <c r="O15" s="38">
        <v>695500</v>
      </c>
      <c r="P15" s="35">
        <v>10260</v>
      </c>
      <c r="Q15" s="31">
        <v>1860</v>
      </c>
      <c r="R15" s="34">
        <v>5169</v>
      </c>
      <c r="S15" s="35">
        <v>3033</v>
      </c>
      <c r="T15" s="35">
        <f>P15/'T16'!$I14*'T16'!$I$36</f>
        <v>19566.473684210527</v>
      </c>
      <c r="U15" s="35">
        <f>Q15/'T16'!$I14*'T16'!$I$36</f>
        <v>3547.1385041551252</v>
      </c>
      <c r="V15" s="35">
        <f>R15/'T16'!$I14*'T16'!$I$36</f>
        <v>9857.6123268698066</v>
      </c>
      <c r="W15" s="35">
        <f>S15/'T16'!$I14*'T16'!$I$36</f>
        <v>5784.1242382271475</v>
      </c>
      <c r="X15" s="43">
        <v>1.475197699496765</v>
      </c>
      <c r="Y15" s="43">
        <v>0.26743350107836089</v>
      </c>
      <c r="Z15" s="43">
        <v>0.7432063263838965</v>
      </c>
      <c r="AA15" s="44">
        <v>0.4360891445003594</v>
      </c>
      <c r="AB15" s="53">
        <f t="shared" si="0"/>
        <v>65.755959643167884</v>
      </c>
      <c r="AC15" s="53">
        <f t="shared" si="1"/>
        <v>102.86042988957749</v>
      </c>
      <c r="AD15" s="53">
        <f t="shared" si="2"/>
        <v>44.805257971878156</v>
      </c>
      <c r="AE15" s="53">
        <f t="shared" si="3"/>
        <v>76.359504931301743</v>
      </c>
      <c r="AF15" s="43">
        <f t="shared" si="4"/>
        <v>1.3060428849902534</v>
      </c>
      <c r="AG15" s="43">
        <f t="shared" si="5"/>
        <v>2.043010752688172</v>
      </c>
      <c r="AH15" s="43">
        <f t="shared" si="6"/>
        <v>0.88992068098278188</v>
      </c>
      <c r="AI15" s="44">
        <f t="shared" si="7"/>
        <v>1.5166501813386086</v>
      </c>
    </row>
    <row r="16" spans="1:35">
      <c r="A16" s="41">
        <v>1991</v>
      </c>
      <c r="B16" s="38">
        <v>13952</v>
      </c>
      <c r="C16" s="32">
        <v>121</v>
      </c>
      <c r="D16" s="31">
        <v>39</v>
      </c>
      <c r="E16" s="32">
        <v>30</v>
      </c>
      <c r="F16" s="32">
        <v>50</v>
      </c>
      <c r="G16" s="161">
        <f>C16/'T16'!E15*'T16'!$E$36</f>
        <v>231.54320987654322</v>
      </c>
      <c r="H16" s="161">
        <f>D16/'T16'!$E15*'T16'!$E$36</f>
        <v>74.629629629629633</v>
      </c>
      <c r="I16" s="161">
        <f>E16/'T16'!$E15*'T16'!$E$36</f>
        <v>57.407407407407405</v>
      </c>
      <c r="J16" s="161">
        <f>F16/'T16'!$E15*'T16'!$E$36</f>
        <v>95.679012345679013</v>
      </c>
      <c r="K16" s="43">
        <v>0.86725917431192656</v>
      </c>
      <c r="L16" s="43">
        <v>0.27952981651376146</v>
      </c>
      <c r="M16" s="43">
        <v>0.21502293577981652</v>
      </c>
      <c r="N16" s="44">
        <v>0.35837155963302753</v>
      </c>
      <c r="O16" s="38">
        <v>701770</v>
      </c>
      <c r="P16" s="35">
        <v>10767</v>
      </c>
      <c r="Q16" s="31">
        <v>1923</v>
      </c>
      <c r="R16" s="34">
        <v>5355</v>
      </c>
      <c r="S16" s="35">
        <v>3289</v>
      </c>
      <c r="T16" s="35">
        <f>P16/'T16'!$I15*'T16'!$I$36</f>
        <v>20007.281566509115</v>
      </c>
      <c r="U16" s="35">
        <f>Q16/'T16'!$I15*'T16'!$I$36</f>
        <v>3573.3261309925724</v>
      </c>
      <c r="V16" s="35">
        <f>R16/'T16'!$I15*'T16'!$I$36</f>
        <v>9950.6819716407826</v>
      </c>
      <c r="W16" s="35">
        <f>S16/'T16'!$I15*'T16'!$I$36</f>
        <v>6111.6326806212019</v>
      </c>
      <c r="X16" s="43">
        <v>1.5342633626401811</v>
      </c>
      <c r="Y16" s="43">
        <v>0.27402140302378275</v>
      </c>
      <c r="Z16" s="43">
        <v>0.76307052168089251</v>
      </c>
      <c r="AA16" s="44">
        <v>0.46867207204639699</v>
      </c>
      <c r="AB16" s="53">
        <f t="shared" si="0"/>
        <v>56.526095547216556</v>
      </c>
      <c r="AC16" s="53">
        <f t="shared" si="1"/>
        <v>102.01021286264293</v>
      </c>
      <c r="AD16" s="53">
        <f t="shared" si="2"/>
        <v>28.178645311335547</v>
      </c>
      <c r="AE16" s="53">
        <f t="shared" si="3"/>
        <v>76.465311463566337</v>
      </c>
      <c r="AF16" s="43">
        <f t="shared" si="4"/>
        <v>1.1238042165877216</v>
      </c>
      <c r="AG16" s="43">
        <f t="shared" si="5"/>
        <v>2.0280811232449301</v>
      </c>
      <c r="AH16" s="43">
        <f t="shared" si="6"/>
        <v>0.56022408963585435</v>
      </c>
      <c r="AI16" s="44">
        <f t="shared" si="7"/>
        <v>1.5202189115232594</v>
      </c>
    </row>
    <row r="17" spans="1:35" ht="15.75" customHeight="1">
      <c r="A17" s="41">
        <v>1992</v>
      </c>
      <c r="B17" s="38">
        <v>14422</v>
      </c>
      <c r="C17" s="32">
        <v>122</v>
      </c>
      <c r="D17" s="31">
        <v>38</v>
      </c>
      <c r="E17" s="32">
        <v>29</v>
      </c>
      <c r="F17" s="32">
        <v>53</v>
      </c>
      <c r="G17" s="161">
        <f>C17/'T16'!E16*'T16'!$E$36</f>
        <v>208.11764705882356</v>
      </c>
      <c r="H17" s="161">
        <f>D17/'T16'!$E16*'T16'!$E$36</f>
        <v>64.82352941176471</v>
      </c>
      <c r="I17" s="161">
        <f>E17/'T16'!$E16*'T16'!$E$36</f>
        <v>49.470588235294123</v>
      </c>
      <c r="J17" s="161">
        <f>F17/'T16'!$E16*'T16'!$E$36</f>
        <v>90.411764705882376</v>
      </c>
      <c r="K17" s="43">
        <v>0.84592982942726402</v>
      </c>
      <c r="L17" s="43">
        <v>0.26348634031341006</v>
      </c>
      <c r="M17" s="43">
        <v>0.20108168076549715</v>
      </c>
      <c r="N17" s="44">
        <v>0.36749410622659823</v>
      </c>
      <c r="O17" s="38">
        <v>718440</v>
      </c>
      <c r="P17" s="35">
        <v>11338</v>
      </c>
      <c r="Q17" s="31">
        <v>1924</v>
      </c>
      <c r="R17" s="34">
        <v>5742</v>
      </c>
      <c r="S17" s="35">
        <v>3519</v>
      </c>
      <c r="T17" s="35">
        <f>P17/'T16'!$I16*'T16'!$I$36</f>
        <v>18972.108253358925</v>
      </c>
      <c r="U17" s="35">
        <f>Q17/'T16'!$I16*'T16'!$I$36</f>
        <v>3219.4687140115166</v>
      </c>
      <c r="V17" s="35">
        <f>R17/'T16'!$I16*'T16'!$I$36</f>
        <v>9608.206525911708</v>
      </c>
      <c r="W17" s="35">
        <f>S17/'T16'!$I16*'T16'!$I$36</f>
        <v>5888.4149712092121</v>
      </c>
      <c r="X17" s="43">
        <v>1.5781415288681031</v>
      </c>
      <c r="Y17" s="43">
        <v>0.26780246088747839</v>
      </c>
      <c r="Z17" s="43">
        <v>0.79923166861533312</v>
      </c>
      <c r="AA17" s="44">
        <v>0.48981125772507095</v>
      </c>
      <c r="AB17" s="53">
        <f t="shared" si="0"/>
        <v>53.602912917068579</v>
      </c>
      <c r="AC17" s="53">
        <f t="shared" si="1"/>
        <v>98.388319300814103</v>
      </c>
      <c r="AD17" s="53">
        <f t="shared" si="2"/>
        <v>25.159373516050813</v>
      </c>
      <c r="AE17" s="53">
        <f t="shared" si="3"/>
        <v>75.027696981368933</v>
      </c>
      <c r="AF17" s="43">
        <f t="shared" si="4"/>
        <v>1.0760275180807903</v>
      </c>
      <c r="AG17" s="43">
        <f t="shared" si="5"/>
        <v>1.9750519750519753</v>
      </c>
      <c r="AH17" s="43">
        <f t="shared" si="6"/>
        <v>0.50505050505050508</v>
      </c>
      <c r="AI17" s="44">
        <f t="shared" si="7"/>
        <v>1.5061096902529127</v>
      </c>
    </row>
    <row r="18" spans="1:35">
      <c r="A18" s="41">
        <v>1993</v>
      </c>
      <c r="B18" s="38">
        <v>15146</v>
      </c>
      <c r="C18" s="32">
        <v>130</v>
      </c>
      <c r="D18" s="31">
        <v>35</v>
      </c>
      <c r="E18" s="32">
        <v>41</v>
      </c>
      <c r="F18" s="32">
        <v>53</v>
      </c>
      <c r="G18" s="161">
        <f>C18/'T16'!E17*'T16'!$E$36</f>
        <v>245.73170731707313</v>
      </c>
      <c r="H18" s="161">
        <f>D18/'T16'!$E17*'T16'!$E$36</f>
        <v>66.158536585365852</v>
      </c>
      <c r="I18" s="161">
        <f>E18/'T16'!$E17*'T16'!$E$36</f>
        <v>77.499999999999986</v>
      </c>
      <c r="J18" s="161">
        <f>F18/'T16'!$E17*'T16'!$E$36</f>
        <v>100.18292682926828</v>
      </c>
      <c r="K18" s="43">
        <v>0.85831242572296307</v>
      </c>
      <c r="L18" s="43">
        <v>0.23108411461772085</v>
      </c>
      <c r="M18" s="43">
        <v>0.270698534266473</v>
      </c>
      <c r="N18" s="44">
        <v>0.3499273735639773</v>
      </c>
      <c r="O18" s="38">
        <v>747040</v>
      </c>
      <c r="P18" s="35">
        <v>12184</v>
      </c>
      <c r="Q18" s="31">
        <v>1949</v>
      </c>
      <c r="R18" s="34">
        <v>6424</v>
      </c>
      <c r="S18" s="35">
        <v>3660</v>
      </c>
      <c r="T18" s="35">
        <f>P18/'T16'!$I17*'T16'!$I$36</f>
        <v>22453.851165121527</v>
      </c>
      <c r="U18" s="35">
        <f>Q18/'T16'!$I17*'T16'!$I$36</f>
        <v>3591.8053119518922</v>
      </c>
      <c r="V18" s="35">
        <f>R18/'T16'!$I17*'T16'!$I$36</f>
        <v>11838.767226259084</v>
      </c>
      <c r="W18" s="35">
        <f>S18/'T16'!$I17*'T16'!$I$36</f>
        <v>6745.0012528188427</v>
      </c>
      <c r="X18" s="43">
        <v>1.6309702291711285</v>
      </c>
      <c r="Y18" s="43">
        <v>0.26089633754551295</v>
      </c>
      <c r="Z18" s="43">
        <v>0.85992717926750906</v>
      </c>
      <c r="AA18" s="44">
        <v>0.48993360462625829</v>
      </c>
      <c r="AB18" s="53">
        <f t="shared" si="0"/>
        <v>52.625879391996257</v>
      </c>
      <c r="AC18" s="53">
        <f t="shared" si="1"/>
        <v>88.57315391689184</v>
      </c>
      <c r="AD18" s="53">
        <f t="shared" si="2"/>
        <v>31.479239265010271</v>
      </c>
      <c r="AE18" s="53">
        <f t="shared" si="3"/>
        <v>71.423427635856171</v>
      </c>
      <c r="AF18" s="43">
        <f t="shared" si="4"/>
        <v>1.0669730794484571</v>
      </c>
      <c r="AG18" s="43">
        <f t="shared" si="5"/>
        <v>1.7957927142124166</v>
      </c>
      <c r="AH18" s="43">
        <f t="shared" si="6"/>
        <v>0.63823163138231631</v>
      </c>
      <c r="AI18" s="44">
        <f t="shared" si="7"/>
        <v>1.4480874316939891</v>
      </c>
    </row>
    <row r="19" spans="1:35" ht="15.75" customHeight="1">
      <c r="A19" s="41">
        <v>1994</v>
      </c>
      <c r="B19" s="38">
        <v>15816</v>
      </c>
      <c r="C19" s="32">
        <v>134</v>
      </c>
      <c r="D19" s="31">
        <v>30</v>
      </c>
      <c r="E19" s="32">
        <v>49</v>
      </c>
      <c r="F19" s="32">
        <v>54</v>
      </c>
      <c r="G19" s="161">
        <f>C19/'T16'!E18*'T16'!$E$36</f>
        <v>231.45454545454544</v>
      </c>
      <c r="H19" s="161">
        <f>D19/'T16'!$E18*'T16'!$E$36</f>
        <v>51.81818181818182</v>
      </c>
      <c r="I19" s="161">
        <f>E19/'T16'!$E18*'T16'!$E$36</f>
        <v>84.636363636363626</v>
      </c>
      <c r="J19" s="161">
        <f>F19/'T16'!$E18*'T16'!$E$36</f>
        <v>93.272727272727266</v>
      </c>
      <c r="K19" s="43">
        <v>0.84724329792615072</v>
      </c>
      <c r="L19" s="43">
        <v>0.18968133535660092</v>
      </c>
      <c r="M19" s="43">
        <v>0.30981284774911483</v>
      </c>
      <c r="N19" s="44">
        <v>0.34142640364188165</v>
      </c>
      <c r="O19" s="38">
        <v>791970</v>
      </c>
      <c r="P19" s="35">
        <v>13341</v>
      </c>
      <c r="Q19" s="31">
        <v>1950</v>
      </c>
      <c r="R19" s="34">
        <v>7567</v>
      </c>
      <c r="S19" s="35">
        <v>3675</v>
      </c>
      <c r="T19" s="35">
        <f>P19/'T16'!$I18*'T16'!$I$36</f>
        <v>22669.612571944472</v>
      </c>
      <c r="U19" s="35">
        <f>Q19/'T16'!$I18*'T16'!$I$36</f>
        <v>3313.5255614490461</v>
      </c>
      <c r="V19" s="35">
        <f>R19/'T16'!$I18*'T16'!$I$36</f>
        <v>12858.178422299967</v>
      </c>
      <c r="W19" s="35">
        <f>S19/'T16'!$I18*'T16'!$I$36</f>
        <v>6244.721250423202</v>
      </c>
      <c r="X19" s="43">
        <v>1.6845335050570096</v>
      </c>
      <c r="Y19" s="43">
        <v>0.24622144778211297</v>
      </c>
      <c r="Z19" s="43">
        <v>0.95546548480371729</v>
      </c>
      <c r="AA19" s="44">
        <v>0.46403272851244365</v>
      </c>
      <c r="AB19" s="53">
        <f t="shared" si="0"/>
        <v>50.295425729598506</v>
      </c>
      <c r="AC19" s="53">
        <f t="shared" si="1"/>
        <v>77.036885724290883</v>
      </c>
      <c r="AD19" s="53">
        <f t="shared" si="2"/>
        <v>32.425331179049351</v>
      </c>
      <c r="AE19" s="53">
        <f t="shared" si="3"/>
        <v>73.578086773404365</v>
      </c>
      <c r="AF19" s="43">
        <f t="shared" si="4"/>
        <v>1.0044224570871749</v>
      </c>
      <c r="AG19" s="43">
        <f t="shared" si="5"/>
        <v>1.5384615384615385</v>
      </c>
      <c r="AH19" s="43">
        <f t="shared" si="6"/>
        <v>0.6475485661424607</v>
      </c>
      <c r="AI19" s="44">
        <f t="shared" si="7"/>
        <v>1.4693877551020407</v>
      </c>
    </row>
    <row r="20" spans="1:35">
      <c r="A20" s="41">
        <v>1995</v>
      </c>
      <c r="B20" s="38">
        <v>17047</v>
      </c>
      <c r="C20" s="32">
        <v>140</v>
      </c>
      <c r="D20" s="31">
        <v>31</v>
      </c>
      <c r="E20" s="32">
        <v>52</v>
      </c>
      <c r="F20" s="32">
        <v>56</v>
      </c>
      <c r="G20" s="161">
        <f>C20/'T16'!E19*'T16'!$E$36</f>
        <v>242.36559139784947</v>
      </c>
      <c r="H20" s="161">
        <f>D20/'T16'!$E19*'T16'!$E$36</f>
        <v>53.666666666666664</v>
      </c>
      <c r="I20" s="161">
        <f>E20/'T16'!$E19*'T16'!$E$36</f>
        <v>90.021505376344095</v>
      </c>
      <c r="J20" s="161">
        <f>F20/'T16'!$E19*'T16'!$E$36</f>
        <v>96.946236559139791</v>
      </c>
      <c r="K20" s="43">
        <v>0.82125887252889074</v>
      </c>
      <c r="L20" s="43">
        <v>0.1818501789171115</v>
      </c>
      <c r="M20" s="43">
        <v>0.3050390097964451</v>
      </c>
      <c r="N20" s="44">
        <v>0.32850354901155626</v>
      </c>
      <c r="O20" s="38">
        <v>831620</v>
      </c>
      <c r="P20" s="35">
        <v>13754</v>
      </c>
      <c r="Q20" s="31">
        <v>1913</v>
      </c>
      <c r="R20" s="34">
        <v>7991</v>
      </c>
      <c r="S20" s="35">
        <v>3691</v>
      </c>
      <c r="T20" s="35">
        <f>P20/'T16'!$I19*'T16'!$I$36</f>
        <v>23470.506963788303</v>
      </c>
      <c r="U20" s="35">
        <f>Q20/'T16'!$I19*'T16'!$I$36</f>
        <v>3264.4379687165206</v>
      </c>
      <c r="V20" s="35">
        <f>R20/'T16'!$I19*'T16'!$I$36</f>
        <v>13636.238268695095</v>
      </c>
      <c r="W20" s="35">
        <f>S20/'T16'!$I19*'T16'!$I$36</f>
        <v>6298.5052496250273</v>
      </c>
      <c r="X20" s="43">
        <v>1.6538803780572857</v>
      </c>
      <c r="Y20" s="43">
        <v>0.23003294774055461</v>
      </c>
      <c r="Z20" s="43">
        <v>0.96089560135638874</v>
      </c>
      <c r="AA20" s="44">
        <v>0.44383251966042181</v>
      </c>
      <c r="AB20" s="53">
        <f t="shared" si="0"/>
        <v>49.656485645810392</v>
      </c>
      <c r="AC20" s="53">
        <f t="shared" si="1"/>
        <v>79.053970617380159</v>
      </c>
      <c r="AD20" s="53">
        <f t="shared" si="2"/>
        <v>31.745281107110458</v>
      </c>
      <c r="AE20" s="53">
        <f t="shared" si="3"/>
        <v>74.015204938767383</v>
      </c>
      <c r="AF20" s="43">
        <f t="shared" si="4"/>
        <v>1.0178857059764432</v>
      </c>
      <c r="AG20" s="43">
        <f t="shared" si="5"/>
        <v>1.6204913748039729</v>
      </c>
      <c r="AH20" s="43">
        <f t="shared" si="6"/>
        <v>0.65073207358278062</v>
      </c>
      <c r="AI20" s="44">
        <f t="shared" si="7"/>
        <v>1.5172040097534545</v>
      </c>
    </row>
    <row r="21" spans="1:35" ht="15.75" customHeight="1">
      <c r="A21" s="41">
        <v>1996</v>
      </c>
      <c r="B21" s="38">
        <v>17316</v>
      </c>
      <c r="C21" s="32">
        <v>150</v>
      </c>
      <c r="D21" s="31">
        <v>34</v>
      </c>
      <c r="E21" s="32">
        <v>59</v>
      </c>
      <c r="F21" s="32">
        <v>56</v>
      </c>
      <c r="G21" s="161">
        <f>C21/'T16'!E20*'T16'!$E$36</f>
        <v>270.91836734693879</v>
      </c>
      <c r="H21" s="161">
        <f>D21/'T16'!$E20*'T16'!$E$36</f>
        <v>61.408163265306129</v>
      </c>
      <c r="I21" s="161">
        <f>E21/'T16'!$E20*'T16'!$E$36</f>
        <v>106.56122448979592</v>
      </c>
      <c r="J21" s="161">
        <f>F21/'T16'!$E20*'T16'!$E$36</f>
        <v>101.14285714285715</v>
      </c>
      <c r="K21" s="43">
        <v>0.86625086625086622</v>
      </c>
      <c r="L21" s="43">
        <v>0.19635019635019635</v>
      </c>
      <c r="M21" s="43">
        <v>0.34072534072534072</v>
      </c>
      <c r="N21" s="44">
        <v>0.32340032340032338</v>
      </c>
      <c r="O21" s="38">
        <v>859830</v>
      </c>
      <c r="P21" s="35">
        <v>13817</v>
      </c>
      <c r="Q21" s="31">
        <v>1955</v>
      </c>
      <c r="R21" s="34">
        <v>7997</v>
      </c>
      <c r="S21" s="35">
        <v>3697</v>
      </c>
      <c r="T21" s="35">
        <f>P21/'T16'!$I20*'T16'!$I$36</f>
        <v>24294.157375025712</v>
      </c>
      <c r="U21" s="35">
        <f>Q21/'T16'!$I20*'T16'!$I$36</f>
        <v>3437.4377700061714</v>
      </c>
      <c r="V21" s="35">
        <f>R21/'T16'!$I20*'T16'!$I$36</f>
        <v>14060.966673523966</v>
      </c>
      <c r="W21" s="35">
        <f>S21/'T16'!$I20*'T16'!$I$36</f>
        <v>6500.3618596996503</v>
      </c>
      <c r="X21" s="43">
        <v>1.6069455590058499</v>
      </c>
      <c r="Y21" s="43">
        <v>0.22737052673202843</v>
      </c>
      <c r="Z21" s="43">
        <v>0.93006757149669117</v>
      </c>
      <c r="AA21" s="44">
        <v>0.42996871474593812</v>
      </c>
      <c r="AB21" s="53">
        <f t="shared" si="0"/>
        <v>53.906671660163738</v>
      </c>
      <c r="AC21" s="53">
        <f t="shared" si="1"/>
        <v>86.356925487360272</v>
      </c>
      <c r="AD21" s="53">
        <f t="shared" si="2"/>
        <v>36.634471641349222</v>
      </c>
      <c r="AE21" s="53">
        <f t="shared" si="3"/>
        <v>75.214849897024635</v>
      </c>
      <c r="AF21" s="43">
        <f t="shared" si="4"/>
        <v>1.0856191647969893</v>
      </c>
      <c r="AG21" s="43">
        <f t="shared" si="5"/>
        <v>1.7391304347826086</v>
      </c>
      <c r="AH21" s="43">
        <f t="shared" si="6"/>
        <v>0.73777666624984373</v>
      </c>
      <c r="AI21" s="44">
        <f t="shared" si="7"/>
        <v>1.5147416824452258</v>
      </c>
    </row>
    <row r="22" spans="1:35">
      <c r="A22" s="41">
        <v>1997</v>
      </c>
      <c r="B22" s="38">
        <v>17463</v>
      </c>
      <c r="C22" s="32">
        <v>127</v>
      </c>
      <c r="D22" s="31">
        <v>31</v>
      </c>
      <c r="E22" s="32">
        <v>35</v>
      </c>
      <c r="F22" s="32">
        <v>58</v>
      </c>
      <c r="G22" s="161">
        <f>C22/'T16'!E21*'T16'!$E$36</f>
        <v>202.51351351351352</v>
      </c>
      <c r="H22" s="161">
        <f>D22/'T16'!$E21*'T16'!$E$36</f>
        <v>49.432432432432435</v>
      </c>
      <c r="I22" s="161">
        <f>E22/'T16'!$E21*'T16'!$E$36</f>
        <v>55.810810810810807</v>
      </c>
      <c r="J22" s="161">
        <f>F22/'T16'!$E21*'T16'!$E$36</f>
        <v>92.486486486486484</v>
      </c>
      <c r="K22" s="43">
        <v>0.72725190402565432</v>
      </c>
      <c r="L22" s="43">
        <v>0.17751818129760064</v>
      </c>
      <c r="M22" s="43">
        <v>0.20042375307793622</v>
      </c>
      <c r="N22" s="44">
        <v>0.33213079081486574</v>
      </c>
      <c r="O22" s="38">
        <v>906930</v>
      </c>
      <c r="P22" s="35">
        <v>14635</v>
      </c>
      <c r="Q22" s="31">
        <v>1876</v>
      </c>
      <c r="R22" s="34">
        <v>8739</v>
      </c>
      <c r="S22" s="35">
        <v>3879</v>
      </c>
      <c r="T22" s="35">
        <f>P22/'T16'!$I21*'T16'!$I$36</f>
        <v>23177.449193379427</v>
      </c>
      <c r="U22" s="35">
        <f>Q22/'T16'!$I21*'T16'!$I$36</f>
        <v>2971.0211606955795</v>
      </c>
      <c r="V22" s="35">
        <f>R22/'T16'!$I21*'T16'!$I$36</f>
        <v>13839.954116907606</v>
      </c>
      <c r="W22" s="35">
        <f>S22/'T16'!$I21*'T16'!$I$36</f>
        <v>6143.1722187303585</v>
      </c>
      <c r="X22" s="43">
        <v>1.6136857309825454</v>
      </c>
      <c r="Y22" s="43">
        <v>0.20685168645871235</v>
      </c>
      <c r="Z22" s="43">
        <v>0.96358043068373522</v>
      </c>
      <c r="AA22" s="44">
        <v>0.42770665872779601</v>
      </c>
      <c r="AB22" s="53">
        <f t="shared" si="0"/>
        <v>45.067753284454163</v>
      </c>
      <c r="AC22" s="53">
        <f t="shared" si="1"/>
        <v>85.819064053429074</v>
      </c>
      <c r="AD22" s="53">
        <f t="shared" si="2"/>
        <v>20.799898658767901</v>
      </c>
      <c r="AE22" s="53">
        <f t="shared" si="3"/>
        <v>77.653874223698409</v>
      </c>
      <c r="AF22" s="43">
        <f t="shared" si="4"/>
        <v>0.86778271267509388</v>
      </c>
      <c r="AG22" s="43">
        <f t="shared" si="5"/>
        <v>1.652452025586354</v>
      </c>
      <c r="AH22" s="43">
        <f t="shared" si="6"/>
        <v>0.40050349010184233</v>
      </c>
      <c r="AI22" s="44">
        <f t="shared" si="7"/>
        <v>1.4952307295694767</v>
      </c>
    </row>
    <row r="23" spans="1:35" ht="15.75" customHeight="1">
      <c r="A23" s="41">
        <v>1998</v>
      </c>
      <c r="B23" s="38">
        <v>18231</v>
      </c>
      <c r="C23" s="32">
        <v>155</v>
      </c>
      <c r="D23" s="31">
        <v>34</v>
      </c>
      <c r="E23" s="32">
        <v>39</v>
      </c>
      <c r="F23" s="32">
        <v>80</v>
      </c>
      <c r="G23" s="161">
        <f>C23/'T16'!E22*'T16'!$E$36</f>
        <v>242.60869565217394</v>
      </c>
      <c r="H23" s="161">
        <f>D23/'T16'!$E22*'T16'!$E$36</f>
        <v>53.217391304347828</v>
      </c>
      <c r="I23" s="161">
        <f>E23/'T16'!$E22*'T16'!$E$36</f>
        <v>61.043478260869563</v>
      </c>
      <c r="J23" s="161">
        <f>F23/'T16'!$E22*'T16'!$E$36</f>
        <v>125.21739130434784</v>
      </c>
      <c r="K23" s="43">
        <v>0.85020020843618016</v>
      </c>
      <c r="L23" s="43">
        <v>0.18649552959245241</v>
      </c>
      <c r="M23" s="43">
        <v>0.21392134276781308</v>
      </c>
      <c r="N23" s="44">
        <v>0.4388130108057704</v>
      </c>
      <c r="O23" s="38">
        <v>940550</v>
      </c>
      <c r="P23" s="35">
        <v>16088</v>
      </c>
      <c r="Q23" s="31">
        <v>1898</v>
      </c>
      <c r="R23" s="34">
        <v>9682</v>
      </c>
      <c r="S23" s="35">
        <v>4370</v>
      </c>
      <c r="T23" s="35">
        <f>P23/'T16'!$I22*'T16'!$I$36</f>
        <v>24951.800425449623</v>
      </c>
      <c r="U23" s="35">
        <f>Q23/'T16'!$I22*'T16'!$I$36</f>
        <v>2943.7168826145812</v>
      </c>
      <c r="V23" s="35">
        <f>R23/'T16'!$I22*'T16'!$I$36</f>
        <v>15016.368207309997</v>
      </c>
      <c r="W23" s="35">
        <f>S23/'T16'!$I22*'T16'!$I$36</f>
        <v>6777.6832334171331</v>
      </c>
      <c r="X23" s="43">
        <v>1.7104885439370583</v>
      </c>
      <c r="Y23" s="43">
        <v>0.20179682100898411</v>
      </c>
      <c r="Z23" s="43">
        <v>1.0293976928392961</v>
      </c>
      <c r="AA23" s="44">
        <v>0.46462176386157039</v>
      </c>
      <c r="AB23" s="53">
        <f t="shared" si="0"/>
        <v>49.705109774033389</v>
      </c>
      <c r="AC23" s="53">
        <f t="shared" si="1"/>
        <v>92.417476479547474</v>
      </c>
      <c r="AD23" s="53">
        <f t="shared" si="2"/>
        <v>20.781214515623489</v>
      </c>
      <c r="AE23" s="53">
        <f t="shared" si="3"/>
        <v>94.44521219985522</v>
      </c>
      <c r="AF23" s="43">
        <f t="shared" si="4"/>
        <v>0.96345101939333666</v>
      </c>
      <c r="AG23" s="43">
        <f t="shared" si="5"/>
        <v>1.7913593256059008</v>
      </c>
      <c r="AH23" s="43">
        <f t="shared" si="6"/>
        <v>0.40280933691386078</v>
      </c>
      <c r="AI23" s="44">
        <f t="shared" si="7"/>
        <v>1.8306636155606408</v>
      </c>
    </row>
    <row r="24" spans="1:35">
      <c r="A24" s="41">
        <v>1999</v>
      </c>
      <c r="B24" s="38">
        <v>19760</v>
      </c>
      <c r="C24" s="32">
        <v>164</v>
      </c>
      <c r="D24" s="31">
        <v>34</v>
      </c>
      <c r="E24" s="32">
        <v>38</v>
      </c>
      <c r="F24" s="32">
        <v>89</v>
      </c>
      <c r="G24" s="161">
        <f>C24/'T16'!E23*'T16'!$E$36</f>
        <v>238.65671641791045</v>
      </c>
      <c r="H24" s="161">
        <f>D24/'T16'!$E23*'T16'!$E$36</f>
        <v>49.477611940298509</v>
      </c>
      <c r="I24" s="161">
        <f>E24/'T16'!$E23*'T16'!$E$36</f>
        <v>55.298507462686572</v>
      </c>
      <c r="J24" s="161">
        <f>F24/'T16'!$E23*'T16'!$E$36</f>
        <v>129.51492537313433</v>
      </c>
      <c r="K24" s="43">
        <v>0.82995951417004044</v>
      </c>
      <c r="L24" s="43">
        <v>0.17206477732793524</v>
      </c>
      <c r="M24" s="43">
        <v>0.19230769230769232</v>
      </c>
      <c r="N24" s="44">
        <v>0.45040485829959509</v>
      </c>
      <c r="O24" s="38">
        <v>1007930</v>
      </c>
      <c r="P24" s="35">
        <v>17637</v>
      </c>
      <c r="Q24" s="31">
        <v>2032</v>
      </c>
      <c r="R24" s="34">
        <v>10399</v>
      </c>
      <c r="S24" s="35">
        <v>5082</v>
      </c>
      <c r="T24" s="35">
        <f>P24/'T16'!$I23*'T16'!$I$36</f>
        <v>25740.112264480111</v>
      </c>
      <c r="U24" s="35">
        <f>Q24/'T16'!$I23*'T16'!$I$36</f>
        <v>2965.5785066294484</v>
      </c>
      <c r="V24" s="35">
        <f>R24/'T16'!$I23*'T16'!$I$36</f>
        <v>15176.698272854152</v>
      </c>
      <c r="W24" s="35">
        <f>S24/'T16'!$I23*'T16'!$I$36</f>
        <v>7416.8651430565251</v>
      </c>
      <c r="X24" s="43">
        <v>1.7498238965007489</v>
      </c>
      <c r="Y24" s="43">
        <v>0.20160130167769588</v>
      </c>
      <c r="Z24" s="43">
        <v>1.0317184725129722</v>
      </c>
      <c r="AA24" s="44">
        <v>0.50420168067226889</v>
      </c>
      <c r="AB24" s="53">
        <f t="shared" si="0"/>
        <v>47.431030964302828</v>
      </c>
      <c r="AC24" s="53">
        <f t="shared" si="1"/>
        <v>85.34904085243393</v>
      </c>
      <c r="AD24" s="53">
        <f t="shared" si="2"/>
        <v>18.639551140272363</v>
      </c>
      <c r="AE24" s="53">
        <f t="shared" si="3"/>
        <v>89.330296896086352</v>
      </c>
      <c r="AF24" s="43">
        <f t="shared" si="4"/>
        <v>0.92986335544593746</v>
      </c>
      <c r="AG24" s="43">
        <f t="shared" si="5"/>
        <v>1.673228346456693</v>
      </c>
      <c r="AH24" s="43">
        <f t="shared" si="6"/>
        <v>0.3654197518992211</v>
      </c>
      <c r="AI24" s="44">
        <f t="shared" si="7"/>
        <v>1.7512790240062965</v>
      </c>
    </row>
    <row r="25" spans="1:35" ht="15.75" customHeight="1">
      <c r="A25" s="41">
        <v>2000</v>
      </c>
      <c r="B25" s="38">
        <v>20893</v>
      </c>
      <c r="C25" s="32">
        <v>159</v>
      </c>
      <c r="D25" s="31">
        <v>29</v>
      </c>
      <c r="E25" s="32">
        <v>40</v>
      </c>
      <c r="F25" s="32">
        <v>89</v>
      </c>
      <c r="G25" s="161">
        <f>C25/'T16'!E24*'T16'!$E$36</f>
        <v>221.328</v>
      </c>
      <c r="H25" s="161">
        <f>D25/'T16'!$E24*'T16'!$E$36</f>
        <v>40.367999999999995</v>
      </c>
      <c r="I25" s="161">
        <f>E25/'T16'!$E24*'T16'!$E$36</f>
        <v>55.679999999999993</v>
      </c>
      <c r="J25" s="161">
        <f>F25/'T16'!$E24*'T16'!$E$36</f>
        <v>123.88800000000001</v>
      </c>
      <c r="K25" s="43">
        <v>0.76102043746709425</v>
      </c>
      <c r="L25" s="43">
        <v>0.13880246972670271</v>
      </c>
      <c r="M25" s="43">
        <v>0.19145168238165894</v>
      </c>
      <c r="N25" s="44">
        <v>0.42597999329919112</v>
      </c>
      <c r="O25" s="38">
        <v>1106070</v>
      </c>
      <c r="P25" s="35">
        <v>20555</v>
      </c>
      <c r="Q25" s="31">
        <v>2244</v>
      </c>
      <c r="R25" s="34">
        <v>12395</v>
      </c>
      <c r="S25" s="35">
        <v>5793</v>
      </c>
      <c r="T25" s="35">
        <f>P25/'T16'!$I24*'T16'!$I$36</f>
        <v>28643.583095577742</v>
      </c>
      <c r="U25" s="35">
        <f>Q25/'T16'!$I24*'T16'!$I$36</f>
        <v>3127.0348074179742</v>
      </c>
      <c r="V25" s="35">
        <f>R25/'T16'!$I24*'T16'!$I$36</f>
        <v>17272.547432239655</v>
      </c>
      <c r="W25" s="35">
        <f>S25/'T16'!$I24*'T16'!$I$36</f>
        <v>8072.5992154065607</v>
      </c>
      <c r="X25" s="43">
        <v>1.8583814767600606</v>
      </c>
      <c r="Y25" s="43">
        <v>0.20288046868643031</v>
      </c>
      <c r="Z25" s="43">
        <v>1.1206343179003138</v>
      </c>
      <c r="AA25" s="44">
        <v>0.52374623667579812</v>
      </c>
      <c r="AB25" s="53">
        <f t="shared" si="0"/>
        <v>40.950711518814344</v>
      </c>
      <c r="AC25" s="53">
        <f t="shared" si="1"/>
        <v>68.415885780131063</v>
      </c>
      <c r="AD25" s="53">
        <f t="shared" si="2"/>
        <v>17.084224472116297</v>
      </c>
      <c r="AE25" s="53">
        <f t="shared" si="3"/>
        <v>81.333280025623395</v>
      </c>
      <c r="AF25" s="43">
        <f t="shared" si="4"/>
        <v>0.77353441984918514</v>
      </c>
      <c r="AG25" s="43">
        <f t="shared" si="5"/>
        <v>1.2923351158645278</v>
      </c>
      <c r="AH25" s="43">
        <f t="shared" si="6"/>
        <v>0.3227107704719645</v>
      </c>
      <c r="AI25" s="44">
        <f t="shared" si="7"/>
        <v>1.5363369583980666</v>
      </c>
    </row>
    <row r="26" spans="1:35">
      <c r="A26" s="41">
        <v>2001</v>
      </c>
      <c r="B26" s="38">
        <v>21506</v>
      </c>
      <c r="C26" s="32">
        <v>162</v>
      </c>
      <c r="D26" s="31">
        <v>28</v>
      </c>
      <c r="E26" s="32">
        <v>41</v>
      </c>
      <c r="F26" s="32">
        <v>90</v>
      </c>
      <c r="G26" s="161">
        <f>C26/'T16'!E25*'T16'!$E$36</f>
        <v>219.02400000000003</v>
      </c>
      <c r="H26" s="161">
        <f>D26/'T16'!$E25*'T16'!$E$36</f>
        <v>37.856000000000002</v>
      </c>
      <c r="I26" s="161">
        <f>E26/'T16'!$E25*'T16'!$E$36</f>
        <v>55.432000000000002</v>
      </c>
      <c r="J26" s="161">
        <f>F26/'T16'!$E25*'T16'!$E$36</f>
        <v>121.68</v>
      </c>
      <c r="K26" s="43">
        <v>0.75327815493350692</v>
      </c>
      <c r="L26" s="43">
        <v>0.13019622430949501</v>
      </c>
      <c r="M26" s="43">
        <v>0.19064447131033202</v>
      </c>
      <c r="N26" s="44">
        <v>0.41848786385194836</v>
      </c>
      <c r="O26" s="38">
        <v>1144540</v>
      </c>
      <c r="P26" s="35">
        <v>23132</v>
      </c>
      <c r="Q26" s="31">
        <v>2356</v>
      </c>
      <c r="R26" s="34">
        <v>14266</v>
      </c>
      <c r="S26" s="35">
        <v>6423</v>
      </c>
      <c r="T26" s="35">
        <f>P26/'T16'!$I25*'T16'!$I$36</f>
        <v>30988.797580097536</v>
      </c>
      <c r="U26" s="35">
        <f>Q26/'T16'!$I25*'T16'!$I$36</f>
        <v>3156.2168035063896</v>
      </c>
      <c r="V26" s="35">
        <f>R26/'T16'!$I25*'T16'!$I$36</f>
        <v>19111.455398481387</v>
      </c>
      <c r="W26" s="35">
        <f>S26/'T16'!$I25*'T16'!$I$36</f>
        <v>8604.5757762824869</v>
      </c>
      <c r="X26" s="43">
        <v>2.021073968581264</v>
      </c>
      <c r="Y26" s="43">
        <v>0.20584689045380677</v>
      </c>
      <c r="Z26" s="43">
        <v>1.2464396176629913</v>
      </c>
      <c r="AA26" s="44">
        <v>0.56118615338913458</v>
      </c>
      <c r="AB26" s="53">
        <f t="shared" si="0"/>
        <v>37.271181888621655</v>
      </c>
      <c r="AC26" s="53">
        <f t="shared" si="1"/>
        <v>63.249060514087184</v>
      </c>
      <c r="AD26" s="53">
        <f t="shared" si="2"/>
        <v>15.295122893139451</v>
      </c>
      <c r="AE26" s="53">
        <f t="shared" si="3"/>
        <v>74.572022371650149</v>
      </c>
      <c r="AF26" s="43">
        <f t="shared" si="4"/>
        <v>0.70032854919591914</v>
      </c>
      <c r="AG26" s="43">
        <f t="shared" si="5"/>
        <v>1.1884550084889642</v>
      </c>
      <c r="AH26" s="43">
        <f t="shared" si="6"/>
        <v>0.28739660731809896</v>
      </c>
      <c r="AI26" s="44">
        <f t="shared" si="7"/>
        <v>1.4012143858010275</v>
      </c>
    </row>
    <row r="27" spans="1:35" ht="15.75" customHeight="1">
      <c r="A27" s="41">
        <v>2002</v>
      </c>
      <c r="B27" s="38">
        <v>22095</v>
      </c>
      <c r="C27" s="32">
        <v>211</v>
      </c>
      <c r="D27" s="31">
        <v>48</v>
      </c>
      <c r="E27" s="32">
        <v>62</v>
      </c>
      <c r="F27" s="32">
        <v>99</v>
      </c>
      <c r="G27" s="161">
        <f>C27/'T16'!E26*'T16'!$E$36</f>
        <v>268.09411764705879</v>
      </c>
      <c r="H27" s="161">
        <f>D27/'T16'!$E26*'T16'!$E$36</f>
        <v>60.988235294117644</v>
      </c>
      <c r="I27" s="161">
        <f>E27/'T16'!$E26*'T16'!$E$36</f>
        <v>78.776470588235298</v>
      </c>
      <c r="J27" s="161">
        <f>F27/'T16'!$E26*'T16'!$E$36</f>
        <v>125.78823529411764</v>
      </c>
      <c r="K27" s="43">
        <v>0.95496718714641327</v>
      </c>
      <c r="L27" s="43">
        <v>0.21724372029871011</v>
      </c>
      <c r="M27" s="43">
        <v>0.28060647205250056</v>
      </c>
      <c r="N27" s="44">
        <v>0.44806517311608962</v>
      </c>
      <c r="O27" s="38">
        <v>1193690</v>
      </c>
      <c r="P27" s="35">
        <v>23534</v>
      </c>
      <c r="Q27" s="31">
        <v>2446</v>
      </c>
      <c r="R27" s="34">
        <v>13545</v>
      </c>
      <c r="S27" s="35">
        <v>7455</v>
      </c>
      <c r="T27" s="35">
        <f>P27/'T16'!$I26*'T16'!$I$36</f>
        <v>29877.342061820462</v>
      </c>
      <c r="U27" s="35">
        <f>Q27/'T16'!$I26*'T16'!$I$36</f>
        <v>3105.2935617919966</v>
      </c>
      <c r="V27" s="35">
        <f>R27/'T16'!$I26*'T16'!$I$36</f>
        <v>17195.912221779476</v>
      </c>
      <c r="W27" s="35">
        <f>S27/'T16'!$I26*'T16'!$I$36</f>
        <v>9464.4168042352157</v>
      </c>
      <c r="X27" s="43">
        <v>1.9715336477644951</v>
      </c>
      <c r="Y27" s="43">
        <v>0.20491082274292322</v>
      </c>
      <c r="Z27" s="43">
        <v>1.1347167187460732</v>
      </c>
      <c r="AA27" s="44">
        <v>0.62453400799202474</v>
      </c>
      <c r="AB27" s="53">
        <f t="shared" si="0"/>
        <v>48.437782851398062</v>
      </c>
      <c r="AC27" s="53">
        <f t="shared" si="1"/>
        <v>106.01866577406676</v>
      </c>
      <c r="AD27" s="53">
        <f t="shared" si="2"/>
        <v>24.729209274592055</v>
      </c>
      <c r="AE27" s="53">
        <f t="shared" si="3"/>
        <v>71.74391904720926</v>
      </c>
      <c r="AF27" s="43">
        <f t="shared" si="4"/>
        <v>0.89657516784227076</v>
      </c>
      <c r="AG27" s="43">
        <f t="shared" si="5"/>
        <v>1.9623875715453802</v>
      </c>
      <c r="AH27" s="43">
        <f t="shared" si="6"/>
        <v>0.45773348098929495</v>
      </c>
      <c r="AI27" s="44">
        <f t="shared" si="7"/>
        <v>1.3279678068410463</v>
      </c>
    </row>
    <row r="28" spans="1:35">
      <c r="A28" s="41">
        <v>2003</v>
      </c>
      <c r="B28" s="38">
        <v>23179</v>
      </c>
      <c r="C28" s="32">
        <v>216</v>
      </c>
      <c r="D28" s="31">
        <v>32</v>
      </c>
      <c r="E28" s="32">
        <v>63</v>
      </c>
      <c r="F28" s="32">
        <v>118</v>
      </c>
      <c r="G28" s="161">
        <f>C28/'T16'!E27*'T16'!$E$36</f>
        <v>262.19653179190755</v>
      </c>
      <c r="H28" s="161">
        <f>D28/'T16'!$E27*'T16'!$E$36</f>
        <v>38.843930635838156</v>
      </c>
      <c r="I28" s="161">
        <f>E28/'T16'!$E27*'T16'!$E$36</f>
        <v>76.473988439306368</v>
      </c>
      <c r="J28" s="161">
        <f>F28/'T16'!$E27*'T16'!$E$36</f>
        <v>143.23699421965318</v>
      </c>
      <c r="K28" s="43">
        <v>0.93187799301091501</v>
      </c>
      <c r="L28" s="43">
        <v>0.13805599896458001</v>
      </c>
      <c r="M28" s="43">
        <v>0.2717977479615169</v>
      </c>
      <c r="N28" s="44">
        <v>0.5090814961818888</v>
      </c>
      <c r="O28" s="38">
        <v>1254750</v>
      </c>
      <c r="P28" s="35">
        <v>24693</v>
      </c>
      <c r="Q28" s="31">
        <v>2337</v>
      </c>
      <c r="R28" s="34">
        <v>14094</v>
      </c>
      <c r="S28" s="35">
        <v>8144</v>
      </c>
      <c r="T28" s="35">
        <f>P28/'T16'!$I27*'T16'!$I$36</f>
        <v>29954.772275641029</v>
      </c>
      <c r="U28" s="35">
        <f>Q28/'T16'!$I27*'T16'!$I$36</f>
        <v>2834.9857371794874</v>
      </c>
      <c r="V28" s="35">
        <f>R28/'T16'!$I27*'T16'!$I$36</f>
        <v>17097.25673076923</v>
      </c>
      <c r="W28" s="35">
        <f>S28/'T16'!$I27*'T16'!$I$36</f>
        <v>9879.3854700854718</v>
      </c>
      <c r="X28" s="43">
        <v>1.967961745367603</v>
      </c>
      <c r="Y28" s="43">
        <v>0.18625224148236702</v>
      </c>
      <c r="Z28" s="43">
        <v>1.1232516437537359</v>
      </c>
      <c r="AA28" s="44">
        <v>0.64905359633393112</v>
      </c>
      <c r="AB28" s="53">
        <f t="shared" si="0"/>
        <v>47.352444487524629</v>
      </c>
      <c r="AC28" s="53">
        <f t="shared" si="1"/>
        <v>74.12313423226648</v>
      </c>
      <c r="AD28" s="53">
        <f t="shared" si="2"/>
        <v>24.197404871201456</v>
      </c>
      <c r="AE28" s="53">
        <f t="shared" si="3"/>
        <v>78.434431155970643</v>
      </c>
      <c r="AF28" s="43">
        <f t="shared" si="4"/>
        <v>0.87474182966832703</v>
      </c>
      <c r="AG28" s="43">
        <f t="shared" si="5"/>
        <v>1.3692768506632436</v>
      </c>
      <c r="AH28" s="43">
        <f t="shared" si="6"/>
        <v>0.44699872286079179</v>
      </c>
      <c r="AI28" s="44">
        <f t="shared" si="7"/>
        <v>1.4489194499017681</v>
      </c>
    </row>
    <row r="29" spans="1:35" ht="15.75" customHeight="1">
      <c r="A29" s="41">
        <v>2004</v>
      </c>
      <c r="B29" s="38">
        <v>24502</v>
      </c>
      <c r="C29" s="32">
        <v>227</v>
      </c>
      <c r="D29" s="31">
        <v>28</v>
      </c>
      <c r="E29" s="32">
        <v>82</v>
      </c>
      <c r="F29" s="32">
        <v>114</v>
      </c>
      <c r="G29" s="161">
        <f>C29/'T16'!E28*'T16'!$E$36</f>
        <v>263.81081081081084</v>
      </c>
      <c r="H29" s="161">
        <f>D29/'T16'!$E28*'T16'!$E$36</f>
        <v>32.54054054054054</v>
      </c>
      <c r="I29" s="161">
        <f>E29/'T16'!$E28*'T16'!$E$36</f>
        <v>95.297297297297291</v>
      </c>
      <c r="J29" s="161">
        <f>F29/'T16'!$E28*'T16'!$E$36</f>
        <v>132.48648648648648</v>
      </c>
      <c r="K29" s="43">
        <v>0.92645498326667208</v>
      </c>
      <c r="L29" s="43">
        <v>0.11427638560117541</v>
      </c>
      <c r="M29" s="43">
        <v>0.33466655783201371</v>
      </c>
      <c r="N29" s="44">
        <v>0.46526814137621425</v>
      </c>
      <c r="O29" s="38">
        <v>1335730</v>
      </c>
      <c r="P29" s="35">
        <v>26680</v>
      </c>
      <c r="Q29" s="31">
        <v>2349</v>
      </c>
      <c r="R29" s="34">
        <v>15144</v>
      </c>
      <c r="S29" s="35">
        <v>9058</v>
      </c>
      <c r="T29" s="35">
        <f>P29/'T16'!$I28*'T16'!$I$36</f>
        <v>31213.201620073101</v>
      </c>
      <c r="U29" s="35">
        <f>Q29/'T16'!$I28*'T16'!$I$36</f>
        <v>2748.1188382890446</v>
      </c>
      <c r="V29" s="35">
        <f>R29/'T16'!$I28*'T16'!$I$36</f>
        <v>17717.118640719156</v>
      </c>
      <c r="W29" s="35">
        <f>S29/'T16'!$I28*'T16'!$I$36</f>
        <v>10597.045737429617</v>
      </c>
      <c r="X29" s="43">
        <v>1.997409656143083</v>
      </c>
      <c r="Y29" s="43">
        <v>0.17585889363868448</v>
      </c>
      <c r="Z29" s="43">
        <v>1.1337620626923106</v>
      </c>
      <c r="AA29" s="44">
        <v>0.6781310594206913</v>
      </c>
      <c r="AB29" s="53">
        <f t="shared" si="0"/>
        <v>46.382822893507942</v>
      </c>
      <c r="AC29" s="53">
        <f t="shared" si="1"/>
        <v>64.981863149875693</v>
      </c>
      <c r="AD29" s="53">
        <f t="shared" si="2"/>
        <v>29.518235690237432</v>
      </c>
      <c r="AE29" s="53">
        <f t="shared" si="3"/>
        <v>68.610357085499089</v>
      </c>
      <c r="AF29" s="43">
        <f t="shared" si="4"/>
        <v>0.850824587706147</v>
      </c>
      <c r="AG29" s="43">
        <f t="shared" si="5"/>
        <v>1.1919965942954449</v>
      </c>
      <c r="AH29" s="43">
        <f t="shared" si="6"/>
        <v>0.54146856840993129</v>
      </c>
      <c r="AI29" s="44">
        <f t="shared" si="7"/>
        <v>1.2585559726208875</v>
      </c>
    </row>
    <row r="30" spans="1:35">
      <c r="A30" s="41">
        <v>2005</v>
      </c>
      <c r="B30" s="38">
        <v>25643</v>
      </c>
      <c r="C30" s="32">
        <v>259</v>
      </c>
      <c r="D30" s="31">
        <v>28</v>
      </c>
      <c r="E30" s="32">
        <v>99</v>
      </c>
      <c r="F30" s="32">
        <v>130</v>
      </c>
      <c r="G30" s="161">
        <f>C30/'T16'!E29*'T16'!$E$36</f>
        <v>299.0272727272727</v>
      </c>
      <c r="H30" s="161">
        <f>D30/'T16'!$E29*'T16'!$E$36</f>
        <v>32.327272727272728</v>
      </c>
      <c r="I30" s="161">
        <f>E30/'T16'!$E29*'T16'!$E$36</f>
        <v>114.3</v>
      </c>
      <c r="J30" s="161">
        <f>F30/'T16'!$E29*'T16'!$E$36</f>
        <v>150.09090909090909</v>
      </c>
      <c r="K30" s="43">
        <v>1.0100222282884219</v>
      </c>
      <c r="L30" s="43">
        <v>0.10919159224739695</v>
      </c>
      <c r="M30" s="43">
        <v>0.38607027258901067</v>
      </c>
      <c r="N30" s="44">
        <v>0.50696096400577151</v>
      </c>
      <c r="O30" s="38">
        <v>1421590</v>
      </c>
      <c r="P30" s="35">
        <v>28022</v>
      </c>
      <c r="Q30" s="31">
        <v>2694</v>
      </c>
      <c r="R30" s="34">
        <v>15638</v>
      </c>
      <c r="S30" s="35">
        <v>9518</v>
      </c>
      <c r="T30" s="35">
        <f>P30/'T16'!$I29*'T16'!$I$36</f>
        <v>32527.881829489997</v>
      </c>
      <c r="U30" s="35">
        <f>Q30/'T16'!$I29*'T16'!$I$36</f>
        <v>3127.1898382929862</v>
      </c>
      <c r="V30" s="35">
        <f>R30/'T16'!$I29*'T16'!$I$36</f>
        <v>18152.559276624244</v>
      </c>
      <c r="W30" s="35">
        <f>S30/'T16'!$I29*'T16'!$I$36</f>
        <v>11048.475456894075</v>
      </c>
      <c r="X30" s="43">
        <v>1.9711731230523568</v>
      </c>
      <c r="Y30" s="43">
        <v>0.18950611639080184</v>
      </c>
      <c r="Z30" s="43">
        <v>1.100035875322702</v>
      </c>
      <c r="AA30" s="44">
        <v>0.66953200289816328</v>
      </c>
      <c r="AB30" s="53">
        <f t="shared" si="0"/>
        <v>51.239650971113328</v>
      </c>
      <c r="AC30" s="53">
        <f t="shared" si="1"/>
        <v>57.619033267623252</v>
      </c>
      <c r="AD30" s="53">
        <f t="shared" si="2"/>
        <v>35.096152884627941</v>
      </c>
      <c r="AE30" s="53">
        <f t="shared" si="3"/>
        <v>75.718705276419911</v>
      </c>
      <c r="AF30" s="43">
        <f t="shared" si="4"/>
        <v>0.92427378488330603</v>
      </c>
      <c r="AG30" s="43">
        <f t="shared" si="5"/>
        <v>1.0393466963622866</v>
      </c>
      <c r="AH30" s="43">
        <f t="shared" si="6"/>
        <v>0.63307328302852028</v>
      </c>
      <c r="AI30" s="44">
        <f t="shared" si="7"/>
        <v>1.3658331582265182</v>
      </c>
    </row>
    <row r="31" spans="1:35" ht="15.75" customHeight="1">
      <c r="A31" s="41">
        <v>2006</v>
      </c>
      <c r="B31" s="38">
        <v>26792</v>
      </c>
      <c r="C31" s="32">
        <v>273</v>
      </c>
      <c r="D31" s="31">
        <v>32</v>
      </c>
      <c r="E31" s="32">
        <v>104</v>
      </c>
      <c r="F31" s="32">
        <v>135</v>
      </c>
      <c r="G31" s="161">
        <f>C31/'T16'!E30*'T16'!$E$36</f>
        <v>301.73684210526312</v>
      </c>
      <c r="H31" s="161">
        <f>D31/'T16'!$E30*'T16'!$E$36</f>
        <v>35.368421052631575</v>
      </c>
      <c r="I31" s="161">
        <f>E31/'T16'!$E30*'T16'!$E$36</f>
        <v>114.94736842105262</v>
      </c>
      <c r="J31" s="161">
        <f>F31/'T16'!$E30*'T16'!$E$36</f>
        <v>149.21052631578945</v>
      </c>
      <c r="K31" s="43">
        <v>1.0189608838459243</v>
      </c>
      <c r="L31" s="43">
        <v>0.11943863839952225</v>
      </c>
      <c r="M31" s="43">
        <v>0.38817557479844733</v>
      </c>
      <c r="N31" s="44">
        <v>0.50388175574798444</v>
      </c>
      <c r="O31" s="38">
        <v>1496600</v>
      </c>
      <c r="P31" s="35">
        <v>29079</v>
      </c>
      <c r="Q31" s="31">
        <v>2806</v>
      </c>
      <c r="R31" s="34">
        <v>16474</v>
      </c>
      <c r="S31" s="35">
        <v>9625</v>
      </c>
      <c r="T31" s="35">
        <f>P31/'T16'!$I30*'T16'!$I$36</f>
        <v>32236.07097828625</v>
      </c>
      <c r="U31" s="35">
        <f>Q31/'T16'!$I30*'T16'!$I$36</f>
        <v>3110.6439411627362</v>
      </c>
      <c r="V31" s="35">
        <f>R31/'T16'!$I30*'T16'!$I$36</f>
        <v>18262.561755778661</v>
      </c>
      <c r="W31" s="35">
        <f>S31/'T16'!$I30*'T16'!$I$36</f>
        <v>10669.974317067477</v>
      </c>
      <c r="X31" s="43">
        <v>1.9430041427235065</v>
      </c>
      <c r="Y31" s="43">
        <v>0.18749164773486571</v>
      </c>
      <c r="Z31" s="43">
        <v>1.1007617265802485</v>
      </c>
      <c r="AA31" s="44">
        <v>0.6431244153414406</v>
      </c>
      <c r="AB31" s="53">
        <f t="shared" si="0"/>
        <v>52.442548188170512</v>
      </c>
      <c r="AC31" s="53">
        <f t="shared" si="1"/>
        <v>63.703444842738769</v>
      </c>
      <c r="AD31" s="53">
        <f t="shared" si="2"/>
        <v>35.264268862653651</v>
      </c>
      <c r="AE31" s="53">
        <f t="shared" si="3"/>
        <v>78.349032275577514</v>
      </c>
      <c r="AF31" s="43">
        <f t="shared" si="4"/>
        <v>0.9388218301867326</v>
      </c>
      <c r="AG31" s="43">
        <f t="shared" si="5"/>
        <v>1.1404133998574484</v>
      </c>
      <c r="AH31" s="43">
        <f t="shared" si="6"/>
        <v>0.63129780259803325</v>
      </c>
      <c r="AI31" s="44">
        <f t="shared" si="7"/>
        <v>1.4025974025974026</v>
      </c>
    </row>
    <row r="32" spans="1:35">
      <c r="A32" s="41">
        <v>2007</v>
      </c>
      <c r="B32" s="38">
        <v>28352</v>
      </c>
      <c r="C32" s="32">
        <v>324</v>
      </c>
      <c r="D32" s="31">
        <v>56</v>
      </c>
      <c r="E32" s="32">
        <v>122</v>
      </c>
      <c r="F32" s="32">
        <v>144</v>
      </c>
      <c r="G32" s="161">
        <f>C32/'T16'!E31*'T16'!$E$36</f>
        <v>345.77075098814237</v>
      </c>
      <c r="H32" s="161">
        <f>D32/'T16'!$E31*'T16'!$E$36</f>
        <v>59.762845849802382</v>
      </c>
      <c r="I32" s="161">
        <f>E32/'T16'!$E31*'T16'!$E$36</f>
        <v>130.19762845849803</v>
      </c>
      <c r="J32" s="161">
        <f>F32/'T16'!$E31*'T16'!$E$36</f>
        <v>153.67588932806328</v>
      </c>
      <c r="K32" s="43">
        <v>1.1427765237020315</v>
      </c>
      <c r="L32" s="43">
        <v>0.19751693002257337</v>
      </c>
      <c r="M32" s="43">
        <v>0.43030474040632055</v>
      </c>
      <c r="N32" s="44">
        <v>0.50790067720090293</v>
      </c>
      <c r="O32" s="38">
        <v>1577660</v>
      </c>
      <c r="P32" s="35">
        <v>30038</v>
      </c>
      <c r="Q32" s="31">
        <v>2867</v>
      </c>
      <c r="R32" s="34">
        <v>16756</v>
      </c>
      <c r="S32" s="35">
        <v>10187</v>
      </c>
      <c r="T32" s="35">
        <f>P32/'T16'!$I31*'T16'!$I$36</f>
        <v>32204.581323143058</v>
      </c>
      <c r="U32" s="35">
        <f>Q32/'T16'!$I31*'T16'!$I$36</f>
        <v>3073.7910198232621</v>
      </c>
      <c r="V32" s="35">
        <f>R32/'T16'!$I31*'T16'!$I$36</f>
        <v>17964.577024122282</v>
      </c>
      <c r="W32" s="35">
        <f>S32/'T16'!$I31*'T16'!$I$36</f>
        <v>10921.768091712442</v>
      </c>
      <c r="X32" s="43">
        <v>1.903959027927437</v>
      </c>
      <c r="Y32" s="43">
        <v>0.18172483298049008</v>
      </c>
      <c r="Z32" s="43">
        <v>1.0620792819745699</v>
      </c>
      <c r="AA32" s="44">
        <v>0.64570312995195411</v>
      </c>
      <c r="AB32" s="53">
        <f t="shared" si="0"/>
        <v>60.021066994598407</v>
      </c>
      <c r="AC32" s="53">
        <f t="shared" si="1"/>
        <v>108.69011503990691</v>
      </c>
      <c r="AD32" s="53">
        <f t="shared" si="2"/>
        <v>40.51531252980638</v>
      </c>
      <c r="AE32" s="53">
        <f t="shared" si="3"/>
        <v>78.658543476271376</v>
      </c>
      <c r="AF32" s="43">
        <f t="shared" si="4"/>
        <v>1.0786337306078966</v>
      </c>
      <c r="AG32" s="43">
        <f t="shared" si="5"/>
        <v>1.9532612486920127</v>
      </c>
      <c r="AH32" s="43">
        <f t="shared" si="6"/>
        <v>0.72809739794700401</v>
      </c>
      <c r="AI32" s="44">
        <f t="shared" si="7"/>
        <v>1.413566310002945</v>
      </c>
    </row>
    <row r="33" spans="1:35" ht="15.75" customHeight="1">
      <c r="A33" s="41">
        <v>2008</v>
      </c>
      <c r="B33" s="38">
        <v>28842</v>
      </c>
      <c r="C33" s="32">
        <v>320</v>
      </c>
      <c r="D33" s="31">
        <v>47</v>
      </c>
      <c r="E33" s="32">
        <v>121</v>
      </c>
      <c r="F33" s="32">
        <v>150</v>
      </c>
      <c r="G33" s="161">
        <f>C33/'T16'!E32*'T16'!$E$36</f>
        <v>332.26053639846748</v>
      </c>
      <c r="H33" s="161">
        <f>D33/'T16'!$E32*'T16'!$E$36</f>
        <v>48.800766283524908</v>
      </c>
      <c r="I33" s="161">
        <f>E33/'T16'!$E32*'T16'!$E$36</f>
        <v>125.6360153256705</v>
      </c>
      <c r="J33" s="161">
        <f>F33/'T16'!$E32*'T16'!$E$36</f>
        <v>155.74712643678163</v>
      </c>
      <c r="K33" s="43">
        <v>1.1094931003397823</v>
      </c>
      <c r="L33" s="43">
        <v>0.16295679911240551</v>
      </c>
      <c r="M33" s="43">
        <v>0.4195270785659802</v>
      </c>
      <c r="N33" s="44">
        <v>0.52007489078427294</v>
      </c>
      <c r="O33" s="38">
        <v>1657040</v>
      </c>
      <c r="P33" s="35">
        <v>30751</v>
      </c>
      <c r="Q33" s="31">
        <v>2963</v>
      </c>
      <c r="R33" s="34">
        <v>16644</v>
      </c>
      <c r="S33" s="35">
        <v>10927</v>
      </c>
      <c r="T33" s="35">
        <f>P33/'T16'!$I32*'T16'!$I$36</f>
        <v>32043.001378267825</v>
      </c>
      <c r="U33" s="35">
        <f>Q33/'T16'!$I32*'T16'!$I$36</f>
        <v>3087.4902632046947</v>
      </c>
      <c r="V33" s="35">
        <f>R33/'T16'!$I32*'T16'!$I$36</f>
        <v>17343.296638804906</v>
      </c>
      <c r="W33" s="35">
        <f>S33/'T16'!$I32*'T16'!$I$36</f>
        <v>11386.097234572291</v>
      </c>
      <c r="X33" s="43">
        <v>1.8557789793849273</v>
      </c>
      <c r="Y33" s="43">
        <v>0.17881282286486749</v>
      </c>
      <c r="Z33" s="43">
        <v>1.0044416549992758</v>
      </c>
      <c r="AA33" s="44">
        <v>0.6594288611017235</v>
      </c>
      <c r="AB33" s="53">
        <f t="shared" si="0"/>
        <v>59.785842638842077</v>
      </c>
      <c r="AC33" s="53">
        <f t="shared" si="1"/>
        <v>91.132613702740599</v>
      </c>
      <c r="AD33" s="53">
        <f t="shared" si="2"/>
        <v>41.767192397679153</v>
      </c>
      <c r="AE33" s="53">
        <f t="shared" si="3"/>
        <v>78.867474789527932</v>
      </c>
      <c r="AF33" s="43">
        <f t="shared" si="4"/>
        <v>1.0406165653149491</v>
      </c>
      <c r="AG33" s="43">
        <f t="shared" si="5"/>
        <v>1.5862301721228484</v>
      </c>
      <c r="AH33" s="43">
        <f t="shared" si="6"/>
        <v>0.72698870463830811</v>
      </c>
      <c r="AI33" s="44">
        <f t="shared" si="7"/>
        <v>1.3727464079802325</v>
      </c>
    </row>
    <row r="34" spans="1:35">
      <c r="A34" s="41">
        <v>2009</v>
      </c>
      <c r="B34" s="38">
        <v>28914</v>
      </c>
      <c r="C34" s="32">
        <v>335</v>
      </c>
      <c r="D34" s="31">
        <v>48</v>
      </c>
      <c r="E34" s="32">
        <v>127</v>
      </c>
      <c r="F34" s="32">
        <v>158</v>
      </c>
      <c r="G34" s="161">
        <f>C34/'T16'!E33*'T16'!$E$36</f>
        <v>343.88257575757575</v>
      </c>
      <c r="H34" s="161">
        <f>D34/'T16'!$E33*'T16'!$E$36</f>
        <v>49.272727272727273</v>
      </c>
      <c r="I34" s="161">
        <f>E34/'T16'!$E33*'T16'!$E$36</f>
        <v>130.36742424242425</v>
      </c>
      <c r="J34" s="161">
        <f>F34/'T16'!$E33*'T16'!$E$36</f>
        <v>162.18939393939397</v>
      </c>
      <c r="K34" s="43">
        <v>1.1586082866431486</v>
      </c>
      <c r="L34" s="43">
        <v>0.16600954554886907</v>
      </c>
      <c r="M34" s="43">
        <v>0.43923358926471606</v>
      </c>
      <c r="N34" s="44">
        <v>0.54644808743169404</v>
      </c>
      <c r="O34" s="38">
        <v>1571330</v>
      </c>
      <c r="P34" s="35">
        <v>30129</v>
      </c>
      <c r="Q34" s="31">
        <v>3114</v>
      </c>
      <c r="R34" s="34">
        <v>16038</v>
      </c>
      <c r="S34" s="35">
        <v>10818</v>
      </c>
      <c r="T34" s="35">
        <f>P34/'T16'!$I33*'T16'!$I$36</f>
        <v>30906.112212584332</v>
      </c>
      <c r="U34" s="35">
        <f>Q34/'T16'!$I33*'T16'!$I$36</f>
        <v>3194.3188764973152</v>
      </c>
      <c r="V34" s="35">
        <f>R34/'T16'!$I33*'T16'!$I$36</f>
        <v>16451.665427509295</v>
      </c>
      <c r="W34" s="35">
        <f>S34/'T16'!$I33*'T16'!$I$36</f>
        <v>11097.026848409749</v>
      </c>
      <c r="X34" s="43">
        <v>1.9174202745444944</v>
      </c>
      <c r="Y34" s="43">
        <v>0.19817606740786467</v>
      </c>
      <c r="Z34" s="43">
        <v>1.0206640234705631</v>
      </c>
      <c r="AA34" s="44">
        <v>0.68846136712211947</v>
      </c>
      <c r="AB34" s="53">
        <f t="shared" si="0"/>
        <v>60.425369545984886</v>
      </c>
      <c r="AC34" s="53">
        <f t="shared" si="1"/>
        <v>83.768715223925639</v>
      </c>
      <c r="AD34" s="53">
        <f t="shared" si="2"/>
        <v>43.034101248243317</v>
      </c>
      <c r="AE34" s="53">
        <f t="shared" si="3"/>
        <v>79.372367648737637</v>
      </c>
      <c r="AF34" s="43">
        <f t="shared" si="4"/>
        <v>1.1118855587639815</v>
      </c>
      <c r="AG34" s="43">
        <f t="shared" si="5"/>
        <v>1.5414258188824663</v>
      </c>
      <c r="AH34" s="43">
        <f t="shared" si="6"/>
        <v>0.79186931038782893</v>
      </c>
      <c r="AI34" s="44">
        <f t="shared" si="7"/>
        <v>1.4605287483823257</v>
      </c>
    </row>
    <row r="35" spans="1:35" ht="15.75" customHeight="1">
      <c r="A35" s="41">
        <v>2010</v>
      </c>
      <c r="B35" s="38">
        <v>30269</v>
      </c>
      <c r="C35" s="32">
        <v>290</v>
      </c>
      <c r="D35" s="31">
        <v>33</v>
      </c>
      <c r="E35" s="32">
        <v>101</v>
      </c>
      <c r="F35" s="32">
        <v>153</v>
      </c>
      <c r="G35" s="161">
        <f>C35/'T16'!E34*'T16'!$E$36</f>
        <v>296.30434782608694</v>
      </c>
      <c r="H35" s="161">
        <f>D35/'T16'!$E34*'T16'!$E$36</f>
        <v>33.717391304347828</v>
      </c>
      <c r="I35" s="161">
        <f>E35/'T16'!$E34*'T16'!$E$36</f>
        <v>103.19565217391305</v>
      </c>
      <c r="J35" s="161">
        <f>F35/'T16'!$E34*'T16'!$E$36</f>
        <v>156.32608695652172</v>
      </c>
      <c r="K35" s="43">
        <v>0.95807591925732605</v>
      </c>
      <c r="L35" s="43">
        <v>0.1090224321913509</v>
      </c>
      <c r="M35" s="43">
        <v>0.33367471670686183</v>
      </c>
      <c r="N35" s="44">
        <v>0.50546764015989953</v>
      </c>
      <c r="O35" s="38">
        <v>1666050</v>
      </c>
      <c r="P35" s="35">
        <v>30412</v>
      </c>
      <c r="Q35" s="31">
        <v>3188</v>
      </c>
      <c r="R35" s="34">
        <v>15803</v>
      </c>
      <c r="S35" s="35">
        <v>11249</v>
      </c>
      <c r="T35" s="35">
        <f>P35/'T16'!$I34*'T16'!$I$36</f>
        <v>31089.834686879625</v>
      </c>
      <c r="U35" s="35">
        <f>Q35/'T16'!$I34*'T16'!$I$36</f>
        <v>3259.0554051615227</v>
      </c>
      <c r="V35" s="35">
        <f>R35/'T16'!$I34*'T16'!$I$36</f>
        <v>16155.223515610902</v>
      </c>
      <c r="W35" s="35">
        <f>S35/'T16'!$I34*'T16'!$I$36</f>
        <v>11499.722162064609</v>
      </c>
      <c r="X35" s="43">
        <v>1.8253953962966296</v>
      </c>
      <c r="Y35" s="43">
        <v>0.19135079979592451</v>
      </c>
      <c r="Z35" s="43">
        <v>0.94853095645388796</v>
      </c>
      <c r="AA35" s="44">
        <v>0.67518982023348639</v>
      </c>
      <c r="AB35" s="53">
        <f t="shared" si="0"/>
        <v>52.485939276557545</v>
      </c>
      <c r="AC35" s="53">
        <f t="shared" si="1"/>
        <v>56.975164100501928</v>
      </c>
      <c r="AD35" s="53">
        <f t="shared" si="2"/>
        <v>35.178052380526935</v>
      </c>
      <c r="AE35" s="53">
        <f t="shared" si="3"/>
        <v>74.863042216054822</v>
      </c>
      <c r="AF35" s="43">
        <f t="shared" si="4"/>
        <v>0.95357095883203991</v>
      </c>
      <c r="AG35" s="43">
        <f t="shared" si="5"/>
        <v>1.0351317440401506</v>
      </c>
      <c r="AH35" s="43">
        <f t="shared" si="6"/>
        <v>0.63911915459090052</v>
      </c>
      <c r="AI35" s="44">
        <f t="shared" si="7"/>
        <v>1.3601208996355232</v>
      </c>
    </row>
    <row r="36" spans="1:35">
      <c r="A36" s="41">
        <v>2011</v>
      </c>
      <c r="B36" s="38">
        <v>31561</v>
      </c>
      <c r="C36" s="32">
        <v>296</v>
      </c>
      <c r="D36" s="31">
        <v>33</v>
      </c>
      <c r="E36" s="32">
        <v>104</v>
      </c>
      <c r="F36" s="32">
        <v>157</v>
      </c>
      <c r="G36" s="161">
        <f>C36/'T16'!E35*'T16'!$E$36</f>
        <v>293.49152542372883</v>
      </c>
      <c r="H36" s="161">
        <f>D36/'T16'!$E35*'T16'!$E$36</f>
        <v>32.720338983050851</v>
      </c>
      <c r="I36" s="161">
        <f>E36/'T16'!$E35*'T16'!$E$36</f>
        <v>103.11864406779661</v>
      </c>
      <c r="J36" s="161">
        <f>F36/'T16'!$E35*'T16'!$E$36</f>
        <v>155.66949152542372</v>
      </c>
      <c r="K36" s="43">
        <v>0.93786635404454854</v>
      </c>
      <c r="L36" s="43">
        <v>0.10455942460631794</v>
      </c>
      <c r="M36" s="43">
        <v>0.3295206108805171</v>
      </c>
      <c r="N36" s="44">
        <v>0.49744938373308834</v>
      </c>
      <c r="O36" s="38">
        <v>1774060</v>
      </c>
      <c r="P36" s="35">
        <v>31705</v>
      </c>
      <c r="Q36" s="31">
        <v>2820</v>
      </c>
      <c r="R36" s="34">
        <v>16894</v>
      </c>
      <c r="S36" s="35">
        <v>11832</v>
      </c>
      <c r="T36" s="35">
        <f>P36/'T16'!$I35*'T16'!$I$36</f>
        <v>31482.513561219217</v>
      </c>
      <c r="U36" s="35">
        <f>Q36/'T16'!$I35*'T16'!$I$36</f>
        <v>2800.2109522989495</v>
      </c>
      <c r="V36" s="35">
        <f>R36/'T16'!$I35*'T16'!$I$36</f>
        <v>16775.448166006543</v>
      </c>
      <c r="W36" s="35">
        <f>S36/'T16'!$I35*'T16'!$I$36</f>
        <v>11748.97020836921</v>
      </c>
      <c r="X36" s="43">
        <v>1.7871436140829509</v>
      </c>
      <c r="Y36" s="43">
        <v>0.15895741970395591</v>
      </c>
      <c r="Z36" s="43">
        <v>0.95227895336121671</v>
      </c>
      <c r="AA36" s="44">
        <v>0.66694474820468308</v>
      </c>
      <c r="AB36" s="53">
        <f t="shared" si="0"/>
        <v>52.478510772946599</v>
      </c>
      <c r="AC36" s="53">
        <f t="shared" si="1"/>
        <v>65.77825986421432</v>
      </c>
      <c r="AD36" s="53">
        <f t="shared" si="2"/>
        <v>34.603370127778511</v>
      </c>
      <c r="AE36" s="53">
        <f t="shared" si="3"/>
        <v>74.58629595212328</v>
      </c>
      <c r="AF36" s="43">
        <f t="shared" si="4"/>
        <v>0.93360668664248547</v>
      </c>
      <c r="AG36" s="43">
        <f t="shared" si="5"/>
        <v>1.1702127659574468</v>
      </c>
      <c r="AH36" s="43">
        <f t="shared" si="6"/>
        <v>0.61560317272404408</v>
      </c>
      <c r="AI36" s="44">
        <f t="shared" si="7"/>
        <v>1.3269100743745774</v>
      </c>
    </row>
    <row r="37" spans="1:35" ht="15.75" customHeight="1">
      <c r="A37" s="41">
        <v>2012</v>
      </c>
      <c r="B37" s="38">
        <v>31797</v>
      </c>
      <c r="C37" s="32">
        <v>283</v>
      </c>
      <c r="D37" s="31">
        <v>32</v>
      </c>
      <c r="E37" s="32">
        <v>71</v>
      </c>
      <c r="F37" s="32">
        <v>178</v>
      </c>
      <c r="G37" s="161">
        <f>C37/'T16'!E36*'T16'!$E$36</f>
        <v>283</v>
      </c>
      <c r="H37" s="161">
        <f>D37/'T16'!$E36*'T16'!$E$36</f>
        <v>32</v>
      </c>
      <c r="I37" s="161">
        <f>E37/'T16'!$E36*'T16'!$E$36</f>
        <v>71</v>
      </c>
      <c r="J37" s="161">
        <f>F37/'T16'!$E36*'T16'!$E$36</f>
        <v>178</v>
      </c>
      <c r="K37" s="43">
        <v>0.89002107117023621</v>
      </c>
      <c r="L37" s="43">
        <v>0.10063842500864861</v>
      </c>
      <c r="M37" s="43">
        <v>0.22329150548793913</v>
      </c>
      <c r="N37" s="44">
        <v>0.55980123911060797</v>
      </c>
      <c r="O37" s="38">
        <v>1827200</v>
      </c>
      <c r="P37" s="35">
        <v>32383</v>
      </c>
      <c r="Q37" s="31">
        <v>2740</v>
      </c>
      <c r="R37" s="34">
        <v>16700</v>
      </c>
      <c r="S37" s="35">
        <v>12757</v>
      </c>
      <c r="T37" s="35">
        <f>P37/'T16'!$I36*'T16'!$I$36</f>
        <v>32383</v>
      </c>
      <c r="U37" s="35">
        <f>Q37/'T16'!$I36*'T16'!$I$36</f>
        <v>2740</v>
      </c>
      <c r="V37" s="35">
        <f>R37/'T16'!$I36*'T16'!$I$36</f>
        <v>16700</v>
      </c>
      <c r="W37" s="35">
        <f>S37/'T16'!$I36*'T16'!$I$36</f>
        <v>12757</v>
      </c>
      <c r="X37" s="43">
        <v>1.7722745183887918</v>
      </c>
      <c r="Y37" s="43">
        <v>0.14995621716287216</v>
      </c>
      <c r="Z37" s="43">
        <v>0.91396672504378296</v>
      </c>
      <c r="AA37" s="44">
        <v>0.69817206654991237</v>
      </c>
      <c r="AB37" s="53">
        <f t="shared" si="0"/>
        <v>50.219142798451507</v>
      </c>
      <c r="AC37" s="53">
        <f t="shared" si="1"/>
        <v>67.111872326935313</v>
      </c>
      <c r="AD37" s="53">
        <f t="shared" si="2"/>
        <v>24.431032265123491</v>
      </c>
      <c r="AE37" s="53">
        <f t="shared" si="3"/>
        <v>80.180984879117574</v>
      </c>
      <c r="AF37" s="43">
        <f t="shared" si="4"/>
        <v>0.87391532594262422</v>
      </c>
      <c r="AG37" s="43">
        <f t="shared" si="5"/>
        <v>1.167883211678832</v>
      </c>
      <c r="AH37" s="43">
        <f t="shared" si="6"/>
        <v>0.42514970059880242</v>
      </c>
      <c r="AI37" s="44">
        <f t="shared" si="7"/>
        <v>1.3953123775182252</v>
      </c>
    </row>
    <row r="38" spans="1:35">
      <c r="A38" s="41">
        <v>2013</v>
      </c>
      <c r="B38" s="38">
        <v>31891</v>
      </c>
      <c r="C38" s="32">
        <v>289</v>
      </c>
      <c r="D38" s="31">
        <v>36</v>
      </c>
      <c r="E38" s="32">
        <v>71</v>
      </c>
      <c r="F38" s="32">
        <v>179</v>
      </c>
      <c r="G38" s="161">
        <f>C38/'T16'!E37*'T16'!$E$36</f>
        <v>283.97391304347821</v>
      </c>
      <c r="H38" s="161">
        <f>D38/'T16'!$E37*'T16'!$E$36</f>
        <v>35.373913043478261</v>
      </c>
      <c r="I38" s="161">
        <f>E38/'T16'!$E37*'T16'!$E$36</f>
        <v>69.765217391304347</v>
      </c>
      <c r="J38" s="161">
        <f>F38/'T16'!$E37*'T16'!$E$36</f>
        <v>175.88695652173911</v>
      </c>
      <c r="K38" s="43">
        <v>0.90621178388887147</v>
      </c>
      <c r="L38" s="43">
        <v>0.11288451287197014</v>
      </c>
      <c r="M38" s="43">
        <v>0.22263334483083003</v>
      </c>
      <c r="N38" s="44">
        <v>0.56128688344674049</v>
      </c>
      <c r="O38" s="38">
        <v>1902250</v>
      </c>
      <c r="P38" s="35">
        <v>32441</v>
      </c>
      <c r="Q38" s="31">
        <v>2850</v>
      </c>
      <c r="R38" s="34">
        <v>16598</v>
      </c>
      <c r="S38" s="35">
        <v>12803</v>
      </c>
      <c r="T38" s="35">
        <f>P38/'T16'!$I37*'T16'!$I$36</f>
        <v>32072.367617065556</v>
      </c>
      <c r="U38" s="35">
        <f>Q38/'T16'!$I37*'T16'!$I$36</f>
        <v>2817.614984391259</v>
      </c>
      <c r="V38" s="35">
        <f>R38/'T16'!$I37*'T16'!$I$36</f>
        <v>16409.39421436004</v>
      </c>
      <c r="W38" s="35">
        <f>S38/'T16'!$I37*'T16'!$I$36</f>
        <v>12657.517419354837</v>
      </c>
      <c r="X38" s="43">
        <v>1.7054014982257855</v>
      </c>
      <c r="Y38" s="43">
        <v>0.14982257852543041</v>
      </c>
      <c r="Z38" s="43">
        <v>0.87254566960178725</v>
      </c>
      <c r="AA38" s="44">
        <v>0.67304507819687209</v>
      </c>
      <c r="AB38" s="53">
        <f t="shared" si="0"/>
        <v>53.137738229481378</v>
      </c>
      <c r="AC38" s="53">
        <f t="shared" si="1"/>
        <v>75.3454612669141</v>
      </c>
      <c r="AD38" s="53">
        <f t="shared" si="2"/>
        <v>25.51538017860263</v>
      </c>
      <c r="AE38" s="53">
        <f t="shared" si="3"/>
        <v>83.395139735730865</v>
      </c>
      <c r="AF38" s="43">
        <f t="shared" si="4"/>
        <v>0.89084800098640604</v>
      </c>
      <c r="AG38" s="43">
        <f t="shared" si="5"/>
        <v>1.263157894736842</v>
      </c>
      <c r="AH38" s="43">
        <f t="shared" si="6"/>
        <v>0.42776238100976022</v>
      </c>
      <c r="AI38" s="44">
        <f t="shared" si="7"/>
        <v>1.3981098180114035</v>
      </c>
    </row>
    <row r="39" spans="1:35" ht="15.75" customHeight="1">
      <c r="A39" s="41">
        <v>2014</v>
      </c>
      <c r="B39" s="38">
        <v>32462</v>
      </c>
      <c r="C39" s="32">
        <v>302</v>
      </c>
      <c r="D39" s="31">
        <v>37</v>
      </c>
      <c r="E39" s="32">
        <v>80</v>
      </c>
      <c r="F39" s="32">
        <v>182</v>
      </c>
      <c r="G39" s="161">
        <f>C39/'T16'!E38*'T16'!$E$36</f>
        <v>289.46887966804979</v>
      </c>
      <c r="H39" s="161">
        <f>D39/'T16'!$E38*'T16'!$E$36</f>
        <v>35.46473029045643</v>
      </c>
      <c r="I39" s="161">
        <f>E39/'T16'!$E38*'T16'!$E$36</f>
        <v>76.680497925311201</v>
      </c>
      <c r="J39" s="161">
        <f>F39/'T16'!$E38*'T16'!$E$36</f>
        <v>174.44813278008297</v>
      </c>
      <c r="K39" s="43">
        <v>0.93031852627687761</v>
      </c>
      <c r="L39" s="43">
        <v>0.11397942209352473</v>
      </c>
      <c r="M39" s="43">
        <v>0.24644199371572917</v>
      </c>
      <c r="N39" s="44">
        <v>0.56065553570328386</v>
      </c>
      <c r="O39" s="38">
        <v>1994900</v>
      </c>
      <c r="P39" s="35">
        <v>34197</v>
      </c>
      <c r="Q39" s="31">
        <v>2913</v>
      </c>
      <c r="R39" s="34">
        <v>18207</v>
      </c>
      <c r="S39" s="35">
        <v>12892</v>
      </c>
      <c r="T39" s="35">
        <f>P39/'T16'!$I38*'T16'!$I$36</f>
        <v>32839.660896840142</v>
      </c>
      <c r="U39" s="35">
        <f>Q39/'T16'!$I38*'T16'!$I$36</f>
        <v>2797.3779042750925</v>
      </c>
      <c r="V39" s="35">
        <f>R39/'T16'!$I38*'T16'!$I$36</f>
        <v>17484.332132899628</v>
      </c>
      <c r="W39" s="35">
        <f>S39/'T16'!$I38*'T16'!$I$36</f>
        <v>12380.293835192069</v>
      </c>
      <c r="X39" s="43">
        <v>1.7142212642237709</v>
      </c>
      <c r="Y39" s="43">
        <v>0.14602235701037647</v>
      </c>
      <c r="Z39" s="43">
        <v>0.91267732718432004</v>
      </c>
      <c r="AA39" s="44">
        <v>0.64624793222717924</v>
      </c>
      <c r="AB39" s="53">
        <f t="shared" si="0"/>
        <v>54.27062105066944</v>
      </c>
      <c r="AC39" s="53">
        <f t="shared" si="1"/>
        <v>78.056144570673695</v>
      </c>
      <c r="AD39" s="53">
        <f t="shared" si="2"/>
        <v>27.002094428709185</v>
      </c>
      <c r="AE39" s="53">
        <f t="shared" si="3"/>
        <v>86.755486206521965</v>
      </c>
      <c r="AF39" s="43">
        <f t="shared" si="4"/>
        <v>0.88311840219902327</v>
      </c>
      <c r="AG39" s="43">
        <f t="shared" si="5"/>
        <v>1.2701682114658428</v>
      </c>
      <c r="AH39" s="43">
        <f t="shared" si="6"/>
        <v>0.43939144285165049</v>
      </c>
      <c r="AI39" s="44">
        <f t="shared" si="7"/>
        <v>1.4117282035370773</v>
      </c>
    </row>
    <row r="40" spans="1:35">
      <c r="A40" s="41">
        <v>2015</v>
      </c>
      <c r="B40" s="38">
        <v>33453</v>
      </c>
      <c r="C40" s="32">
        <v>309</v>
      </c>
      <c r="D40" s="31">
        <v>34</v>
      </c>
      <c r="E40" s="32">
        <v>90</v>
      </c>
      <c r="F40" s="32">
        <v>183</v>
      </c>
      <c r="G40" s="161">
        <f>C40/'T16'!E39*'T16'!$E$36</f>
        <v>289.6875</v>
      </c>
      <c r="H40" s="161">
        <f>D40/'T16'!$E39*'T16'!$E$36</f>
        <v>31.874999999999996</v>
      </c>
      <c r="I40" s="161">
        <f>E40/'T16'!$E39*'T16'!$E$36</f>
        <v>84.375</v>
      </c>
      <c r="J40" s="161">
        <f>F40/'T16'!$E39*'T16'!$E$36</f>
        <v>171.5625</v>
      </c>
      <c r="K40" s="43">
        <v>0.92368397453143203</v>
      </c>
      <c r="L40" s="43">
        <v>0.10163512988371746</v>
      </c>
      <c r="M40" s="43">
        <v>0.26903416733925206</v>
      </c>
      <c r="N40" s="44">
        <v>0.54703614025647918</v>
      </c>
      <c r="O40" s="38">
        <v>1990440</v>
      </c>
      <c r="P40" s="35">
        <v>33704</v>
      </c>
      <c r="Q40" s="31">
        <v>2312</v>
      </c>
      <c r="R40" s="34">
        <v>17954</v>
      </c>
      <c r="S40" s="35">
        <v>13245</v>
      </c>
      <c r="T40" s="35">
        <f>P40/'T16'!$I39*'T16'!$I$36</f>
        <v>31656.436969506445</v>
      </c>
      <c r="U40" s="35">
        <f>Q40/'T16'!$I39*'T16'!$I$36</f>
        <v>2171.5429110342657</v>
      </c>
      <c r="V40" s="35">
        <f>R40/'T16'!$I39*'T16'!$I$36</f>
        <v>16863.270512417479</v>
      </c>
      <c r="W40" s="35">
        <f>S40/'T16'!$I39*'T16'!$I$36</f>
        <v>12440.348553913864</v>
      </c>
      <c r="X40" s="43">
        <v>1.6932939450573743</v>
      </c>
      <c r="Y40" s="43">
        <v>0.11615522196097347</v>
      </c>
      <c r="Z40" s="43">
        <v>0.902011615522196</v>
      </c>
      <c r="AA40" s="44">
        <v>0.66543075902815463</v>
      </c>
      <c r="AB40" s="53">
        <f t="shared" si="0"/>
        <v>54.549535077923792</v>
      </c>
      <c r="AC40" s="53">
        <f t="shared" si="1"/>
        <v>87.499406542277924</v>
      </c>
      <c r="AD40" s="53">
        <f t="shared" si="2"/>
        <v>29.826020276191429</v>
      </c>
      <c r="AE40" s="53">
        <f t="shared" si="3"/>
        <v>82.207822952971412</v>
      </c>
      <c r="AF40" s="43">
        <f t="shared" si="4"/>
        <v>0.91680512698789451</v>
      </c>
      <c r="AG40" s="43">
        <f t="shared" si="5"/>
        <v>1.4705882352941175</v>
      </c>
      <c r="AH40" s="43">
        <f t="shared" si="6"/>
        <v>0.50128105157625047</v>
      </c>
      <c r="AI40" s="44">
        <f t="shared" si="7"/>
        <v>1.3816534541336352</v>
      </c>
    </row>
    <row r="41" spans="1:35" ht="15.75" customHeight="1">
      <c r="A41" s="41">
        <v>2016</v>
      </c>
      <c r="B41" s="38">
        <v>34330</v>
      </c>
      <c r="C41" s="32">
        <v>362</v>
      </c>
      <c r="D41" s="31">
        <v>38</v>
      </c>
      <c r="E41" s="32">
        <v>133</v>
      </c>
      <c r="F41" s="32">
        <v>187</v>
      </c>
      <c r="G41" s="161">
        <f>C41/'T16'!E40*'T16'!$E$36</f>
        <v>324.45925925925923</v>
      </c>
      <c r="H41" s="161">
        <f>D41/'T16'!$E40*'T16'!$E$36</f>
        <v>34.059259259259257</v>
      </c>
      <c r="I41" s="161">
        <f>E41/'T16'!$E40*'T16'!$E$36</f>
        <v>119.2074074074074</v>
      </c>
      <c r="J41" s="161">
        <f>F41/'T16'!$E40*'T16'!$E$36</f>
        <v>167.60740740740741</v>
      </c>
      <c r="K41" s="43">
        <v>1.0544713078939703</v>
      </c>
      <c r="L41" s="43">
        <v>0.11069035828721234</v>
      </c>
      <c r="M41" s="43">
        <v>0.38741625400524327</v>
      </c>
      <c r="N41" s="44">
        <v>0.54471307893970289</v>
      </c>
      <c r="O41" s="38">
        <v>2025540</v>
      </c>
      <c r="P41" s="35">
        <v>35016</v>
      </c>
      <c r="Q41" s="31">
        <v>2293</v>
      </c>
      <c r="R41" s="34">
        <v>18723</v>
      </c>
      <c r="S41" s="35">
        <v>13810</v>
      </c>
      <c r="T41" s="35">
        <f>P41/'T16'!$I40*'T16'!$I$36</f>
        <v>31360.730039240811</v>
      </c>
      <c r="U41" s="35">
        <f>Q41/'T16'!$I40*'T16'!$I$36</f>
        <v>2053.6370225034034</v>
      </c>
      <c r="V41" s="35">
        <f>R41/'T16'!$I40*'T16'!$I$36</f>
        <v>16768.532914230796</v>
      </c>
      <c r="W41" s="35">
        <f>S41/'T16'!$I40*'T16'!$I$36</f>
        <v>12368.393929686872</v>
      </c>
      <c r="X41" s="43">
        <v>1.7287241920673004</v>
      </c>
      <c r="Y41" s="43">
        <v>0.11320438006655015</v>
      </c>
      <c r="Z41" s="43">
        <v>0.92434610029917941</v>
      </c>
      <c r="AA41" s="44">
        <v>0.68179349704276393</v>
      </c>
      <c r="AB41" s="53">
        <f t="shared" si="0"/>
        <v>60.997081705264812</v>
      </c>
      <c r="AC41" s="53">
        <f t="shared" si="1"/>
        <v>97.779218632830407</v>
      </c>
      <c r="AD41" s="53">
        <f t="shared" si="2"/>
        <v>41.912466973122925</v>
      </c>
      <c r="AE41" s="53">
        <f t="shared" si="3"/>
        <v>79.894144092362467</v>
      </c>
      <c r="AF41" s="43">
        <f t="shared" si="4"/>
        <v>1.0338131140050264</v>
      </c>
      <c r="AG41" s="43">
        <f t="shared" si="5"/>
        <v>1.6572176188399477</v>
      </c>
      <c r="AH41" s="43">
        <f t="shared" si="6"/>
        <v>0.71035624632804573</v>
      </c>
      <c r="AI41" s="44">
        <f t="shared" si="7"/>
        <v>1.3540912382331645</v>
      </c>
    </row>
    <row r="42" spans="1:35">
      <c r="A42" s="41">
        <v>2017</v>
      </c>
      <c r="B42" s="38">
        <v>35825</v>
      </c>
      <c r="C42" s="32">
        <v>342</v>
      </c>
      <c r="D42" s="31">
        <v>39</v>
      </c>
      <c r="E42" s="32">
        <v>111</v>
      </c>
      <c r="F42" s="32">
        <v>187</v>
      </c>
      <c r="G42" s="161">
        <f>C42/'T16'!E41*'T16'!$E$36</f>
        <v>303.71641791044777</v>
      </c>
      <c r="H42" s="161">
        <f>D42/'T16'!$E41*'T16'!$E$36</f>
        <v>34.634328358208954</v>
      </c>
      <c r="I42" s="161">
        <f>E42/'T16'!$E41*'T16'!$E$36</f>
        <v>98.574626865671647</v>
      </c>
      <c r="J42" s="161">
        <f>F42/'T16'!$E41*'T16'!$E$36</f>
        <v>166.06716417910448</v>
      </c>
      <c r="K42" s="43">
        <v>0.95464061409630141</v>
      </c>
      <c r="L42" s="43">
        <v>0.10886252616887648</v>
      </c>
      <c r="M42" s="43">
        <v>0.30983949755757151</v>
      </c>
      <c r="N42" s="44">
        <v>0.52198185624563853</v>
      </c>
      <c r="O42" s="38">
        <v>2141110</v>
      </c>
      <c r="P42" s="35">
        <v>35732</v>
      </c>
      <c r="Q42" s="31">
        <v>2492</v>
      </c>
      <c r="R42" s="34">
        <v>18691</v>
      </c>
      <c r="S42" s="35">
        <v>14339</v>
      </c>
      <c r="T42" s="35">
        <f>P42/'T16'!$I41*'T16'!$I$36</f>
        <v>31734.680021000764</v>
      </c>
      <c r="U42" s="35">
        <f>Q42/'T16'!$I41*'T16'!$I$36</f>
        <v>2213.2212753927547</v>
      </c>
      <c r="V42" s="35">
        <f>R42/'T16'!$I41*'T16'!$I$36</f>
        <v>16600.047695973506</v>
      </c>
      <c r="W42" s="35">
        <f>S42/'T16'!$I41*'T16'!$I$36</f>
        <v>12734.903638786802</v>
      </c>
      <c r="X42" s="43">
        <v>1.6688540056325925</v>
      </c>
      <c r="Y42" s="43">
        <v>0.11638822853566608</v>
      </c>
      <c r="Z42" s="43">
        <v>0.87295841876409896</v>
      </c>
      <c r="AA42" s="44">
        <v>0.66969936154611398</v>
      </c>
      <c r="AB42" s="53">
        <f t="shared" si="0"/>
        <v>57.203362958908876</v>
      </c>
      <c r="AC42" s="53">
        <f t="shared" si="1"/>
        <v>93.53396605354861</v>
      </c>
      <c r="AD42" s="53">
        <f t="shared" si="2"/>
        <v>35.493041924749448</v>
      </c>
      <c r="AE42" s="53">
        <f t="shared" si="3"/>
        <v>77.942713733600598</v>
      </c>
      <c r="AF42" s="43">
        <f t="shared" si="4"/>
        <v>0.9571252658681294</v>
      </c>
      <c r="AG42" s="43">
        <f t="shared" si="5"/>
        <v>1.5650080256821832</v>
      </c>
      <c r="AH42" s="43">
        <f t="shared" si="6"/>
        <v>0.59386870686426629</v>
      </c>
      <c r="AI42" s="44">
        <f t="shared" si="7"/>
        <v>1.3041355743078318</v>
      </c>
    </row>
    <row r="43" spans="1:35">
      <c r="G43" s="165"/>
      <c r="H43" s="165"/>
      <c r="I43" s="165"/>
      <c r="J43" s="165"/>
    </row>
    <row r="44" spans="1:35">
      <c r="A44" t="s">
        <v>19</v>
      </c>
      <c r="T44" s="80"/>
      <c r="AD44" s="80"/>
    </row>
    <row r="45" spans="1:35">
      <c r="A45" t="s">
        <v>217</v>
      </c>
    </row>
  </sheetData>
  <mergeCells count="11">
    <mergeCell ref="AB3:AI3"/>
    <mergeCell ref="O3:AA3"/>
    <mergeCell ref="B3:N3"/>
    <mergeCell ref="T4:W4"/>
    <mergeCell ref="C4:F4"/>
    <mergeCell ref="K4:N4"/>
    <mergeCell ref="AF4:AI4"/>
    <mergeCell ref="AB4:AE4"/>
    <mergeCell ref="P4:S4"/>
    <mergeCell ref="X4:AA4"/>
    <mergeCell ref="G4:J4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9"/>
  <sheetViews>
    <sheetView zoomScale="109" workbookViewId="0">
      <pane xSplit="1" topLeftCell="B1" activePane="topRight" state="frozen"/>
      <selection pane="topRight"/>
    </sheetView>
  </sheetViews>
  <sheetFormatPr defaultColWidth="11" defaultRowHeight="15.75"/>
  <cols>
    <col min="1" max="1" width="92.375" customWidth="1"/>
    <col min="2" max="3" width="11.125" bestFit="1" customWidth="1"/>
    <col min="4" max="4" width="8.625" bestFit="1" customWidth="1"/>
    <col min="5" max="5" width="8.875" bestFit="1" customWidth="1"/>
    <col min="6" max="6" width="8.125" bestFit="1" customWidth="1"/>
    <col min="7" max="7" width="9.125" bestFit="1" customWidth="1"/>
    <col min="8" max="8" width="8.875" bestFit="1" customWidth="1"/>
    <col min="9" max="9" width="8.625" bestFit="1" customWidth="1"/>
    <col min="10" max="10" width="8.875" bestFit="1" customWidth="1"/>
    <col min="11" max="11" width="8.125" bestFit="1" customWidth="1"/>
    <col min="12" max="12" width="8.625" bestFit="1" customWidth="1"/>
    <col min="13" max="13" width="8.875" bestFit="1" customWidth="1"/>
    <col min="14" max="14" width="8.125" bestFit="1" customWidth="1"/>
    <col min="15" max="15" width="17.375" customWidth="1"/>
  </cols>
  <sheetData>
    <row r="1" spans="1:18">
      <c r="A1" t="s">
        <v>225</v>
      </c>
    </row>
    <row r="3" spans="1:18">
      <c r="A3" s="36"/>
      <c r="B3" s="173" t="s">
        <v>5</v>
      </c>
      <c r="C3" s="171"/>
      <c r="D3" s="171"/>
      <c r="E3" s="171"/>
      <c r="F3" s="172"/>
      <c r="G3" s="173" t="s">
        <v>1</v>
      </c>
      <c r="H3" s="171"/>
      <c r="I3" s="171"/>
      <c r="J3" s="171"/>
      <c r="K3" s="171"/>
      <c r="L3" s="171"/>
      <c r="M3" s="171"/>
      <c r="N3" s="172"/>
      <c r="O3" s="60" t="s">
        <v>5</v>
      </c>
    </row>
    <row r="4" spans="1:18" ht="110.25">
      <c r="A4" s="11" t="s">
        <v>106</v>
      </c>
      <c r="B4" s="99" t="s">
        <v>154</v>
      </c>
      <c r="C4" s="92" t="s">
        <v>155</v>
      </c>
      <c r="D4" s="92" t="s">
        <v>157</v>
      </c>
      <c r="E4" s="92" t="s">
        <v>156</v>
      </c>
      <c r="F4" s="100" t="s">
        <v>165</v>
      </c>
      <c r="G4" s="99" t="s">
        <v>154</v>
      </c>
      <c r="H4" s="92" t="s">
        <v>155</v>
      </c>
      <c r="I4" s="92" t="s">
        <v>157</v>
      </c>
      <c r="J4" s="92" t="s">
        <v>156</v>
      </c>
      <c r="K4" s="92" t="s">
        <v>165</v>
      </c>
      <c r="L4" s="92" t="s">
        <v>158</v>
      </c>
      <c r="M4" s="92" t="s">
        <v>159</v>
      </c>
      <c r="N4" s="100" t="s">
        <v>166</v>
      </c>
      <c r="O4" s="65" t="s">
        <v>168</v>
      </c>
    </row>
    <row r="5" spans="1:18">
      <c r="A5" s="12" t="s">
        <v>116</v>
      </c>
      <c r="B5" s="107">
        <v>20188.453000000001</v>
      </c>
      <c r="C5" s="108">
        <f>B5/20188.453</f>
        <v>1</v>
      </c>
      <c r="D5" s="109">
        <v>133</v>
      </c>
      <c r="E5" s="108">
        <f>D5/133</f>
        <v>1</v>
      </c>
      <c r="F5" s="110">
        <f>D5/B5</f>
        <v>6.587924295140395E-3</v>
      </c>
      <c r="G5" s="111">
        <v>1372609.5349999999</v>
      </c>
      <c r="H5" s="112">
        <f>G5/1372609.535</f>
        <v>1</v>
      </c>
      <c r="I5" s="85">
        <v>18723</v>
      </c>
      <c r="J5" s="108">
        <f>I5/18723</f>
        <v>1</v>
      </c>
      <c r="K5" s="113">
        <f>I5/G5</f>
        <v>1.3640441453002148E-2</v>
      </c>
      <c r="L5" s="85">
        <v>17692</v>
      </c>
      <c r="M5" s="112">
        <f>L5/17692</f>
        <v>1</v>
      </c>
      <c r="N5" s="114">
        <f>L5/G5</f>
        <v>1.2889317427042354E-2</v>
      </c>
      <c r="O5" s="101">
        <f>B5*K5</f>
        <v>275.37941117318559</v>
      </c>
    </row>
    <row r="6" spans="1:18">
      <c r="A6" s="93" t="s">
        <v>117</v>
      </c>
      <c r="B6" s="107">
        <v>1081.3800000000001</v>
      </c>
      <c r="C6" s="115">
        <f t="shared" ref="C6:C46" si="0">B6/20188.453</f>
        <v>5.3564282513375347E-2</v>
      </c>
      <c r="D6" s="109" t="s">
        <v>163</v>
      </c>
      <c r="E6" s="108" t="s">
        <v>163</v>
      </c>
      <c r="F6" s="110" t="s">
        <v>163</v>
      </c>
      <c r="G6" s="116">
        <v>36804.889000000003</v>
      </c>
      <c r="H6" s="117">
        <f>G6/1372609.535</f>
        <v>2.6813808342078874E-2</v>
      </c>
      <c r="I6" s="109">
        <v>155</v>
      </c>
      <c r="J6" s="113">
        <f>I6/18723</f>
        <v>8.2785878331463978E-3</v>
      </c>
      <c r="K6" s="113">
        <f t="shared" ref="K6:K11" si="1">I6/G6</f>
        <v>4.2113970239116873E-3</v>
      </c>
      <c r="L6" s="109">
        <v>179</v>
      </c>
      <c r="M6" s="117">
        <f t="shared" ref="M6:M41" si="2">L6/17692</f>
        <v>1.0117567262039339E-2</v>
      </c>
      <c r="N6" s="114">
        <f t="shared" ref="N6:N46" si="3">L6/G6</f>
        <v>4.8634843050334962E-3</v>
      </c>
      <c r="O6" s="101">
        <f>B6*K6</f>
        <v>4.5541205137176206</v>
      </c>
    </row>
    <row r="7" spans="1:18">
      <c r="A7" s="93" t="s">
        <v>118</v>
      </c>
      <c r="B7" s="107">
        <v>293.58</v>
      </c>
      <c r="C7" s="115">
        <f t="shared" si="0"/>
        <v>1.4541976049378324E-2</v>
      </c>
      <c r="D7" s="109" t="s">
        <v>163</v>
      </c>
      <c r="E7" s="108" t="s">
        <v>163</v>
      </c>
      <c r="F7" s="110" t="s">
        <v>163</v>
      </c>
      <c r="G7" s="116">
        <v>76102.649999999994</v>
      </c>
      <c r="H7" s="117">
        <f t="shared" ref="H7:H46" si="4">G7/1372609.535</f>
        <v>5.544377192454808E-2</v>
      </c>
      <c r="I7" s="109">
        <v>830</v>
      </c>
      <c r="J7" s="113">
        <f t="shared" ref="J7:J45" si="5">I7/18723</f>
        <v>4.4330502590396836E-2</v>
      </c>
      <c r="K7" s="113">
        <f t="shared" si="1"/>
        <v>1.0906321921772764E-2</v>
      </c>
      <c r="L7" s="109">
        <v>629</v>
      </c>
      <c r="M7" s="117">
        <f t="shared" si="2"/>
        <v>3.5552792222473435E-2</v>
      </c>
      <c r="N7" s="114">
        <f t="shared" si="3"/>
        <v>8.2651523961386371E-3</v>
      </c>
      <c r="O7" s="101">
        <f t="shared" ref="O7:O46" si="6">B7*K7</f>
        <v>3.2018779897940477</v>
      </c>
    </row>
    <row r="8" spans="1:18">
      <c r="A8" s="93" t="s">
        <v>119</v>
      </c>
      <c r="B8" s="107">
        <v>907.73500000000001</v>
      </c>
      <c r="C8" s="115">
        <f t="shared" si="0"/>
        <v>4.4963078646986968E-2</v>
      </c>
      <c r="D8" s="109">
        <v>1</v>
      </c>
      <c r="E8" s="115">
        <f t="shared" ref="E8:F46" si="7">D8/133</f>
        <v>7.5187969924812026E-3</v>
      </c>
      <c r="F8" s="110">
        <f t="shared" ref="F8:F46" si="8">D8/B8</f>
        <v>1.1016431006846711E-3</v>
      </c>
      <c r="G8" s="116">
        <v>40899.171000000002</v>
      </c>
      <c r="H8" s="117">
        <f t="shared" si="4"/>
        <v>2.979665371477986E-2</v>
      </c>
      <c r="I8" s="109">
        <v>386</v>
      </c>
      <c r="J8" s="113">
        <f t="shared" si="5"/>
        <v>2.0616354216738769E-2</v>
      </c>
      <c r="K8" s="113">
        <f t="shared" si="1"/>
        <v>9.4378441069135604E-3</v>
      </c>
      <c r="L8" s="109">
        <v>318</v>
      </c>
      <c r="M8" s="117">
        <f t="shared" si="2"/>
        <v>1.7974225638706761E-2</v>
      </c>
      <c r="N8" s="114">
        <f t="shared" si="3"/>
        <v>7.7752187202033991E-3</v>
      </c>
      <c r="O8" s="101">
        <f t="shared" si="6"/>
        <v>8.5670614203891802</v>
      </c>
    </row>
    <row r="9" spans="1:18">
      <c r="A9" s="93" t="s">
        <v>92</v>
      </c>
      <c r="B9" s="107">
        <v>1970.104</v>
      </c>
      <c r="C9" s="115">
        <f t="shared" si="0"/>
        <v>9.7585684252280244E-2</v>
      </c>
      <c r="D9" s="109">
        <v>0</v>
      </c>
      <c r="E9" s="108">
        <f t="shared" si="7"/>
        <v>0</v>
      </c>
      <c r="F9" s="118">
        <f t="shared" si="7"/>
        <v>0</v>
      </c>
      <c r="G9" s="116">
        <v>144018.37100000001</v>
      </c>
      <c r="H9" s="117">
        <f t="shared" si="4"/>
        <v>0.10492304426546187</v>
      </c>
      <c r="I9" s="109">
        <v>96</v>
      </c>
      <c r="J9" s="113">
        <f t="shared" si="5"/>
        <v>5.1273834321422847E-3</v>
      </c>
      <c r="K9" s="113">
        <f t="shared" si="1"/>
        <v>6.665816265898466E-4</v>
      </c>
      <c r="L9" s="109">
        <v>94</v>
      </c>
      <c r="M9" s="117">
        <f t="shared" si="2"/>
        <v>5.3131358806240104E-3</v>
      </c>
      <c r="N9" s="114">
        <f t="shared" si="3"/>
        <v>6.5269450936922475E-4</v>
      </c>
      <c r="O9" s="101">
        <f t="shared" si="6"/>
        <v>1.3132351288711632</v>
      </c>
    </row>
    <row r="10" spans="1:18">
      <c r="A10" s="93" t="s">
        <v>120</v>
      </c>
      <c r="B10" s="107">
        <f>B11-B44</f>
        <v>3110.8240000000001</v>
      </c>
      <c r="C10" s="115">
        <f t="shared" si="0"/>
        <v>0.1540892707331265</v>
      </c>
      <c r="D10" s="109" t="s">
        <v>163</v>
      </c>
      <c r="E10" s="108" t="s">
        <v>163</v>
      </c>
      <c r="F10" s="110" t="s">
        <v>163</v>
      </c>
      <c r="G10" s="116">
        <v>197669.98799999998</v>
      </c>
      <c r="H10" s="117">
        <f t="shared" si="4"/>
        <v>0.14401035615711352</v>
      </c>
      <c r="I10" s="85">
        <f>I11-I44</f>
        <v>6023</v>
      </c>
      <c r="J10" s="113">
        <f t="shared" si="5"/>
        <v>0.32168990012284354</v>
      </c>
      <c r="K10" s="113">
        <f t="shared" si="1"/>
        <v>3.0469977060958796E-2</v>
      </c>
      <c r="L10" s="85">
        <f>L11-L44</f>
        <v>5110</v>
      </c>
      <c r="M10" s="117">
        <f t="shared" si="2"/>
        <v>0.28883111010626272</v>
      </c>
      <c r="N10" s="114">
        <f t="shared" si="3"/>
        <v>2.5851167654241981E-2</v>
      </c>
      <c r="O10" s="101">
        <f>B10*K10</f>
        <v>94.786735920680087</v>
      </c>
      <c r="P10" s="90"/>
    </row>
    <row r="11" spans="1:18">
      <c r="A11" s="93" t="s">
        <v>121</v>
      </c>
      <c r="B11" s="107">
        <v>3119.386</v>
      </c>
      <c r="C11" s="115">
        <f t="shared" si="0"/>
        <v>0.15451337455128433</v>
      </c>
      <c r="D11" s="109" t="s">
        <v>163</v>
      </c>
      <c r="E11" s="108" t="s">
        <v>163</v>
      </c>
      <c r="F11" s="110" t="s">
        <v>163</v>
      </c>
      <c r="G11" s="116">
        <v>201057.84599999999</v>
      </c>
      <c r="H11" s="117">
        <f t="shared" si="4"/>
        <v>0.14647854387810297</v>
      </c>
      <c r="I11" s="85">
        <v>6680</v>
      </c>
      <c r="J11" s="113">
        <f t="shared" si="5"/>
        <v>0.35678043048656732</v>
      </c>
      <c r="K11" s="113">
        <f t="shared" si="1"/>
        <v>3.3224269198626553E-2</v>
      </c>
      <c r="L11" s="85">
        <v>5813</v>
      </c>
      <c r="M11" s="117">
        <f t="shared" si="2"/>
        <v>0.32856658376667419</v>
      </c>
      <c r="N11" s="114">
        <f t="shared" si="3"/>
        <v>2.8912077372996427E-2</v>
      </c>
      <c r="O11" s="101">
        <f t="shared" si="6"/>
        <v>103.63932019842689</v>
      </c>
      <c r="P11" s="86"/>
      <c r="Q11" s="87"/>
      <c r="R11" s="88"/>
    </row>
    <row r="12" spans="1:18">
      <c r="A12" s="94" t="s">
        <v>122</v>
      </c>
      <c r="B12" s="107">
        <v>790.54700000000003</v>
      </c>
      <c r="C12" s="115">
        <f t="shared" si="0"/>
        <v>3.9158374343987626E-2</v>
      </c>
      <c r="D12" s="109" t="s">
        <v>163</v>
      </c>
      <c r="E12" s="108" t="s">
        <v>163</v>
      </c>
      <c r="F12" s="110" t="s">
        <v>163</v>
      </c>
      <c r="G12" s="116">
        <v>25422.416000000001</v>
      </c>
      <c r="H12" s="117">
        <f t="shared" si="4"/>
        <v>1.8521229345824123E-2</v>
      </c>
      <c r="I12" s="109" t="s">
        <v>163</v>
      </c>
      <c r="J12" s="109" t="s">
        <v>163</v>
      </c>
      <c r="K12" s="119" t="s">
        <v>163</v>
      </c>
      <c r="L12" s="109">
        <v>168</v>
      </c>
      <c r="M12" s="117">
        <f t="shared" si="2"/>
        <v>9.4958173185620623E-3</v>
      </c>
      <c r="N12" s="114">
        <f t="shared" si="3"/>
        <v>6.6083412371192411E-3</v>
      </c>
      <c r="O12" s="102" t="s">
        <v>163</v>
      </c>
      <c r="P12" s="86"/>
      <c r="Q12" s="87"/>
      <c r="R12" s="88"/>
    </row>
    <row r="13" spans="1:18">
      <c r="A13" s="94" t="s">
        <v>123</v>
      </c>
      <c r="B13" s="107">
        <v>399.50799999999998</v>
      </c>
      <c r="C13" s="115">
        <f t="shared" si="0"/>
        <v>1.9788935784232697E-2</v>
      </c>
      <c r="D13" s="109" t="s">
        <v>163</v>
      </c>
      <c r="E13" s="108" t="s">
        <v>163</v>
      </c>
      <c r="F13" s="110" t="s">
        <v>163</v>
      </c>
      <c r="G13" s="116">
        <v>9990.4609999999993</v>
      </c>
      <c r="H13" s="117">
        <f t="shared" si="4"/>
        <v>7.2784435378412254E-3</v>
      </c>
      <c r="I13" s="109" t="s">
        <v>163</v>
      </c>
      <c r="J13" s="109" t="s">
        <v>163</v>
      </c>
      <c r="K13" s="119" t="s">
        <v>163</v>
      </c>
      <c r="L13" s="109">
        <v>72</v>
      </c>
      <c r="M13" s="117">
        <f t="shared" si="2"/>
        <v>4.0696359936694551E-3</v>
      </c>
      <c r="N13" s="114">
        <f t="shared" si="3"/>
        <v>7.2068746377169186E-3</v>
      </c>
      <c r="O13" s="102" t="s">
        <v>163</v>
      </c>
      <c r="P13" s="86"/>
      <c r="Q13" s="87"/>
      <c r="R13" s="88"/>
    </row>
    <row r="14" spans="1:18">
      <c r="A14" s="94" t="s">
        <v>124</v>
      </c>
      <c r="B14" s="107">
        <v>495.69099999999997</v>
      </c>
      <c r="C14" s="115">
        <f t="shared" si="0"/>
        <v>2.455319384798825E-2</v>
      </c>
      <c r="D14" s="109" t="s">
        <v>163</v>
      </c>
      <c r="E14" s="108" t="s">
        <v>163</v>
      </c>
      <c r="F14" s="110" t="s">
        <v>163</v>
      </c>
      <c r="G14" s="116">
        <v>8606.9590000000007</v>
      </c>
      <c r="H14" s="117">
        <f t="shared" si="4"/>
        <v>6.2705079489339269E-3</v>
      </c>
      <c r="I14" s="109" t="s">
        <v>163</v>
      </c>
      <c r="J14" s="109" t="s">
        <v>163</v>
      </c>
      <c r="K14" s="119" t="s">
        <v>163</v>
      </c>
      <c r="L14" s="109">
        <v>150</v>
      </c>
      <c r="M14" s="117">
        <f t="shared" si="2"/>
        <v>8.4784083201446987E-3</v>
      </c>
      <c r="N14" s="114">
        <f t="shared" si="3"/>
        <v>1.7427758166386059E-2</v>
      </c>
      <c r="O14" s="102" t="s">
        <v>163</v>
      </c>
      <c r="P14" s="86"/>
      <c r="Q14" s="87"/>
      <c r="R14" s="88"/>
    </row>
    <row r="15" spans="1:18">
      <c r="A15" s="94" t="s">
        <v>125</v>
      </c>
      <c r="B15" s="107">
        <v>11.047000000000001</v>
      </c>
      <c r="C15" s="115">
        <f t="shared" si="0"/>
        <v>5.4719398261966876E-4</v>
      </c>
      <c r="D15" s="109" t="s">
        <v>163</v>
      </c>
      <c r="E15" s="108" t="s">
        <v>163</v>
      </c>
      <c r="F15" s="110" t="s">
        <v>163</v>
      </c>
      <c r="G15" s="116">
        <v>4375.1840000000002</v>
      </c>
      <c r="H15" s="117">
        <f t="shared" si="4"/>
        <v>3.1874935212365405E-3</v>
      </c>
      <c r="I15" s="109" t="s">
        <v>163</v>
      </c>
      <c r="J15" s="109" t="s">
        <v>163</v>
      </c>
      <c r="K15" s="119" t="s">
        <v>163</v>
      </c>
      <c r="L15" s="109">
        <v>54</v>
      </c>
      <c r="M15" s="117">
        <f t="shared" si="2"/>
        <v>3.0522269952520911E-3</v>
      </c>
      <c r="N15" s="114">
        <f t="shared" si="3"/>
        <v>1.2342338059382188E-2</v>
      </c>
      <c r="O15" s="102" t="s">
        <v>163</v>
      </c>
      <c r="P15" s="86"/>
      <c r="Q15" s="87"/>
      <c r="R15" s="88"/>
    </row>
    <row r="16" spans="1:18">
      <c r="A16" s="94" t="s">
        <v>126</v>
      </c>
      <c r="B16" s="107">
        <v>29.65</v>
      </c>
      <c r="C16" s="115">
        <f t="shared" si="0"/>
        <v>1.4686613184279151E-3</v>
      </c>
      <c r="D16" s="109" t="s">
        <v>163</v>
      </c>
      <c r="E16" s="108" t="s">
        <v>163</v>
      </c>
      <c r="F16" s="110" t="s">
        <v>163</v>
      </c>
      <c r="G16" s="116">
        <v>20368.008999999998</v>
      </c>
      <c r="H16" s="117">
        <f t="shared" si="4"/>
        <v>1.4838895170577406E-2</v>
      </c>
      <c r="I16" s="109">
        <v>837</v>
      </c>
      <c r="J16" s="113">
        <f t="shared" si="5"/>
        <v>4.4704374298990546E-2</v>
      </c>
      <c r="K16" s="113">
        <f t="shared" ref="K16:K33" si="9">I16/G16</f>
        <v>4.1093854583430324E-2</v>
      </c>
      <c r="L16" s="109">
        <v>800</v>
      </c>
      <c r="M16" s="117">
        <f t="shared" si="2"/>
        <v>4.5218177707438391E-2</v>
      </c>
      <c r="N16" s="114">
        <f>L16/G16</f>
        <v>3.9277280366480594E-2</v>
      </c>
      <c r="O16" s="101">
        <f t="shared" si="6"/>
        <v>1.2184327883987089</v>
      </c>
      <c r="P16" s="86"/>
      <c r="Q16" s="87"/>
      <c r="R16" s="88"/>
    </row>
    <row r="17" spans="1:18">
      <c r="A17" s="95" t="s">
        <v>127</v>
      </c>
      <c r="B17" s="120">
        <v>0</v>
      </c>
      <c r="C17" s="108">
        <f t="shared" si="0"/>
        <v>0</v>
      </c>
      <c r="D17" s="109" t="s">
        <v>163</v>
      </c>
      <c r="E17" s="108" t="s">
        <v>163</v>
      </c>
      <c r="F17" s="110" t="s">
        <v>163</v>
      </c>
      <c r="G17" s="116">
        <v>5447.259</v>
      </c>
      <c r="H17" s="117">
        <f t="shared" si="4"/>
        <v>3.968542299249E-3</v>
      </c>
      <c r="I17" s="109">
        <v>496</v>
      </c>
      <c r="J17" s="113">
        <f t="shared" si="5"/>
        <v>2.6491481066068471E-2</v>
      </c>
      <c r="K17" s="113">
        <f t="shared" si="9"/>
        <v>9.1054969113824033E-2</v>
      </c>
      <c r="L17" s="109">
        <v>478</v>
      </c>
      <c r="M17" s="117">
        <f t="shared" si="2"/>
        <v>2.701786118019444E-2</v>
      </c>
      <c r="N17" s="114">
        <f t="shared" si="3"/>
        <v>8.7750554912112685E-2</v>
      </c>
      <c r="O17" s="103">
        <f t="shared" ref="O17" si="10">N17/20188.453</f>
        <v>4.3465715234402896E-6</v>
      </c>
      <c r="P17" s="86"/>
      <c r="Q17" s="87"/>
      <c r="R17" s="88"/>
    </row>
    <row r="18" spans="1:18">
      <c r="A18" s="95" t="s">
        <v>128</v>
      </c>
      <c r="B18" s="107">
        <v>29.65</v>
      </c>
      <c r="C18" s="115">
        <f t="shared" si="0"/>
        <v>1.4686613184279151E-3</v>
      </c>
      <c r="D18" s="109" t="s">
        <v>163</v>
      </c>
      <c r="E18" s="108" t="s">
        <v>163</v>
      </c>
      <c r="F18" s="110" t="s">
        <v>163</v>
      </c>
      <c r="G18" s="116">
        <v>14920.75</v>
      </c>
      <c r="H18" s="117">
        <f t="shared" si="4"/>
        <v>1.0870352871328409E-2</v>
      </c>
      <c r="I18" s="109">
        <v>341</v>
      </c>
      <c r="J18" s="113">
        <f t="shared" si="5"/>
        <v>1.8212893232922075E-2</v>
      </c>
      <c r="K18" s="113">
        <f t="shared" si="9"/>
        <v>2.2854079050986045E-2</v>
      </c>
      <c r="L18" s="109">
        <v>323</v>
      </c>
      <c r="M18" s="117">
        <f t="shared" si="2"/>
        <v>1.8256839249378251E-2</v>
      </c>
      <c r="N18" s="114">
        <f t="shared" si="3"/>
        <v>2.1647705376740444E-2</v>
      </c>
      <c r="O18" s="101">
        <f t="shared" si="6"/>
        <v>0.67762344386173623</v>
      </c>
      <c r="P18" s="86"/>
      <c r="Q18" s="87"/>
      <c r="R18" s="88"/>
    </row>
    <row r="19" spans="1:18">
      <c r="A19" s="94" t="s">
        <v>129</v>
      </c>
      <c r="B19" s="107">
        <v>88.83</v>
      </c>
      <c r="C19" s="115">
        <f t="shared" si="0"/>
        <v>4.4000399634385057E-3</v>
      </c>
      <c r="D19" s="109" t="s">
        <v>163</v>
      </c>
      <c r="E19" s="108" t="s">
        <v>163</v>
      </c>
      <c r="F19" s="110" t="s">
        <v>163</v>
      </c>
      <c r="G19" s="116">
        <v>8680.1530000000002</v>
      </c>
      <c r="H19" s="117">
        <f t="shared" si="4"/>
        <v>6.3238326550019196E-3</v>
      </c>
      <c r="I19" s="109">
        <v>156</v>
      </c>
      <c r="J19" s="113">
        <f t="shared" si="5"/>
        <v>8.3319980772312129E-3</v>
      </c>
      <c r="K19" s="113">
        <f t="shared" si="9"/>
        <v>1.7972033442267665E-2</v>
      </c>
      <c r="L19" s="109">
        <v>158</v>
      </c>
      <c r="M19" s="117">
        <f t="shared" si="2"/>
        <v>8.9305900972190821E-3</v>
      </c>
      <c r="N19" s="114">
        <f t="shared" si="3"/>
        <v>1.8202444127424944E-2</v>
      </c>
      <c r="O19" s="101">
        <f t="shared" si="6"/>
        <v>1.5964557306766367</v>
      </c>
      <c r="Q19" s="87"/>
      <c r="R19" s="88"/>
    </row>
    <row r="20" spans="1:18">
      <c r="A20" s="94" t="s">
        <v>130</v>
      </c>
      <c r="B20" s="107">
        <v>73.311999999999998</v>
      </c>
      <c r="C20" s="115">
        <f t="shared" si="0"/>
        <v>3.6313827513182904E-3</v>
      </c>
      <c r="D20" s="109" t="s">
        <v>163</v>
      </c>
      <c r="E20" s="108" t="s">
        <v>163</v>
      </c>
      <c r="F20" s="110" t="s">
        <v>163</v>
      </c>
      <c r="G20" s="116">
        <v>6147.4790000000003</v>
      </c>
      <c r="H20" s="117">
        <f t="shared" si="4"/>
        <v>4.47868009309727E-3</v>
      </c>
      <c r="I20" s="109">
        <v>50</v>
      </c>
      <c r="J20" s="113">
        <f t="shared" si="5"/>
        <v>2.6705122042407735E-3</v>
      </c>
      <c r="K20" s="113">
        <f t="shared" si="9"/>
        <v>8.133415339849067E-3</v>
      </c>
      <c r="L20" s="109">
        <v>41</v>
      </c>
      <c r="M20" s="117">
        <f t="shared" si="2"/>
        <v>2.3174316075062176E-3</v>
      </c>
      <c r="N20" s="114">
        <f t="shared" si="3"/>
        <v>6.6694005786762343E-3</v>
      </c>
      <c r="O20" s="101">
        <f t="shared" si="6"/>
        <v>0.59627694539501475</v>
      </c>
      <c r="P20" s="88"/>
      <c r="Q20" s="87"/>
      <c r="R20" s="88"/>
    </row>
    <row r="21" spans="1:18">
      <c r="A21" s="94" t="s">
        <v>131</v>
      </c>
      <c r="B21" s="107">
        <v>33.314999999999998</v>
      </c>
      <c r="C21" s="115">
        <f t="shared" si="0"/>
        <v>1.6502007360346034E-3</v>
      </c>
      <c r="D21" s="109" t="s">
        <v>163</v>
      </c>
      <c r="E21" s="108" t="s">
        <v>163</v>
      </c>
      <c r="F21" s="110" t="s">
        <v>163</v>
      </c>
      <c r="G21" s="116">
        <v>11130.996999999999</v>
      </c>
      <c r="H21" s="117">
        <f t="shared" si="4"/>
        <v>8.109368845379614E-3</v>
      </c>
      <c r="I21" s="109">
        <v>345</v>
      </c>
      <c r="J21" s="113">
        <f t="shared" si="5"/>
        <v>1.8426534209261335E-2</v>
      </c>
      <c r="K21" s="113">
        <f t="shared" si="9"/>
        <v>3.0994528163110636E-2</v>
      </c>
      <c r="L21" s="109">
        <v>174</v>
      </c>
      <c r="M21" s="117">
        <f t="shared" si="2"/>
        <v>9.8349536513678507E-3</v>
      </c>
      <c r="N21" s="114">
        <f t="shared" si="3"/>
        <v>1.56320228996558E-2</v>
      </c>
      <c r="O21" s="101">
        <f t="shared" si="6"/>
        <v>1.0325827057540309</v>
      </c>
    </row>
    <row r="22" spans="1:18">
      <c r="A22" s="94" t="s">
        <v>132</v>
      </c>
      <c r="B22" s="107">
        <v>155.416</v>
      </c>
      <c r="C22" s="115">
        <f t="shared" si="0"/>
        <v>7.6982619718311248E-3</v>
      </c>
      <c r="D22" s="109" t="s">
        <v>163</v>
      </c>
      <c r="E22" s="108" t="s">
        <v>163</v>
      </c>
      <c r="F22" s="110" t="s">
        <v>163</v>
      </c>
      <c r="G22" s="116">
        <v>15273.159</v>
      </c>
      <c r="H22" s="117">
        <f t="shared" si="4"/>
        <v>1.1127096680120322E-2</v>
      </c>
      <c r="I22" s="109">
        <v>221</v>
      </c>
      <c r="J22" s="113">
        <f t="shared" si="5"/>
        <v>1.1803663942744218E-2</v>
      </c>
      <c r="K22" s="113">
        <f t="shared" si="9"/>
        <v>1.4469829064177228E-2</v>
      </c>
      <c r="L22" s="109">
        <v>193</v>
      </c>
      <c r="M22" s="117">
        <f t="shared" si="2"/>
        <v>1.0908885371919511E-2</v>
      </c>
      <c r="N22" s="114">
        <f t="shared" si="3"/>
        <v>1.2636547553783732E-2</v>
      </c>
      <c r="O22" s="101">
        <f t="shared" si="6"/>
        <v>2.2488429538381678</v>
      </c>
    </row>
    <row r="23" spans="1:18">
      <c r="A23" s="94" t="s">
        <v>133</v>
      </c>
      <c r="B23" s="107">
        <v>75.820999999999998</v>
      </c>
      <c r="C23" s="115">
        <f t="shared" si="0"/>
        <v>3.7556617141491721E-3</v>
      </c>
      <c r="D23" s="109" t="s">
        <v>163</v>
      </c>
      <c r="E23" s="108" t="s">
        <v>163</v>
      </c>
      <c r="F23" s="110" t="s">
        <v>163</v>
      </c>
      <c r="G23" s="116">
        <v>14209.883</v>
      </c>
      <c r="H23" s="117">
        <f t="shared" si="4"/>
        <v>1.0352458319473935E-2</v>
      </c>
      <c r="I23" s="109">
        <v>825</v>
      </c>
      <c r="J23" s="113">
        <f t="shared" si="5"/>
        <v>4.4063451369972764E-2</v>
      </c>
      <c r="K23" s="113">
        <f t="shared" si="9"/>
        <v>5.8058183871042432E-2</v>
      </c>
      <c r="L23" s="109">
        <v>744</v>
      </c>
      <c r="M23" s="117">
        <f t="shared" si="2"/>
        <v>4.2052905267917703E-2</v>
      </c>
      <c r="N23" s="114">
        <f t="shared" si="3"/>
        <v>5.2357925818249169E-2</v>
      </c>
      <c r="O23" s="101">
        <f t="shared" si="6"/>
        <v>4.4020295592863077</v>
      </c>
    </row>
    <row r="24" spans="1:18">
      <c r="A24" s="94" t="s">
        <v>134</v>
      </c>
      <c r="B24" s="107">
        <v>23.074999999999999</v>
      </c>
      <c r="C24" s="115">
        <f t="shared" si="0"/>
        <v>1.1429800985741699E-3</v>
      </c>
      <c r="D24" s="109" t="s">
        <v>163</v>
      </c>
      <c r="E24" s="108" t="s">
        <v>163</v>
      </c>
      <c r="F24" s="110" t="s">
        <v>163</v>
      </c>
      <c r="G24" s="116">
        <v>6242.375</v>
      </c>
      <c r="H24" s="117">
        <f t="shared" si="4"/>
        <v>4.547815559215098E-3</v>
      </c>
      <c r="I24" s="85">
        <v>1149</v>
      </c>
      <c r="J24" s="113">
        <f t="shared" si="5"/>
        <v>6.1368370453452975E-2</v>
      </c>
      <c r="K24" s="113">
        <f t="shared" si="9"/>
        <v>0.18406455876168926</v>
      </c>
      <c r="L24" s="85">
        <v>1191</v>
      </c>
      <c r="M24" s="117">
        <f t="shared" si="2"/>
        <v>6.7318562061948903E-2</v>
      </c>
      <c r="N24" s="114">
        <f t="shared" si="3"/>
        <v>0.19079276717595467</v>
      </c>
      <c r="O24" s="101">
        <f t="shared" si="6"/>
        <v>4.2472896934259792</v>
      </c>
    </row>
    <row r="25" spans="1:18">
      <c r="A25" s="95" t="s">
        <v>135</v>
      </c>
      <c r="B25" s="120">
        <v>0</v>
      </c>
      <c r="C25" s="108">
        <f t="shared" si="0"/>
        <v>0</v>
      </c>
      <c r="D25" s="109" t="s">
        <v>163</v>
      </c>
      <c r="E25" s="108" t="s">
        <v>163</v>
      </c>
      <c r="F25" s="110" t="s">
        <v>163</v>
      </c>
      <c r="G25" s="116">
        <v>314.23700000000002</v>
      </c>
      <c r="H25" s="117">
        <f t="shared" si="4"/>
        <v>2.289340063487174E-4</v>
      </c>
      <c r="I25" s="109">
        <v>91</v>
      </c>
      <c r="J25" s="113">
        <f t="shared" si="5"/>
        <v>4.8603322117182074E-3</v>
      </c>
      <c r="K25" s="113">
        <f t="shared" si="9"/>
        <v>0.28959034104831699</v>
      </c>
      <c r="L25" s="109">
        <v>78</v>
      </c>
      <c r="M25" s="117">
        <f t="shared" si="2"/>
        <v>4.4087723264752427E-3</v>
      </c>
      <c r="N25" s="114">
        <f t="shared" si="3"/>
        <v>0.24822029232712886</v>
      </c>
      <c r="O25" s="103">
        <f t="shared" ref="O25" si="11">N25/20188.453</f>
        <v>1.2295161611795061E-5</v>
      </c>
    </row>
    <row r="26" spans="1:18">
      <c r="A26" s="95" t="s">
        <v>136</v>
      </c>
      <c r="B26" s="121">
        <v>0.124</v>
      </c>
      <c r="C26" s="122">
        <f t="shared" si="0"/>
        <v>6.1421249067474358E-6</v>
      </c>
      <c r="D26" s="109" t="s">
        <v>163</v>
      </c>
      <c r="E26" s="108" t="s">
        <v>163</v>
      </c>
      <c r="F26" s="110" t="s">
        <v>163</v>
      </c>
      <c r="G26" s="116">
        <v>1529.421</v>
      </c>
      <c r="H26" s="117">
        <f t="shared" si="4"/>
        <v>1.1142433161081022E-3</v>
      </c>
      <c r="I26" s="109">
        <v>315</v>
      </c>
      <c r="J26" s="113">
        <f t="shared" si="5"/>
        <v>1.6824226886716871E-2</v>
      </c>
      <c r="K26" s="113">
        <f t="shared" si="9"/>
        <v>0.20596029477821998</v>
      </c>
      <c r="L26" s="109">
        <v>309</v>
      </c>
      <c r="M26" s="117">
        <f t="shared" si="2"/>
        <v>1.7465521139498077E-2</v>
      </c>
      <c r="N26" s="114">
        <f t="shared" si="3"/>
        <v>0.20203724154434913</v>
      </c>
      <c r="O26" s="101">
        <f t="shared" si="6"/>
        <v>2.5539076552499276E-2</v>
      </c>
    </row>
    <row r="27" spans="1:18">
      <c r="A27" s="94" t="s">
        <v>137</v>
      </c>
      <c r="B27" s="107">
        <v>45.082000000000001</v>
      </c>
      <c r="C27" s="115">
        <f t="shared" si="0"/>
        <v>2.2330586697257089E-3</v>
      </c>
      <c r="D27" s="109" t="s">
        <v>163</v>
      </c>
      <c r="E27" s="108" t="s">
        <v>163</v>
      </c>
      <c r="F27" s="110" t="s">
        <v>163</v>
      </c>
      <c r="G27" s="116">
        <v>32533.576000000001</v>
      </c>
      <c r="H27" s="117">
        <f t="shared" si="4"/>
        <v>2.3701988927244341E-2</v>
      </c>
      <c r="I27" s="85">
        <v>2003</v>
      </c>
      <c r="J27" s="113">
        <f t="shared" si="5"/>
        <v>0.10698071890188539</v>
      </c>
      <c r="K27" s="113">
        <f t="shared" si="9"/>
        <v>6.1567163720336181E-2</v>
      </c>
      <c r="L27" s="85">
        <v>1464</v>
      </c>
      <c r="M27" s="117">
        <f t="shared" si="2"/>
        <v>8.274926520461226E-2</v>
      </c>
      <c r="N27" s="114">
        <f t="shared" si="3"/>
        <v>4.4999664346765937E-2</v>
      </c>
      <c r="O27" s="101">
        <f t="shared" si="6"/>
        <v>2.7755708748401959</v>
      </c>
    </row>
    <row r="28" spans="1:18">
      <c r="A28" s="95" t="s">
        <v>138</v>
      </c>
      <c r="B28" s="107">
        <v>16.928000000000001</v>
      </c>
      <c r="C28" s="115">
        <f t="shared" si="0"/>
        <v>8.3849911630177901E-4</v>
      </c>
      <c r="D28" s="109" t="s">
        <v>163</v>
      </c>
      <c r="E28" s="108" t="s">
        <v>163</v>
      </c>
      <c r="F28" s="110" t="s">
        <v>163</v>
      </c>
      <c r="G28" s="107">
        <v>20220.227999999999</v>
      </c>
      <c r="H28" s="117">
        <f t="shared" si="4"/>
        <v>1.4731230903186171E-2</v>
      </c>
      <c r="I28" s="109" t="s">
        <v>163</v>
      </c>
      <c r="J28" s="109" t="s">
        <v>163</v>
      </c>
      <c r="K28" s="109" t="s">
        <v>163</v>
      </c>
      <c r="L28" s="109">
        <v>330</v>
      </c>
      <c r="M28" s="117">
        <f t="shared" si="2"/>
        <v>1.8652498304318334E-2</v>
      </c>
      <c r="N28" s="114">
        <f t="shared" si="3"/>
        <v>1.6320290750430708E-2</v>
      </c>
      <c r="O28" s="101" t="s">
        <v>163</v>
      </c>
    </row>
    <row r="29" spans="1:18">
      <c r="A29" s="95" t="s">
        <v>139</v>
      </c>
      <c r="B29" s="123">
        <v>5.7130000000000001</v>
      </c>
      <c r="C29" s="115">
        <f t="shared" si="0"/>
        <v>2.8298354509877503E-4</v>
      </c>
      <c r="D29" s="109" t="s">
        <v>163</v>
      </c>
      <c r="E29" s="108" t="s">
        <v>163</v>
      </c>
      <c r="F29" s="110" t="s">
        <v>163</v>
      </c>
      <c r="G29" s="116">
        <v>9032.723</v>
      </c>
      <c r="H29" s="117">
        <f t="shared" si="4"/>
        <v>6.5806937586223311E-3</v>
      </c>
      <c r="I29" s="85">
        <v>1517</v>
      </c>
      <c r="J29" s="113">
        <f t="shared" si="5"/>
        <v>8.1023340276665065E-2</v>
      </c>
      <c r="K29" s="113">
        <f t="shared" si="9"/>
        <v>0.16794492646348172</v>
      </c>
      <c r="L29" s="109">
        <v>863</v>
      </c>
      <c r="M29" s="117">
        <f t="shared" si="2"/>
        <v>4.8779109201899165E-2</v>
      </c>
      <c r="N29" s="114">
        <f t="shared" si="3"/>
        <v>9.5541510572171875E-2</v>
      </c>
      <c r="O29" s="101">
        <f t="shared" si="6"/>
        <v>0.95946936488587109</v>
      </c>
    </row>
    <row r="30" spans="1:18">
      <c r="A30" s="96" t="s">
        <v>140</v>
      </c>
      <c r="B30" s="107">
        <f>B31-B45</f>
        <v>11786.072</v>
      </c>
      <c r="C30" s="115">
        <f t="shared" si="0"/>
        <v>0.58380263212837558</v>
      </c>
      <c r="D30" s="109" t="s">
        <v>163</v>
      </c>
      <c r="E30" s="108" t="s">
        <v>163</v>
      </c>
      <c r="F30" s="110" t="s">
        <v>163</v>
      </c>
      <c r="G30" s="116">
        <v>800861.10199999996</v>
      </c>
      <c r="H30" s="117">
        <f t="shared" si="4"/>
        <v>0.58345879259828981</v>
      </c>
      <c r="I30" s="85">
        <f>I31-I45</f>
        <v>4355</v>
      </c>
      <c r="J30" s="113">
        <f t="shared" si="5"/>
        <v>0.23260161298937135</v>
      </c>
      <c r="K30" s="113">
        <f t="shared" si="9"/>
        <v>5.4378967702691603E-3</v>
      </c>
      <c r="L30" s="85">
        <f>L31-L45</f>
        <v>4408</v>
      </c>
      <c r="M30" s="117">
        <f>L30/17692</f>
        <v>0.24915215916798553</v>
      </c>
      <c r="N30" s="114">
        <f t="shared" si="3"/>
        <v>5.5040755369337446E-3</v>
      </c>
      <c r="O30" s="101">
        <f t="shared" si="6"/>
        <v>64.091442862959781</v>
      </c>
    </row>
    <row r="31" spans="1:18">
      <c r="A31" s="96" t="s">
        <v>141</v>
      </c>
      <c r="B31" s="107">
        <v>12816.268</v>
      </c>
      <c r="C31" s="115">
        <f t="shared" si="0"/>
        <v>0.63483160398669469</v>
      </c>
      <c r="D31" s="109">
        <v>93</v>
      </c>
      <c r="E31" s="124">
        <f t="shared" si="7"/>
        <v>0.6992481203007519</v>
      </c>
      <c r="F31" s="110">
        <f t="shared" si="8"/>
        <v>7.2564025658639472E-3</v>
      </c>
      <c r="G31" s="116">
        <v>873726.60800000001</v>
      </c>
      <c r="H31" s="117">
        <f t="shared" si="4"/>
        <v>0.63654417787502848</v>
      </c>
      <c r="I31" s="85">
        <v>10576</v>
      </c>
      <c r="J31" s="113">
        <f t="shared" si="5"/>
        <v>0.56486674144100835</v>
      </c>
      <c r="K31" s="113">
        <f t="shared" si="9"/>
        <v>1.210447284443923E-2</v>
      </c>
      <c r="L31" s="85">
        <v>10656</v>
      </c>
      <c r="M31" s="117">
        <f t="shared" si="2"/>
        <v>0.6023061270630794</v>
      </c>
      <c r="N31" s="114">
        <f t="shared" si="3"/>
        <v>1.2196034666257984E-2</v>
      </c>
      <c r="O31" s="101">
        <f t="shared" si="6"/>
        <v>155.1341679730555</v>
      </c>
    </row>
    <row r="32" spans="1:18">
      <c r="A32" s="97" t="s">
        <v>142</v>
      </c>
      <c r="B32" s="107">
        <v>1012.4059999999999</v>
      </c>
      <c r="C32" s="115">
        <f t="shared" si="0"/>
        <v>5.0147775067262451E-2</v>
      </c>
      <c r="D32" s="109" t="s">
        <v>163</v>
      </c>
      <c r="E32" s="108" t="s">
        <v>163</v>
      </c>
      <c r="F32" s="110" t="s">
        <v>163</v>
      </c>
      <c r="G32" s="116">
        <v>100194.531</v>
      </c>
      <c r="H32" s="117">
        <f t="shared" si="4"/>
        <v>7.2995654222961531E-2</v>
      </c>
      <c r="I32" s="109" t="s">
        <v>163</v>
      </c>
      <c r="J32" s="109" t="s">
        <v>163</v>
      </c>
      <c r="K32" s="109" t="s">
        <v>163</v>
      </c>
      <c r="L32" s="85">
        <v>1730</v>
      </c>
      <c r="M32" s="117">
        <f t="shared" si="2"/>
        <v>9.7784309292335517E-2</v>
      </c>
      <c r="N32" s="114">
        <f t="shared" si="3"/>
        <v>1.7266411477089502E-2</v>
      </c>
      <c r="O32" s="101" t="s">
        <v>163</v>
      </c>
    </row>
    <row r="33" spans="1:16">
      <c r="A33" s="97" t="s">
        <v>143</v>
      </c>
      <c r="B33" s="107">
        <v>1902.2380000000001</v>
      </c>
      <c r="C33" s="115">
        <f t="shared" si="0"/>
        <v>9.4224059664205079E-2</v>
      </c>
      <c r="D33" s="109" t="s">
        <v>163</v>
      </c>
      <c r="E33" s="108" t="s">
        <v>163</v>
      </c>
      <c r="F33" s="110" t="s">
        <v>163</v>
      </c>
      <c r="G33" s="116">
        <v>97949.156000000003</v>
      </c>
      <c r="H33" s="117">
        <f t="shared" si="4"/>
        <v>7.1359810275542057E-2</v>
      </c>
      <c r="I33" s="109">
        <v>90</v>
      </c>
      <c r="J33" s="113">
        <f t="shared" si="5"/>
        <v>4.8069219676333923E-3</v>
      </c>
      <c r="K33" s="113">
        <f t="shared" si="9"/>
        <v>9.188440582377249E-4</v>
      </c>
      <c r="L33" s="109">
        <v>84</v>
      </c>
      <c r="M33" s="117">
        <f t="shared" si="2"/>
        <v>4.7479086592810311E-3</v>
      </c>
      <c r="N33" s="114">
        <f t="shared" si="3"/>
        <v>8.5758778768854323E-4</v>
      </c>
      <c r="O33" s="101">
        <f t="shared" si="6"/>
        <v>1.7478600836540135</v>
      </c>
    </row>
    <row r="34" spans="1:16">
      <c r="A34" s="97" t="s">
        <v>144</v>
      </c>
      <c r="B34" s="107">
        <v>854.62900000000002</v>
      </c>
      <c r="C34" s="115">
        <f t="shared" si="0"/>
        <v>4.2332565055876244E-2</v>
      </c>
      <c r="D34" s="109" t="s">
        <v>163</v>
      </c>
      <c r="E34" s="108" t="s">
        <v>163</v>
      </c>
      <c r="F34" s="110" t="s">
        <v>163</v>
      </c>
      <c r="G34" s="116">
        <v>56538.762000000002</v>
      </c>
      <c r="H34" s="117">
        <f t="shared" si="4"/>
        <v>4.1190710510400179E-2</v>
      </c>
      <c r="I34" s="109" t="s">
        <v>163</v>
      </c>
      <c r="J34" s="109" t="s">
        <v>163</v>
      </c>
      <c r="K34" s="109" t="s">
        <v>163</v>
      </c>
      <c r="L34" s="85">
        <v>2264</v>
      </c>
      <c r="M34" s="117">
        <f t="shared" si="2"/>
        <v>0.12796744291205064</v>
      </c>
      <c r="N34" s="114">
        <f t="shared" si="3"/>
        <v>4.0043324613298042E-2</v>
      </c>
      <c r="O34" s="101" t="s">
        <v>163</v>
      </c>
    </row>
    <row r="35" spans="1:16">
      <c r="A35" s="98" t="s">
        <v>145</v>
      </c>
      <c r="B35" s="107">
        <v>26.044</v>
      </c>
      <c r="C35" s="115">
        <f t="shared" si="0"/>
        <v>1.2900443634784695E-3</v>
      </c>
      <c r="D35" s="109" t="s">
        <v>163</v>
      </c>
      <c r="E35" s="108" t="s">
        <v>163</v>
      </c>
      <c r="F35" s="110" t="s">
        <v>163</v>
      </c>
      <c r="G35" s="116">
        <v>6643.2629999999999</v>
      </c>
      <c r="H35" s="117">
        <f t="shared" si="4"/>
        <v>4.8398782250918867E-3</v>
      </c>
      <c r="I35" s="109" t="s">
        <v>163</v>
      </c>
      <c r="J35" s="109" t="s">
        <v>163</v>
      </c>
      <c r="K35" s="109" t="s">
        <v>163</v>
      </c>
      <c r="L35" s="109">
        <v>972</v>
      </c>
      <c r="M35" s="117">
        <f t="shared" si="2"/>
        <v>5.4940085914537647E-2</v>
      </c>
      <c r="N35" s="114">
        <f t="shared" si="3"/>
        <v>0.14631364135365407</v>
      </c>
      <c r="O35" s="101" t="s">
        <v>163</v>
      </c>
    </row>
    <row r="36" spans="1:16">
      <c r="A36" s="98" t="s">
        <v>146</v>
      </c>
      <c r="B36" s="107">
        <v>743.77099999999996</v>
      </c>
      <c r="C36" s="115">
        <f t="shared" si="0"/>
        <v>3.684140632271328E-2</v>
      </c>
      <c r="D36" s="109" t="s">
        <v>163</v>
      </c>
      <c r="E36" s="108" t="s">
        <v>163</v>
      </c>
      <c r="F36" s="110" t="s">
        <v>163</v>
      </c>
      <c r="G36" s="107">
        <v>37299.842000000004</v>
      </c>
      <c r="H36" s="117">
        <f t="shared" si="4"/>
        <v>2.7174401057909019E-2</v>
      </c>
      <c r="I36" s="109" t="s">
        <v>163</v>
      </c>
      <c r="J36" s="109" t="s">
        <v>163</v>
      </c>
      <c r="K36" s="109" t="s">
        <v>163</v>
      </c>
      <c r="L36" s="85">
        <v>1037</v>
      </c>
      <c r="M36" s="117">
        <f t="shared" si="2"/>
        <v>5.8614062853267014E-2</v>
      </c>
      <c r="N36" s="114">
        <f t="shared" si="3"/>
        <v>2.7801726345114273E-2</v>
      </c>
      <c r="O36" s="101" t="s">
        <v>163</v>
      </c>
    </row>
    <row r="37" spans="1:16">
      <c r="A37" s="97" t="s">
        <v>147</v>
      </c>
      <c r="B37" s="107">
        <v>2661.5749999999998</v>
      </c>
      <c r="C37" s="115">
        <f t="shared" si="0"/>
        <v>0.13183650079577666</v>
      </c>
      <c r="D37" s="109" t="s">
        <v>163</v>
      </c>
      <c r="E37" s="108" t="s">
        <v>163</v>
      </c>
      <c r="F37" s="110" t="s">
        <v>163</v>
      </c>
      <c r="G37" s="107">
        <v>213379.25200000001</v>
      </c>
      <c r="H37" s="117">
        <f t="shared" si="4"/>
        <v>0.15545517247190041</v>
      </c>
      <c r="I37" s="109">
        <v>270</v>
      </c>
      <c r="J37" s="113">
        <f t="shared" si="5"/>
        <v>1.4420765902900177E-2</v>
      </c>
      <c r="K37" s="113">
        <f t="shared" ref="K37" si="12">I37/G37</f>
        <v>1.2653526407525319E-3</v>
      </c>
      <c r="L37" s="109">
        <v>300</v>
      </c>
      <c r="M37" s="117">
        <f t="shared" si="2"/>
        <v>1.6956816640289397E-2</v>
      </c>
      <c r="N37" s="114">
        <f t="shared" si="3"/>
        <v>1.4059473786139243E-3</v>
      </c>
      <c r="O37" s="101">
        <f t="shared" si="6"/>
        <v>3.3678309548109202</v>
      </c>
    </row>
    <row r="38" spans="1:16">
      <c r="A38" s="97" t="s">
        <v>148</v>
      </c>
      <c r="B38" s="107">
        <v>1037.8040000000001</v>
      </c>
      <c r="C38" s="115">
        <f t="shared" si="0"/>
        <v>5.1405820941307391E-2</v>
      </c>
      <c r="D38" s="109" t="s">
        <v>163</v>
      </c>
      <c r="E38" s="108" t="s">
        <v>163</v>
      </c>
      <c r="F38" s="110" t="s">
        <v>163</v>
      </c>
      <c r="G38" s="116">
        <v>111963.94100000001</v>
      </c>
      <c r="H38" s="117">
        <f t="shared" si="4"/>
        <v>8.1570132033215129E-2</v>
      </c>
      <c r="I38" s="109" t="s">
        <v>163</v>
      </c>
      <c r="J38" s="109" t="s">
        <v>163</v>
      </c>
      <c r="K38" s="109" t="s">
        <v>163</v>
      </c>
      <c r="L38" s="85">
        <v>5832</v>
      </c>
      <c r="M38" s="117">
        <f t="shared" si="2"/>
        <v>0.32964051548722584</v>
      </c>
      <c r="N38" s="114">
        <f t="shared" si="3"/>
        <v>5.2088198646026575E-2</v>
      </c>
      <c r="O38" s="104" t="s">
        <v>163</v>
      </c>
    </row>
    <row r="39" spans="1:16">
      <c r="A39" s="98" t="s">
        <v>149</v>
      </c>
      <c r="B39" s="107">
        <v>244.95</v>
      </c>
      <c r="C39" s="115">
        <f t="shared" si="0"/>
        <v>1.2133173354095035E-2</v>
      </c>
      <c r="D39" s="109" t="s">
        <v>163</v>
      </c>
      <c r="E39" s="108" t="s">
        <v>163</v>
      </c>
      <c r="F39" s="110" t="s">
        <v>163</v>
      </c>
      <c r="G39" s="116">
        <v>22988.094000000001</v>
      </c>
      <c r="H39" s="117">
        <f t="shared" si="4"/>
        <v>1.6747730081883776E-2</v>
      </c>
      <c r="I39" s="109" t="s">
        <v>163</v>
      </c>
      <c r="J39" s="109" t="s">
        <v>163</v>
      </c>
      <c r="K39" s="109" t="s">
        <v>163</v>
      </c>
      <c r="L39" s="109">
        <v>457</v>
      </c>
      <c r="M39" s="117">
        <f t="shared" si="2"/>
        <v>2.5830884015374179E-2</v>
      </c>
      <c r="N39" s="114">
        <f t="shared" si="3"/>
        <v>1.9879856068102036E-2</v>
      </c>
      <c r="O39" s="104" t="s">
        <v>163</v>
      </c>
    </row>
    <row r="40" spans="1:16">
      <c r="A40" s="98" t="s">
        <v>150</v>
      </c>
      <c r="B40" s="107">
        <v>23.582999999999998</v>
      </c>
      <c r="C40" s="115">
        <f t="shared" si="0"/>
        <v>1.1681429973856836E-3</v>
      </c>
      <c r="D40" s="109" t="s">
        <v>163</v>
      </c>
      <c r="E40" s="108" t="s">
        <v>163</v>
      </c>
      <c r="F40" s="110" t="s">
        <v>163</v>
      </c>
      <c r="G40" s="116">
        <v>5309.5550000000003</v>
      </c>
      <c r="H40" s="117">
        <f t="shared" si="4"/>
        <v>3.8682195224587308E-3</v>
      </c>
      <c r="I40" s="109" t="s">
        <v>163</v>
      </c>
      <c r="J40" s="109" t="s">
        <v>163</v>
      </c>
      <c r="K40" s="109" t="s">
        <v>163</v>
      </c>
      <c r="L40" s="85">
        <v>1811</v>
      </c>
      <c r="M40" s="117">
        <f t="shared" si="2"/>
        <v>0.10236264978521366</v>
      </c>
      <c r="N40" s="114">
        <f t="shared" si="3"/>
        <v>0.34108319812112314</v>
      </c>
      <c r="O40" s="104" t="s">
        <v>163</v>
      </c>
    </row>
    <row r="41" spans="1:16">
      <c r="A41" s="98" t="s">
        <v>151</v>
      </c>
      <c r="B41" s="107">
        <v>260.38099999999997</v>
      </c>
      <c r="C41" s="115">
        <f t="shared" si="0"/>
        <v>1.2897521172127452E-2</v>
      </c>
      <c r="D41" s="109" t="s">
        <v>163</v>
      </c>
      <c r="E41" s="108" t="s">
        <v>163</v>
      </c>
      <c r="F41" s="110" t="s">
        <v>163</v>
      </c>
      <c r="G41" s="116">
        <v>28922.401000000002</v>
      </c>
      <c r="H41" s="117">
        <f t="shared" si="4"/>
        <v>2.1071105993737689E-2</v>
      </c>
      <c r="I41" s="109" t="s">
        <v>163</v>
      </c>
      <c r="J41" s="109" t="s">
        <v>163</v>
      </c>
      <c r="K41" s="109" t="s">
        <v>163</v>
      </c>
      <c r="L41" s="85">
        <v>3276</v>
      </c>
      <c r="M41" s="117">
        <f t="shared" si="2"/>
        <v>0.1851684377119602</v>
      </c>
      <c r="N41" s="114">
        <f t="shared" si="3"/>
        <v>0.11326860449794607</v>
      </c>
      <c r="O41" s="104" t="s">
        <v>163</v>
      </c>
    </row>
    <row r="42" spans="1:16">
      <c r="A42" s="97" t="s">
        <v>152</v>
      </c>
      <c r="B42" s="107">
        <v>1262.9839999999999</v>
      </c>
      <c r="C42" s="115">
        <f t="shared" si="0"/>
        <v>6.2559721638899224E-2</v>
      </c>
      <c r="D42" s="109" t="s">
        <v>163</v>
      </c>
      <c r="E42" s="108" t="s">
        <v>163</v>
      </c>
      <c r="F42" s="110" t="s">
        <v>163</v>
      </c>
      <c r="G42" s="116">
        <v>54977.413999999997</v>
      </c>
      <c r="H42" s="117">
        <f t="shared" si="4"/>
        <v>4.0053207119823776E-2</v>
      </c>
      <c r="I42" s="109" t="s">
        <v>163</v>
      </c>
      <c r="J42" s="109" t="s">
        <v>163</v>
      </c>
      <c r="K42" s="109" t="s">
        <v>163</v>
      </c>
      <c r="L42" s="109">
        <v>93</v>
      </c>
      <c r="M42" s="117">
        <f>L42/17692</f>
        <v>5.2566131584897129E-3</v>
      </c>
      <c r="N42" s="114">
        <f t="shared" si="3"/>
        <v>1.6916037556804692E-3</v>
      </c>
      <c r="O42" s="104" t="s">
        <v>163</v>
      </c>
    </row>
    <row r="43" spans="1:16">
      <c r="A43" s="96" t="s">
        <v>160</v>
      </c>
      <c r="B43" s="107">
        <v>1038.758</v>
      </c>
      <c r="C43" s="115">
        <f t="shared" si="0"/>
        <v>5.1453075676477042E-2</v>
      </c>
      <c r="D43" s="109">
        <v>78</v>
      </c>
      <c r="E43" s="124">
        <f t="shared" si="7"/>
        <v>0.5864661654135338</v>
      </c>
      <c r="F43" s="110">
        <f t="shared" si="8"/>
        <v>7.5089674399619541E-2</v>
      </c>
      <c r="G43" s="116">
        <v>76253.364000000001</v>
      </c>
      <c r="H43" s="117">
        <f t="shared" si="4"/>
        <v>5.5553572997728014E-2</v>
      </c>
      <c r="I43" s="85">
        <v>6878</v>
      </c>
      <c r="J43" s="113">
        <f t="shared" si="5"/>
        <v>0.36735565881536081</v>
      </c>
      <c r="K43" s="113">
        <f t="shared" ref="K43:K46" si="13">I43/G43</f>
        <v>9.0199299272881908E-2</v>
      </c>
      <c r="L43" s="85">
        <v>6951</v>
      </c>
      <c r="M43" s="117">
        <f t="shared" ref="M43:M45" si="14">L43/17692</f>
        <v>0.39288944155550531</v>
      </c>
      <c r="N43" s="114">
        <f t="shared" si="3"/>
        <v>9.1156634086333552E-2</v>
      </c>
      <c r="O43" s="101">
        <f t="shared" si="6"/>
        <v>93.695243714100272</v>
      </c>
      <c r="P43" s="91"/>
    </row>
    <row r="44" spans="1:16">
      <c r="A44" s="97" t="s">
        <v>161</v>
      </c>
      <c r="B44" s="123">
        <v>8.5619999999999994</v>
      </c>
      <c r="C44" s="115">
        <f t="shared" si="0"/>
        <v>4.2410381815783499E-4</v>
      </c>
      <c r="D44" s="109" t="s">
        <v>163</v>
      </c>
      <c r="E44" s="108" t="s">
        <v>163</v>
      </c>
      <c r="F44" s="110" t="s">
        <v>163</v>
      </c>
      <c r="G44" s="116">
        <v>3387.8580000000002</v>
      </c>
      <c r="H44" s="117">
        <f>G44/1372609.535</f>
        <v>2.468187720989422E-3</v>
      </c>
      <c r="I44" s="109">
        <v>657</v>
      </c>
      <c r="J44" s="113">
        <f t="shared" si="5"/>
        <v>3.5090530363723761E-2</v>
      </c>
      <c r="K44" s="113">
        <f>I44/G44</f>
        <v>0.19392784467353708</v>
      </c>
      <c r="L44" s="109">
        <v>703</v>
      </c>
      <c r="M44" s="117">
        <f t="shared" si="14"/>
        <v>3.9735473660411483E-2</v>
      </c>
      <c r="N44" s="114">
        <f t="shared" si="3"/>
        <v>0.20750574551825962</v>
      </c>
      <c r="O44" s="101">
        <f>B44*K44</f>
        <v>1.6604102060948243</v>
      </c>
      <c r="P44" s="91"/>
    </row>
    <row r="45" spans="1:16">
      <c r="A45" s="97" t="s">
        <v>162</v>
      </c>
      <c r="B45" s="107">
        <v>1030.1959999999999</v>
      </c>
      <c r="C45" s="115">
        <f t="shared" si="0"/>
        <v>5.10289718583192E-2</v>
      </c>
      <c r="D45" s="109" t="s">
        <v>163</v>
      </c>
      <c r="E45" s="108" t="s">
        <v>163</v>
      </c>
      <c r="F45" s="110" t="s">
        <v>163</v>
      </c>
      <c r="G45" s="116">
        <v>72865.506000000008</v>
      </c>
      <c r="H45" s="117">
        <f t="shared" si="4"/>
        <v>5.3085385276738596E-2</v>
      </c>
      <c r="I45" s="85">
        <v>6221</v>
      </c>
      <c r="J45" s="113">
        <f t="shared" si="5"/>
        <v>0.33226512845163703</v>
      </c>
      <c r="K45" s="113">
        <f t="shared" si="13"/>
        <v>8.5376474294983962E-2</v>
      </c>
      <c r="L45" s="85">
        <v>6248</v>
      </c>
      <c r="M45" s="117">
        <f t="shared" si="14"/>
        <v>0.35315396789509385</v>
      </c>
      <c r="N45" s="114">
        <f t="shared" si="3"/>
        <v>8.5747019995990964E-2</v>
      </c>
      <c r="O45" s="101">
        <f t="shared" si="6"/>
        <v>87.954502312795285</v>
      </c>
    </row>
    <row r="46" spans="1:16">
      <c r="A46" s="96" t="s">
        <v>153</v>
      </c>
      <c r="B46" s="107">
        <v>4494.3459999999995</v>
      </c>
      <c r="C46" s="115">
        <f t="shared" si="0"/>
        <v>0.22261963311403798</v>
      </c>
      <c r="D46" s="109">
        <f>D5-D8-D9-D31</f>
        <v>39</v>
      </c>
      <c r="E46" s="124">
        <f t="shared" si="7"/>
        <v>0.2932330827067669</v>
      </c>
      <c r="F46" s="110">
        <f t="shared" si="8"/>
        <v>8.6775695507199501E-3</v>
      </c>
      <c r="G46" s="116">
        <f>SUM(G6:G7,G11)</f>
        <v>313965.38500000001</v>
      </c>
      <c r="H46" s="117">
        <f t="shared" si="4"/>
        <v>0.22873612414472994</v>
      </c>
      <c r="I46" s="85">
        <f>I6+I7+I11</f>
        <v>7665</v>
      </c>
      <c r="J46" s="113">
        <f>I46/18723</f>
        <v>0.40938952091011055</v>
      </c>
      <c r="K46" s="113">
        <f t="shared" si="13"/>
        <v>2.441351934386015E-2</v>
      </c>
      <c r="L46" s="85">
        <v>6624</v>
      </c>
      <c r="M46" s="117">
        <f>L46/17692</f>
        <v>0.37440651141758985</v>
      </c>
      <c r="N46" s="114">
        <f t="shared" si="3"/>
        <v>2.1097867205966032E-2</v>
      </c>
      <c r="O46" s="101">
        <f t="shared" si="6"/>
        <v>109.72280300900049</v>
      </c>
    </row>
    <row r="47" spans="1:16">
      <c r="J47" s="89"/>
    </row>
    <row r="48" spans="1:16">
      <c r="A48" t="s">
        <v>164</v>
      </c>
      <c r="B48" s="105"/>
    </row>
    <row r="49" spans="1:1">
      <c r="A49" t="s">
        <v>167</v>
      </c>
    </row>
  </sheetData>
  <mergeCells count="2">
    <mergeCell ref="B3:F3"/>
    <mergeCell ref="G3:N3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pane xSplit="1" topLeftCell="B1" activePane="topRight" state="frozen"/>
      <selection pane="topRight"/>
    </sheetView>
  </sheetViews>
  <sheetFormatPr defaultColWidth="11" defaultRowHeight="15.75"/>
  <cols>
    <col min="1" max="1" width="24.375" bestFit="1" customWidth="1"/>
    <col min="2" max="2" width="16" bestFit="1" customWidth="1"/>
    <col min="3" max="3" width="7.625" customWidth="1"/>
    <col min="4" max="4" width="11.375" bestFit="1" customWidth="1"/>
    <col min="5" max="5" width="8.5" customWidth="1"/>
    <col min="6" max="6" width="15.5" bestFit="1" customWidth="1"/>
    <col min="7" max="7" width="5.125" customWidth="1"/>
    <col min="8" max="8" width="11.375" bestFit="1" customWidth="1"/>
    <col min="9" max="9" width="8.5" customWidth="1"/>
    <col min="10" max="10" width="15.5" bestFit="1" customWidth="1"/>
    <col min="11" max="11" width="11.375" bestFit="1" customWidth="1"/>
    <col min="12" max="12" width="8.5" customWidth="1"/>
    <col min="13" max="13" width="15.5" bestFit="1" customWidth="1"/>
  </cols>
  <sheetData>
    <row r="1" spans="1:14">
      <c r="A1" t="s">
        <v>222</v>
      </c>
    </row>
    <row r="3" spans="1:14" ht="66" customHeight="1">
      <c r="A3" s="36"/>
      <c r="B3" s="47"/>
      <c r="C3" s="173" t="s">
        <v>24</v>
      </c>
      <c r="D3" s="171"/>
      <c r="E3" s="171"/>
      <c r="F3" s="172"/>
      <c r="G3" s="170" t="s">
        <v>113</v>
      </c>
      <c r="H3" s="171"/>
      <c r="I3" s="171"/>
      <c r="J3" s="172"/>
      <c r="K3" s="170" t="s">
        <v>114</v>
      </c>
      <c r="L3" s="174"/>
      <c r="M3" s="175"/>
      <c r="N3" s="28"/>
    </row>
    <row r="4" spans="1:14">
      <c r="A4" s="15"/>
      <c r="B4" s="149" t="s">
        <v>25</v>
      </c>
      <c r="C4" s="131" t="s">
        <v>13</v>
      </c>
      <c r="D4" s="10" t="s">
        <v>14</v>
      </c>
      <c r="E4" s="10" t="s">
        <v>15</v>
      </c>
      <c r="F4" s="15" t="s">
        <v>23</v>
      </c>
      <c r="G4" s="131" t="s">
        <v>13</v>
      </c>
      <c r="H4" s="10" t="s">
        <v>14</v>
      </c>
      <c r="I4" s="10" t="s">
        <v>15</v>
      </c>
      <c r="J4" s="15" t="s">
        <v>23</v>
      </c>
      <c r="K4" s="131" t="s">
        <v>14</v>
      </c>
      <c r="L4" s="10" t="s">
        <v>15</v>
      </c>
      <c r="M4" s="15" t="s">
        <v>23</v>
      </c>
    </row>
    <row r="5" spans="1:14">
      <c r="A5" s="36" t="s">
        <v>1</v>
      </c>
      <c r="B5" s="48">
        <v>17691100</v>
      </c>
      <c r="C5" s="49">
        <v>232910</v>
      </c>
      <c r="D5" s="50">
        <v>18110</v>
      </c>
      <c r="E5" s="50">
        <v>138620</v>
      </c>
      <c r="F5" s="51">
        <v>74730</v>
      </c>
      <c r="G5" s="39">
        <v>1.3165376940947708</v>
      </c>
      <c r="H5" s="33">
        <v>0.10236785728417114</v>
      </c>
      <c r="I5" s="33">
        <v>0.78355783416520164</v>
      </c>
      <c r="J5" s="37">
        <v>0.42241579099095028</v>
      </c>
      <c r="K5" s="52">
        <v>7.7755356146150865</v>
      </c>
      <c r="L5" s="53">
        <v>59.516551457644582</v>
      </c>
      <c r="M5" s="25">
        <v>32.085354858099699</v>
      </c>
    </row>
    <row r="6" spans="1:14">
      <c r="A6" s="36" t="s">
        <v>2</v>
      </c>
      <c r="B6" s="48">
        <v>242700</v>
      </c>
      <c r="C6" s="49">
        <v>1970</v>
      </c>
      <c r="D6" s="50">
        <v>170</v>
      </c>
      <c r="E6" s="50">
        <v>510</v>
      </c>
      <c r="F6" s="51">
        <v>1280</v>
      </c>
      <c r="G6" s="39">
        <v>0.81170168932838893</v>
      </c>
      <c r="H6" s="33">
        <v>7.0045323444581781E-2</v>
      </c>
      <c r="I6" s="33">
        <v>0.21013597033374534</v>
      </c>
      <c r="J6" s="37">
        <v>0.5274000824062629</v>
      </c>
      <c r="K6" s="52">
        <v>8.6294416243654819</v>
      </c>
      <c r="L6" s="53">
        <v>25.888324873096447</v>
      </c>
      <c r="M6" s="25">
        <v>64.974619289340097</v>
      </c>
    </row>
    <row r="7" spans="1:14">
      <c r="A7" s="36" t="s">
        <v>3</v>
      </c>
      <c r="B7" s="48">
        <v>74100</v>
      </c>
      <c r="C7" s="49">
        <v>510</v>
      </c>
      <c r="D7" s="50">
        <v>90</v>
      </c>
      <c r="E7" s="50">
        <v>220</v>
      </c>
      <c r="F7" s="51">
        <v>200</v>
      </c>
      <c r="G7" s="39">
        <v>0.68825910931174095</v>
      </c>
      <c r="H7" s="33">
        <v>0.12145748987854252</v>
      </c>
      <c r="I7" s="33">
        <v>0.29689608636977061</v>
      </c>
      <c r="J7" s="37">
        <v>0.26990553306342779</v>
      </c>
      <c r="K7" s="52">
        <v>17.647058823529413</v>
      </c>
      <c r="L7" s="53">
        <v>43.137254901960787</v>
      </c>
      <c r="M7" s="25">
        <v>39.215686274509807</v>
      </c>
    </row>
    <row r="8" spans="1:14">
      <c r="A8" s="36" t="s">
        <v>4</v>
      </c>
      <c r="B8" s="48">
        <v>452600</v>
      </c>
      <c r="C8" s="49">
        <v>3100</v>
      </c>
      <c r="D8" s="50">
        <v>460</v>
      </c>
      <c r="E8" s="50">
        <v>810</v>
      </c>
      <c r="F8" s="51">
        <v>1840</v>
      </c>
      <c r="G8" s="39">
        <v>0.68493150684931503</v>
      </c>
      <c r="H8" s="33">
        <v>0.10163499779054352</v>
      </c>
      <c r="I8" s="33">
        <v>0.1789659743703049</v>
      </c>
      <c r="J8" s="37">
        <v>0.4065399911621741</v>
      </c>
      <c r="K8" s="52">
        <v>14.838709677419354</v>
      </c>
      <c r="L8" s="53">
        <v>26.129032258064516</v>
      </c>
      <c r="M8" s="25">
        <v>59.354838709677416</v>
      </c>
    </row>
    <row r="9" spans="1:14">
      <c r="A9" s="36" t="s">
        <v>5</v>
      </c>
      <c r="B9" s="48">
        <v>354500</v>
      </c>
      <c r="C9" s="49">
        <v>2280</v>
      </c>
      <c r="D9" s="50">
        <v>240</v>
      </c>
      <c r="E9" s="50">
        <v>720</v>
      </c>
      <c r="F9" s="51">
        <v>1330</v>
      </c>
      <c r="G9" s="39">
        <v>0.64315937940761636</v>
      </c>
      <c r="H9" s="33">
        <v>6.7700987306064886E-2</v>
      </c>
      <c r="I9" s="33">
        <v>0.20310296191819463</v>
      </c>
      <c r="J9" s="37">
        <v>0.3751763046544429</v>
      </c>
      <c r="K9" s="52">
        <v>10.526315789473683</v>
      </c>
      <c r="L9" s="53">
        <v>31.578947368421051</v>
      </c>
      <c r="M9" s="25">
        <v>58.333333333333336</v>
      </c>
    </row>
    <row r="10" spans="1:14">
      <c r="A10" s="36" t="s">
        <v>6</v>
      </c>
      <c r="B10" s="48">
        <v>4060800</v>
      </c>
      <c r="C10" s="49">
        <v>66780</v>
      </c>
      <c r="D10" s="50">
        <v>3150</v>
      </c>
      <c r="E10" s="50">
        <v>43150</v>
      </c>
      <c r="F10" s="51">
        <v>20490</v>
      </c>
      <c r="G10" s="39">
        <v>1.6445035460992907</v>
      </c>
      <c r="H10" s="33">
        <v>7.7570921985815611E-2</v>
      </c>
      <c r="I10" s="33">
        <v>1.0625985027580771</v>
      </c>
      <c r="J10" s="37">
        <v>0.5045803782505911</v>
      </c>
      <c r="K10" s="52">
        <v>4.716981132075472</v>
      </c>
      <c r="L10" s="53">
        <v>64.61515423779575</v>
      </c>
      <c r="M10" s="25">
        <v>30.682839173405213</v>
      </c>
    </row>
    <row r="11" spans="1:14">
      <c r="A11" s="36" t="s">
        <v>7</v>
      </c>
      <c r="B11" s="48">
        <v>6823400</v>
      </c>
      <c r="C11" s="49">
        <v>101910</v>
      </c>
      <c r="D11" s="50">
        <v>9980</v>
      </c>
      <c r="E11" s="50">
        <v>63720</v>
      </c>
      <c r="F11" s="51">
        <v>28220</v>
      </c>
      <c r="G11" s="39">
        <v>1.4935369463903625</v>
      </c>
      <c r="H11" s="33">
        <v>0.14626139461265644</v>
      </c>
      <c r="I11" s="33">
        <v>0.93384529706597896</v>
      </c>
      <c r="J11" s="37">
        <v>0.41357680921534723</v>
      </c>
      <c r="K11" s="52">
        <v>9.7929545677558636</v>
      </c>
      <c r="L11" s="53">
        <v>62.525758021783929</v>
      </c>
      <c r="M11" s="25">
        <v>27.691099990187418</v>
      </c>
    </row>
    <row r="12" spans="1:14">
      <c r="A12" s="36" t="s">
        <v>8</v>
      </c>
      <c r="B12" s="48">
        <v>625800</v>
      </c>
      <c r="C12" s="49">
        <v>4990</v>
      </c>
      <c r="D12" s="50">
        <v>780</v>
      </c>
      <c r="E12" s="50">
        <v>1870</v>
      </c>
      <c r="F12" s="51">
        <v>2340</v>
      </c>
      <c r="G12" s="39">
        <v>0.79737935442633423</v>
      </c>
      <c r="H12" s="33">
        <v>0.12464046021093002</v>
      </c>
      <c r="I12" s="33">
        <v>0.29881751358261427</v>
      </c>
      <c r="J12" s="37">
        <v>0.37392138063279001</v>
      </c>
      <c r="K12" s="52">
        <v>15.631262525050099</v>
      </c>
      <c r="L12" s="53">
        <v>37.474949899799597</v>
      </c>
      <c r="M12" s="25">
        <v>46.893787575150306</v>
      </c>
    </row>
    <row r="13" spans="1:14">
      <c r="A13" s="36" t="s">
        <v>9</v>
      </c>
      <c r="B13" s="48">
        <v>565300</v>
      </c>
      <c r="C13" s="49">
        <v>5170</v>
      </c>
      <c r="D13" s="50">
        <v>810</v>
      </c>
      <c r="E13" s="50">
        <v>1540</v>
      </c>
      <c r="F13" s="51">
        <v>2820</v>
      </c>
      <c r="G13" s="39">
        <v>0.91455864142932952</v>
      </c>
      <c r="H13" s="33">
        <v>0.14328675039801875</v>
      </c>
      <c r="I13" s="33">
        <v>0.27242172297894923</v>
      </c>
      <c r="J13" s="37">
        <v>0.4988501680523616</v>
      </c>
      <c r="K13" s="52">
        <v>15.667311411992262</v>
      </c>
      <c r="L13" s="53">
        <v>29.787234042553191</v>
      </c>
      <c r="M13" s="25">
        <v>54.54545454545454</v>
      </c>
    </row>
    <row r="14" spans="1:14">
      <c r="A14" s="36" t="s">
        <v>10</v>
      </c>
      <c r="B14" s="48">
        <v>2226200</v>
      </c>
      <c r="C14" s="49">
        <v>20500</v>
      </c>
      <c r="D14" s="50">
        <v>1640</v>
      </c>
      <c r="E14" s="50">
        <v>10000</v>
      </c>
      <c r="F14" s="51">
        <v>8860</v>
      </c>
      <c r="G14" s="39">
        <v>0.92085167550085345</v>
      </c>
      <c r="H14" s="33">
        <v>7.3668134040068278E-2</v>
      </c>
      <c r="I14" s="33">
        <v>0.44919593926870904</v>
      </c>
      <c r="J14" s="37">
        <v>0.39798760219207613</v>
      </c>
      <c r="K14" s="52">
        <v>8</v>
      </c>
      <c r="L14" s="53">
        <v>48.780487804878049</v>
      </c>
      <c r="M14" s="25">
        <v>43.219512195121951</v>
      </c>
    </row>
    <row r="15" spans="1:14">
      <c r="A15" s="36" t="s">
        <v>11</v>
      </c>
      <c r="B15" s="48">
        <v>2265600</v>
      </c>
      <c r="C15" s="49">
        <v>25610</v>
      </c>
      <c r="D15" s="50">
        <v>780</v>
      </c>
      <c r="E15" s="50">
        <v>16040</v>
      </c>
      <c r="F15" s="51">
        <v>8800</v>
      </c>
      <c r="G15" s="39">
        <v>1.1303848870056497</v>
      </c>
      <c r="H15" s="33">
        <v>3.4427966101694914E-2</v>
      </c>
      <c r="I15" s="33">
        <v>0.70798022598870058</v>
      </c>
      <c r="J15" s="37">
        <v>0.3884180790960452</v>
      </c>
      <c r="K15" s="52">
        <v>3.0456852791878175</v>
      </c>
      <c r="L15" s="53">
        <v>62.631784459195629</v>
      </c>
      <c r="M15" s="25">
        <v>34.361577508785629</v>
      </c>
    </row>
    <row r="17" spans="1:1">
      <c r="A17" t="s">
        <v>26</v>
      </c>
    </row>
  </sheetData>
  <mergeCells count="3">
    <mergeCell ref="C3:F3"/>
    <mergeCell ref="G3:J3"/>
    <mergeCell ref="K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3"/>
  <sheetViews>
    <sheetView zoomScaleNormal="100" workbookViewId="0">
      <pane xSplit="1" topLeftCell="B1" activePane="topRight" state="frozen"/>
      <selection pane="topRight"/>
    </sheetView>
  </sheetViews>
  <sheetFormatPr defaultColWidth="11" defaultRowHeight="15.75"/>
  <cols>
    <col min="1" max="1" width="5.375" customWidth="1"/>
    <col min="2" max="2" width="16.125" bestFit="1" customWidth="1"/>
    <col min="3" max="3" width="5.375" customWidth="1"/>
    <col min="4" max="4" width="11.625" bestFit="1" customWidth="1"/>
    <col min="5" max="5" width="8.875" customWidth="1"/>
    <col min="6" max="6" width="15.125" bestFit="1" customWidth="1"/>
    <col min="7" max="7" width="5.375" customWidth="1"/>
    <col min="8" max="8" width="11.625" bestFit="1" customWidth="1"/>
    <col min="9" max="9" width="8.875" customWidth="1"/>
    <col min="10" max="10" width="15.125" bestFit="1" customWidth="1"/>
    <col min="11" max="11" width="16.125" bestFit="1" customWidth="1"/>
    <col min="12" max="12" width="7.125" customWidth="1"/>
    <col min="13" max="13" width="11.625" bestFit="1" customWidth="1"/>
    <col min="14" max="14" width="8.875" customWidth="1"/>
    <col min="15" max="15" width="15.125" bestFit="1" customWidth="1"/>
    <col min="16" max="16" width="5.375" customWidth="1"/>
    <col min="17" max="17" width="11.625" bestFit="1" customWidth="1"/>
    <col min="18" max="18" width="8.875" customWidth="1"/>
    <col min="19" max="19" width="15.125" bestFit="1" customWidth="1"/>
    <col min="20" max="20" width="5.375" customWidth="1"/>
    <col min="21" max="21" width="11.625" bestFit="1" customWidth="1"/>
    <col min="22" max="22" width="8.875" customWidth="1"/>
    <col min="23" max="23" width="15.125" bestFit="1" customWidth="1"/>
  </cols>
  <sheetData>
    <row r="1" spans="1:23">
      <c r="A1" t="s">
        <v>226</v>
      </c>
    </row>
    <row r="3" spans="1:23">
      <c r="A3" s="75"/>
      <c r="B3" s="173" t="s">
        <v>5</v>
      </c>
      <c r="C3" s="171"/>
      <c r="D3" s="171"/>
      <c r="E3" s="171"/>
      <c r="F3" s="171"/>
      <c r="G3" s="171"/>
      <c r="H3" s="171"/>
      <c r="I3" s="171"/>
      <c r="J3" s="172"/>
      <c r="K3" s="173" t="s">
        <v>1</v>
      </c>
      <c r="L3" s="171"/>
      <c r="M3" s="171"/>
      <c r="N3" s="171"/>
      <c r="O3" s="171"/>
      <c r="P3" s="171"/>
      <c r="Q3" s="171"/>
      <c r="R3" s="171"/>
      <c r="S3" s="172"/>
      <c r="T3" s="173" t="s">
        <v>5</v>
      </c>
      <c r="U3" s="171"/>
      <c r="V3" s="171"/>
      <c r="W3" s="172"/>
    </row>
    <row r="4" spans="1:23" ht="51.95" customHeight="1">
      <c r="A4" s="75"/>
      <c r="B4" s="42"/>
      <c r="C4" s="171" t="s">
        <v>28</v>
      </c>
      <c r="D4" s="171"/>
      <c r="E4" s="171"/>
      <c r="F4" s="171"/>
      <c r="G4" s="174" t="s">
        <v>113</v>
      </c>
      <c r="H4" s="171"/>
      <c r="I4" s="171"/>
      <c r="J4" s="172"/>
      <c r="K4" s="42"/>
      <c r="L4" s="176" t="s">
        <v>28</v>
      </c>
      <c r="M4" s="176"/>
      <c r="N4" s="176"/>
      <c r="O4" s="176"/>
      <c r="P4" s="174" t="s">
        <v>113</v>
      </c>
      <c r="Q4" s="171"/>
      <c r="R4" s="171"/>
      <c r="S4" s="172"/>
      <c r="T4" s="170" t="s">
        <v>29</v>
      </c>
      <c r="U4" s="171"/>
      <c r="V4" s="171"/>
      <c r="W4" s="172"/>
    </row>
    <row r="5" spans="1:23">
      <c r="A5" s="75" t="s">
        <v>17</v>
      </c>
      <c r="B5" s="42" t="s">
        <v>25</v>
      </c>
      <c r="C5" s="32" t="s">
        <v>13</v>
      </c>
      <c r="D5" s="32" t="s">
        <v>14</v>
      </c>
      <c r="E5" s="32" t="s">
        <v>15</v>
      </c>
      <c r="F5" s="32" t="s">
        <v>16</v>
      </c>
      <c r="G5" s="32" t="s">
        <v>13</v>
      </c>
      <c r="H5" s="32" t="s">
        <v>14</v>
      </c>
      <c r="I5" s="32" t="s">
        <v>15</v>
      </c>
      <c r="J5" s="41" t="s">
        <v>16</v>
      </c>
      <c r="K5" s="42" t="s">
        <v>25</v>
      </c>
      <c r="L5" s="32" t="s">
        <v>13</v>
      </c>
      <c r="M5" s="32" t="s">
        <v>14</v>
      </c>
      <c r="N5" s="32" t="s">
        <v>15</v>
      </c>
      <c r="O5" s="32" t="s">
        <v>16</v>
      </c>
      <c r="P5" s="32" t="s">
        <v>13</v>
      </c>
      <c r="Q5" s="32" t="s">
        <v>14</v>
      </c>
      <c r="R5" s="32" t="s">
        <v>15</v>
      </c>
      <c r="S5" s="41" t="s">
        <v>16</v>
      </c>
      <c r="T5" s="42" t="s">
        <v>13</v>
      </c>
      <c r="U5" s="32" t="s">
        <v>14</v>
      </c>
      <c r="V5" s="32" t="s">
        <v>15</v>
      </c>
      <c r="W5" s="41" t="s">
        <v>16</v>
      </c>
    </row>
    <row r="6" spans="1:23">
      <c r="A6" s="54">
        <v>2000</v>
      </c>
      <c r="B6" s="55">
        <v>331600</v>
      </c>
      <c r="C6" s="56">
        <v>1750</v>
      </c>
      <c r="D6" s="57">
        <v>330</v>
      </c>
      <c r="E6" s="57">
        <v>570</v>
      </c>
      <c r="F6" s="57">
        <v>840</v>
      </c>
      <c r="G6" s="43">
        <v>0.52774427020506631</v>
      </c>
      <c r="H6" s="43">
        <v>9.9517490952955354E-2</v>
      </c>
      <c r="I6" s="43">
        <v>0.17189384800965019</v>
      </c>
      <c r="J6" s="44">
        <v>0.25331724969843183</v>
      </c>
      <c r="K6" s="55">
        <v>14760100</v>
      </c>
      <c r="L6" s="56">
        <v>167940</v>
      </c>
      <c r="M6" s="56">
        <v>17240</v>
      </c>
      <c r="N6" s="56">
        <v>104710</v>
      </c>
      <c r="O6" s="56">
        <v>45150</v>
      </c>
      <c r="P6" s="43">
        <v>1.1377971693958713</v>
      </c>
      <c r="Q6" s="43">
        <v>0.11680137668443982</v>
      </c>
      <c r="R6" s="43">
        <v>0.70941253785543457</v>
      </c>
      <c r="S6" s="44">
        <v>0.30589223650246272</v>
      </c>
      <c r="T6" s="52">
        <v>46.382983224090744</v>
      </c>
      <c r="U6" s="53">
        <v>85.202327042616943</v>
      </c>
      <c r="V6" s="53">
        <v>24.230449680137884</v>
      </c>
      <c r="W6" s="25">
        <v>82.812578898645043</v>
      </c>
    </row>
    <row r="7" spans="1:23">
      <c r="A7" s="54">
        <v>2001</v>
      </c>
      <c r="B7" s="55">
        <v>330000</v>
      </c>
      <c r="C7" s="56">
        <v>1800</v>
      </c>
      <c r="D7" s="57">
        <v>320</v>
      </c>
      <c r="E7" s="57">
        <v>620</v>
      </c>
      <c r="F7" s="57">
        <v>860</v>
      </c>
      <c r="G7" s="43">
        <v>0.54545454545454553</v>
      </c>
      <c r="H7" s="43">
        <v>9.696969696969697E-2</v>
      </c>
      <c r="I7" s="43">
        <v>0.1878787878787879</v>
      </c>
      <c r="J7" s="44">
        <v>0.26060606060606062</v>
      </c>
      <c r="K7" s="55">
        <v>14932300</v>
      </c>
      <c r="L7" s="56">
        <v>179180</v>
      </c>
      <c r="M7" s="56">
        <v>16270</v>
      </c>
      <c r="N7" s="56">
        <v>115720</v>
      </c>
      <c r="O7" s="56">
        <v>46300</v>
      </c>
      <c r="P7" s="43">
        <v>1.1999491036210095</v>
      </c>
      <c r="Q7" s="43">
        <v>0.1089584323915271</v>
      </c>
      <c r="R7" s="43">
        <v>0.77496433905024675</v>
      </c>
      <c r="S7" s="44">
        <v>0.31006609832376797</v>
      </c>
      <c r="T7" s="52">
        <v>45.456473429461489</v>
      </c>
      <c r="U7" s="53">
        <v>88.996964109441052</v>
      </c>
      <c r="V7" s="53">
        <v>24.243539787784517</v>
      </c>
      <c r="W7" s="25">
        <v>84.04855029779435</v>
      </c>
    </row>
    <row r="8" spans="1:23">
      <c r="A8" s="54">
        <v>2002</v>
      </c>
      <c r="B8" s="55">
        <v>341900</v>
      </c>
      <c r="C8" s="56">
        <v>1860</v>
      </c>
      <c r="D8" s="57">
        <v>320</v>
      </c>
      <c r="E8" s="57">
        <v>670</v>
      </c>
      <c r="F8" s="57">
        <v>880</v>
      </c>
      <c r="G8" s="43">
        <v>0.54401871892366183</v>
      </c>
      <c r="H8" s="43">
        <v>9.3594618309447208E-2</v>
      </c>
      <c r="I8" s="43">
        <v>0.1959637320854051</v>
      </c>
      <c r="J8" s="44">
        <v>0.25738520035097978</v>
      </c>
      <c r="K8" s="55">
        <v>15291300</v>
      </c>
      <c r="L8" s="56">
        <v>183240</v>
      </c>
      <c r="M8" s="56">
        <v>16600</v>
      </c>
      <c r="N8" s="56">
        <v>118460</v>
      </c>
      <c r="O8" s="56">
        <v>47340</v>
      </c>
      <c r="P8" s="43">
        <v>1.1983284612819054</v>
      </c>
      <c r="Q8" s="43">
        <v>0.10855846134730206</v>
      </c>
      <c r="R8" s="43">
        <v>0.77468887537357844</v>
      </c>
      <c r="S8" s="44">
        <v>0.30958780483019754</v>
      </c>
      <c r="T8" s="52">
        <v>45.39813052105103</v>
      </c>
      <c r="U8" s="53">
        <v>86.215866684051207</v>
      </c>
      <c r="V8" s="53">
        <v>25.29579787639334</v>
      </c>
      <c r="W8" s="25">
        <v>83.138029449238218</v>
      </c>
    </row>
    <row r="9" spans="1:23">
      <c r="A9" s="54">
        <v>2003</v>
      </c>
      <c r="B9" s="55">
        <v>341700</v>
      </c>
      <c r="C9" s="56">
        <v>2070</v>
      </c>
      <c r="D9" s="57">
        <v>290</v>
      </c>
      <c r="E9" s="57">
        <v>780</v>
      </c>
      <c r="F9" s="56">
        <v>1000</v>
      </c>
      <c r="G9" s="43">
        <v>0.60579455662862158</v>
      </c>
      <c r="H9" s="43">
        <v>8.4869768803043602E-2</v>
      </c>
      <c r="I9" s="43">
        <v>0.22827041264266903</v>
      </c>
      <c r="J9" s="44">
        <v>0.29265437518290899</v>
      </c>
      <c r="K9" s="55">
        <v>15660800</v>
      </c>
      <c r="L9" s="56">
        <v>196380</v>
      </c>
      <c r="M9" s="56">
        <v>15980</v>
      </c>
      <c r="N9" s="56">
        <v>127230</v>
      </c>
      <c r="O9" s="56">
        <v>51880</v>
      </c>
      <c r="P9" s="43">
        <v>1.253958929301185</v>
      </c>
      <c r="Q9" s="43">
        <v>0.10203821005312629</v>
      </c>
      <c r="R9" s="43">
        <v>0.81241060482223126</v>
      </c>
      <c r="S9" s="44">
        <v>0.33127298733142624</v>
      </c>
      <c r="T9" s="52">
        <v>48.310558063191351</v>
      </c>
      <c r="U9" s="53">
        <v>83.174497826702449</v>
      </c>
      <c r="V9" s="53">
        <v>28.097911485611188</v>
      </c>
      <c r="W9" s="25">
        <v>88.342360039793775</v>
      </c>
    </row>
    <row r="10" spans="1:23">
      <c r="A10" s="54">
        <v>2004</v>
      </c>
      <c r="B10" s="55">
        <v>348100</v>
      </c>
      <c r="C10" s="56">
        <v>2200</v>
      </c>
      <c r="D10" s="57">
        <v>270</v>
      </c>
      <c r="E10" s="57">
        <v>890</v>
      </c>
      <c r="F10" s="56">
        <v>1040</v>
      </c>
      <c r="G10" s="43">
        <v>0.63200229819017528</v>
      </c>
      <c r="H10" s="43">
        <v>7.7563918414248784E-2</v>
      </c>
      <c r="I10" s="43">
        <v>0.25567365699511635</v>
      </c>
      <c r="J10" s="44">
        <v>0.29876472278081012</v>
      </c>
      <c r="K10" s="55">
        <v>15915000</v>
      </c>
      <c r="L10" s="56">
        <v>210470</v>
      </c>
      <c r="M10" s="56">
        <v>16140</v>
      </c>
      <c r="N10" s="56">
        <v>138210</v>
      </c>
      <c r="O10" s="56">
        <v>54730</v>
      </c>
      <c r="P10" s="43">
        <v>1.3224630851398052</v>
      </c>
      <c r="Q10" s="43">
        <v>0.10141376060320453</v>
      </c>
      <c r="R10" s="43">
        <v>0.86842601319509893</v>
      </c>
      <c r="S10" s="44">
        <v>0.34388941250392713</v>
      </c>
      <c r="T10" s="52">
        <v>47.789787502716017</v>
      </c>
      <c r="U10" s="53">
        <v>76.482637023715569</v>
      </c>
      <c r="V10" s="53">
        <v>29.441040815261392</v>
      </c>
      <c r="W10" s="25">
        <v>86.878139284790663</v>
      </c>
    </row>
    <row r="11" spans="1:23">
      <c r="A11" s="54">
        <v>2005</v>
      </c>
      <c r="B11" s="55">
        <v>346500</v>
      </c>
      <c r="C11" s="56">
        <v>2350</v>
      </c>
      <c r="D11" s="57">
        <v>320</v>
      </c>
      <c r="E11" s="57">
        <v>960</v>
      </c>
      <c r="F11" s="56">
        <v>1070</v>
      </c>
      <c r="G11" s="43">
        <v>0.67821067821067826</v>
      </c>
      <c r="H11" s="43">
        <v>9.2352092352092352E-2</v>
      </c>
      <c r="I11" s="43">
        <v>0.27705627705627706</v>
      </c>
      <c r="J11" s="44">
        <v>0.3088023088023088</v>
      </c>
      <c r="K11" s="55">
        <v>16123500</v>
      </c>
      <c r="L11" s="56">
        <v>218590</v>
      </c>
      <c r="M11" s="56">
        <v>17860</v>
      </c>
      <c r="N11" s="56">
        <v>142030</v>
      </c>
      <c r="O11" s="56">
        <v>56950</v>
      </c>
      <c r="P11" s="43">
        <v>1.3557230129934568</v>
      </c>
      <c r="Q11" s="43">
        <v>0.11076999410797904</v>
      </c>
      <c r="R11" s="43">
        <v>0.88088814463360943</v>
      </c>
      <c r="S11" s="44">
        <v>0.35321115142493875</v>
      </c>
      <c r="T11" s="52">
        <v>50.025755387391335</v>
      </c>
      <c r="U11" s="53">
        <v>83.372842163435664</v>
      </c>
      <c r="V11" s="53">
        <v>31.451924826563982</v>
      </c>
      <c r="W11" s="25">
        <v>87.427111957401678</v>
      </c>
    </row>
    <row r="12" spans="1:23">
      <c r="A12" s="54">
        <v>2006</v>
      </c>
      <c r="B12" s="55">
        <v>350400</v>
      </c>
      <c r="C12" s="56">
        <v>2750</v>
      </c>
      <c r="D12" s="57">
        <v>350</v>
      </c>
      <c r="E12" s="56">
        <v>1330</v>
      </c>
      <c r="F12" s="56">
        <v>1080</v>
      </c>
      <c r="G12" s="43">
        <v>0.78481735159817345</v>
      </c>
      <c r="H12" s="43">
        <v>9.9885844748858449E-2</v>
      </c>
      <c r="I12" s="43">
        <v>0.3795662100456621</v>
      </c>
      <c r="J12" s="44">
        <v>0.30821917808219179</v>
      </c>
      <c r="K12" s="55">
        <v>16396000</v>
      </c>
      <c r="L12" s="56">
        <v>229050</v>
      </c>
      <c r="M12" s="56">
        <v>17840</v>
      </c>
      <c r="N12" s="56">
        <v>151730</v>
      </c>
      <c r="O12" s="56">
        <v>57270</v>
      </c>
      <c r="P12" s="43">
        <v>1.3969870700170772</v>
      </c>
      <c r="Q12" s="43">
        <v>0.10880702610392778</v>
      </c>
      <c r="R12" s="43">
        <v>0.9254086362527445</v>
      </c>
      <c r="S12" s="44">
        <v>0.34929251036838255</v>
      </c>
      <c r="T12" s="52">
        <v>56.179285294929727</v>
      </c>
      <c r="U12" s="53">
        <v>91.800914265823053</v>
      </c>
      <c r="V12" s="53">
        <v>41.01606524687719</v>
      </c>
      <c r="W12" s="25">
        <v>88.240992558680219</v>
      </c>
    </row>
    <row r="13" spans="1:23">
      <c r="A13" s="54">
        <v>2007</v>
      </c>
      <c r="B13" s="55">
        <v>357600</v>
      </c>
      <c r="C13" s="56">
        <v>3120</v>
      </c>
      <c r="D13" s="57">
        <v>430</v>
      </c>
      <c r="E13" s="56">
        <v>1590</v>
      </c>
      <c r="F13" s="56">
        <v>1110</v>
      </c>
      <c r="G13" s="43">
        <v>0.87248322147651003</v>
      </c>
      <c r="H13" s="43">
        <v>0.12024608501118568</v>
      </c>
      <c r="I13" s="43">
        <v>0.44463087248322147</v>
      </c>
      <c r="J13" s="44">
        <v>0.31040268456375841</v>
      </c>
      <c r="K13" s="55">
        <v>16769300</v>
      </c>
      <c r="L13" s="56">
        <v>248640</v>
      </c>
      <c r="M13" s="56">
        <v>18630</v>
      </c>
      <c r="N13" s="56">
        <v>167690</v>
      </c>
      <c r="O13" s="56">
        <v>60140</v>
      </c>
      <c r="P13" s="43">
        <v>1.482709475052626</v>
      </c>
      <c r="Q13" s="43">
        <v>0.11109587162254835</v>
      </c>
      <c r="R13" s="43">
        <v>0.99998211016560024</v>
      </c>
      <c r="S13" s="44">
        <v>0.35863154693398053</v>
      </c>
      <c r="T13" s="52">
        <v>58.843842044345394</v>
      </c>
      <c r="U13" s="53">
        <v>108.23632170574751</v>
      </c>
      <c r="V13" s="53">
        <v>44.463882699820417</v>
      </c>
      <c r="W13" s="25">
        <v>86.551974364067746</v>
      </c>
    </row>
    <row r="14" spans="1:23">
      <c r="A14" s="54">
        <v>2008</v>
      </c>
      <c r="B14" s="55">
        <v>360700</v>
      </c>
      <c r="C14" s="56">
        <v>2720</v>
      </c>
      <c r="D14" s="57">
        <v>420</v>
      </c>
      <c r="E14" s="56">
        <v>1280</v>
      </c>
      <c r="F14" s="56">
        <v>1020</v>
      </c>
      <c r="G14" s="43">
        <v>0.75408927086221245</v>
      </c>
      <c r="H14" s="43">
        <v>0.11644025505960633</v>
      </c>
      <c r="I14" s="43">
        <v>0.35486553922927644</v>
      </c>
      <c r="J14" s="44">
        <v>0.28278347657332964</v>
      </c>
      <c r="K14" s="55">
        <v>17010200</v>
      </c>
      <c r="L14" s="56">
        <v>256650</v>
      </c>
      <c r="M14" s="56">
        <v>19240</v>
      </c>
      <c r="N14" s="56">
        <v>172740</v>
      </c>
      <c r="O14" s="56">
        <v>62480</v>
      </c>
      <c r="P14" s="43">
        <v>1.5088006019917461</v>
      </c>
      <c r="Q14" s="43">
        <v>0.11310860542498032</v>
      </c>
      <c r="R14" s="43">
        <v>1.0155083420535913</v>
      </c>
      <c r="S14" s="44">
        <v>0.36730902634889656</v>
      </c>
      <c r="T14" s="52">
        <v>49.979385603820006</v>
      </c>
      <c r="U14" s="53">
        <v>102.94553152884176</v>
      </c>
      <c r="V14" s="53">
        <v>34.944620790771324</v>
      </c>
      <c r="W14" s="25">
        <v>76.987892016767788</v>
      </c>
    </row>
    <row r="15" spans="1:23">
      <c r="A15" s="54">
        <v>2009</v>
      </c>
      <c r="B15" s="55">
        <v>360000</v>
      </c>
      <c r="C15" s="56">
        <v>3000</v>
      </c>
      <c r="D15" s="57">
        <v>500</v>
      </c>
      <c r="E15" s="56">
        <v>1380</v>
      </c>
      <c r="F15" s="56">
        <v>1130</v>
      </c>
      <c r="G15" s="43">
        <v>0.83333333333333337</v>
      </c>
      <c r="H15" s="43">
        <v>0.1388888888888889</v>
      </c>
      <c r="I15" s="43">
        <v>0.3833333333333333</v>
      </c>
      <c r="J15" s="44">
        <v>0.31388888888888888</v>
      </c>
      <c r="K15" s="55">
        <v>16727599.999999998</v>
      </c>
      <c r="L15" s="56">
        <v>236760</v>
      </c>
      <c r="M15" s="56">
        <v>20160</v>
      </c>
      <c r="N15" s="56">
        <v>155180</v>
      </c>
      <c r="O15" s="56">
        <v>60180</v>
      </c>
      <c r="P15" s="43">
        <v>1.4153853511561731</v>
      </c>
      <c r="Q15" s="43">
        <v>0.12051938114254288</v>
      </c>
      <c r="R15" s="43">
        <v>0.92768837131447446</v>
      </c>
      <c r="S15" s="44">
        <v>0.3597647002558646</v>
      </c>
      <c r="T15" s="52">
        <v>58.876780987779462</v>
      </c>
      <c r="U15" s="53">
        <v>115.24195326278659</v>
      </c>
      <c r="V15" s="53">
        <v>41.321347252652821</v>
      </c>
      <c r="W15" s="25">
        <v>87.248384476201011</v>
      </c>
    </row>
    <row r="16" spans="1:23">
      <c r="A16" s="54">
        <v>2010</v>
      </c>
      <c r="B16" s="55">
        <v>358100</v>
      </c>
      <c r="C16" s="56">
        <v>2580</v>
      </c>
      <c r="D16" s="57">
        <v>340</v>
      </c>
      <c r="E16" s="56">
        <v>1100</v>
      </c>
      <c r="F16" s="56">
        <v>1130</v>
      </c>
      <c r="G16" s="43">
        <v>0.72046914269757045</v>
      </c>
      <c r="H16" s="43">
        <v>9.4945545936889128E-2</v>
      </c>
      <c r="I16" s="43">
        <v>0.30717676626640605</v>
      </c>
      <c r="J16" s="44">
        <v>0.31555431443730803</v>
      </c>
      <c r="K16" s="55">
        <v>16964300</v>
      </c>
      <c r="L16" s="56">
        <v>233060</v>
      </c>
      <c r="M16" s="56">
        <v>19880</v>
      </c>
      <c r="N16" s="56">
        <v>144270</v>
      </c>
      <c r="O16" s="56">
        <v>67590</v>
      </c>
      <c r="P16" s="43">
        <v>1.3738262115147692</v>
      </c>
      <c r="Q16" s="43">
        <v>0.117187269737036</v>
      </c>
      <c r="R16" s="43">
        <v>0.85043296805644797</v>
      </c>
      <c r="S16" s="44">
        <v>0.39842492764216619</v>
      </c>
      <c r="T16" s="52">
        <v>52.442524145989857</v>
      </c>
      <c r="U16" s="53">
        <v>81.020358397241878</v>
      </c>
      <c r="V16" s="53">
        <v>36.120044471984421</v>
      </c>
      <c r="W16" s="25">
        <v>79.200444687214443</v>
      </c>
    </row>
    <row r="17" spans="1:23">
      <c r="A17" s="54">
        <v>2011</v>
      </c>
      <c r="B17" s="55">
        <v>355500</v>
      </c>
      <c r="C17" s="56">
        <v>2680</v>
      </c>
      <c r="D17" s="57">
        <v>270</v>
      </c>
      <c r="E17" s="56">
        <v>1190</v>
      </c>
      <c r="F17" s="56">
        <v>1220</v>
      </c>
      <c r="G17" s="43">
        <v>0.75386779184247532</v>
      </c>
      <c r="H17" s="43">
        <v>7.5949367088607597E-2</v>
      </c>
      <c r="I17" s="43">
        <v>0.33473980309423346</v>
      </c>
      <c r="J17" s="44">
        <v>0.34317862165963431</v>
      </c>
      <c r="K17" s="55">
        <v>17221000</v>
      </c>
      <c r="L17" s="56">
        <v>239920</v>
      </c>
      <c r="M17" s="56">
        <v>19740</v>
      </c>
      <c r="N17" s="56">
        <v>148930</v>
      </c>
      <c r="O17" s="56">
        <v>70010</v>
      </c>
      <c r="P17" s="43">
        <v>1.3931827420010452</v>
      </c>
      <c r="Q17" s="43">
        <v>0.11462748969281691</v>
      </c>
      <c r="R17" s="43">
        <v>0.86481621276348641</v>
      </c>
      <c r="S17" s="44">
        <v>0.40653852854073519</v>
      </c>
      <c r="T17" s="52">
        <v>54.111192244578476</v>
      </c>
      <c r="U17" s="53">
        <v>66.257550690623674</v>
      </c>
      <c r="V17" s="53">
        <v>38.706467126071267</v>
      </c>
      <c r="W17" s="25">
        <v>84.414784225118723</v>
      </c>
    </row>
    <row r="18" spans="1:23">
      <c r="A18" s="54">
        <v>2012</v>
      </c>
      <c r="B18" s="55">
        <v>353100</v>
      </c>
      <c r="C18" s="56">
        <v>2270</v>
      </c>
      <c r="D18" s="57">
        <v>260</v>
      </c>
      <c r="E18" s="57">
        <v>930</v>
      </c>
      <c r="F18" s="56">
        <v>1090</v>
      </c>
      <c r="G18" s="43">
        <v>0.64287737184933447</v>
      </c>
      <c r="H18" s="43">
        <v>7.3633531577456807E-2</v>
      </c>
      <c r="I18" s="43">
        <v>0.26338147833474934</v>
      </c>
      <c r="J18" s="44">
        <v>0.30869442084395354</v>
      </c>
      <c r="K18" s="55">
        <v>17438000</v>
      </c>
      <c r="L18" s="56">
        <v>231230</v>
      </c>
      <c r="M18" s="56">
        <v>19070</v>
      </c>
      <c r="N18" s="56">
        <v>139460</v>
      </c>
      <c r="O18" s="56">
        <v>71320</v>
      </c>
      <c r="P18" s="43">
        <v>1.326012157357495</v>
      </c>
      <c r="Q18" s="43">
        <v>0.10935887143020989</v>
      </c>
      <c r="R18" s="43">
        <v>0.79974767748595033</v>
      </c>
      <c r="S18" s="44">
        <v>0.40899185686431927</v>
      </c>
      <c r="T18" s="52">
        <v>48.482011894255486</v>
      </c>
      <c r="U18" s="53">
        <v>67.332014874026839</v>
      </c>
      <c r="V18" s="53">
        <v>32.933071986242354</v>
      </c>
      <c r="W18" s="25">
        <v>75.47691125458303</v>
      </c>
    </row>
    <row r="19" spans="1:23">
      <c r="A19" s="54">
        <v>2013</v>
      </c>
      <c r="B19" s="55">
        <v>354500</v>
      </c>
      <c r="C19" s="56">
        <v>2280</v>
      </c>
      <c r="D19" s="57">
        <v>240</v>
      </c>
      <c r="E19" s="57">
        <v>720</v>
      </c>
      <c r="F19" s="56">
        <v>1330</v>
      </c>
      <c r="G19" s="43">
        <v>0.64315937940761636</v>
      </c>
      <c r="H19" s="43">
        <v>6.7700987306064886E-2</v>
      </c>
      <c r="I19" s="43">
        <v>0.20310296191819463</v>
      </c>
      <c r="J19" s="44">
        <v>0.3751763046544429</v>
      </c>
      <c r="K19" s="55">
        <v>17691100</v>
      </c>
      <c r="L19" s="56">
        <v>232910</v>
      </c>
      <c r="M19" s="56">
        <v>18110</v>
      </c>
      <c r="N19" s="56">
        <v>138620</v>
      </c>
      <c r="O19" s="56">
        <v>74730</v>
      </c>
      <c r="P19" s="43">
        <v>1.3165376940947708</v>
      </c>
      <c r="Q19" s="43">
        <v>0.10236785728417114</v>
      </c>
      <c r="R19" s="43">
        <v>0.78355783416520164</v>
      </c>
      <c r="S19" s="44">
        <v>0.42241579099095028</v>
      </c>
      <c r="T19" s="52">
        <v>48.852333077317766</v>
      </c>
      <c r="U19" s="53">
        <v>66.135004778041107</v>
      </c>
      <c r="V19" s="53">
        <v>25.920608927939497</v>
      </c>
      <c r="W19" s="25">
        <v>88.816827556165052</v>
      </c>
    </row>
    <row r="20" spans="1:23">
      <c r="C20" s="80"/>
      <c r="D20" s="80"/>
      <c r="E20" s="80"/>
      <c r="F20" s="80"/>
      <c r="G20" s="81"/>
      <c r="H20" s="81"/>
      <c r="I20" s="81"/>
      <c r="J20" s="81"/>
    </row>
    <row r="21" spans="1:23">
      <c r="A21" t="s">
        <v>26</v>
      </c>
    </row>
    <row r="23" spans="1:23">
      <c r="C23" s="163"/>
      <c r="D23" s="163"/>
      <c r="E23" s="163"/>
      <c r="F23" s="163"/>
    </row>
  </sheetData>
  <mergeCells count="8">
    <mergeCell ref="K3:S3"/>
    <mergeCell ref="T4:W4"/>
    <mergeCell ref="T3:W3"/>
    <mergeCell ref="C4:F4"/>
    <mergeCell ref="L4:O4"/>
    <mergeCell ref="G4:J4"/>
    <mergeCell ref="B3:J3"/>
    <mergeCell ref="P4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ColWidth="11" defaultRowHeight="15.75"/>
  <cols>
    <col min="1" max="1" width="24.375" bestFit="1" customWidth="1"/>
    <col min="2" max="2" width="32" bestFit="1" customWidth="1"/>
    <col min="3" max="3" width="16.375" customWidth="1"/>
  </cols>
  <sheetData>
    <row r="1" spans="1:3">
      <c r="A1" t="s">
        <v>227</v>
      </c>
    </row>
    <row r="3" spans="1:3" ht="47.25">
      <c r="A3" s="15" t="s">
        <v>0</v>
      </c>
      <c r="B3" s="64" t="s">
        <v>35</v>
      </c>
      <c r="C3" s="65" t="s">
        <v>36</v>
      </c>
    </row>
    <row r="4" spans="1:3">
      <c r="A4" s="59" t="s">
        <v>1</v>
      </c>
      <c r="B4" s="60">
        <v>4713</v>
      </c>
      <c r="C4" s="61">
        <v>100</v>
      </c>
    </row>
    <row r="5" spans="1:3">
      <c r="A5" s="36" t="s">
        <v>2</v>
      </c>
      <c r="B5" s="60">
        <v>9</v>
      </c>
      <c r="C5" s="62">
        <v>0.19096117122851686</v>
      </c>
    </row>
    <row r="6" spans="1:3">
      <c r="A6" s="36" t="s">
        <v>34</v>
      </c>
      <c r="B6" s="60">
        <v>6</v>
      </c>
      <c r="C6" s="62">
        <v>0.1273074474856779</v>
      </c>
    </row>
    <row r="7" spans="1:3">
      <c r="A7" s="36" t="s">
        <v>4</v>
      </c>
      <c r="B7" s="60">
        <v>47</v>
      </c>
      <c r="C7" s="62">
        <v>0.99724167197114355</v>
      </c>
    </row>
    <row r="8" spans="1:3">
      <c r="A8" s="36" t="s">
        <v>5</v>
      </c>
      <c r="B8" s="60">
        <v>35</v>
      </c>
      <c r="C8" s="62">
        <v>0.74262677699978785</v>
      </c>
    </row>
    <row r="9" spans="1:3">
      <c r="A9" s="36" t="s">
        <v>6</v>
      </c>
      <c r="B9" s="60">
        <v>801</v>
      </c>
      <c r="C9" s="63">
        <v>16.995544239338003</v>
      </c>
    </row>
    <row r="10" spans="1:3">
      <c r="A10" s="36" t="s">
        <v>7</v>
      </c>
      <c r="B10" s="60">
        <v>2555</v>
      </c>
      <c r="C10" s="63">
        <v>54.211754720984509</v>
      </c>
    </row>
    <row r="11" spans="1:3">
      <c r="A11" s="36" t="s">
        <v>8</v>
      </c>
      <c r="B11" s="60">
        <v>71</v>
      </c>
      <c r="C11" s="62">
        <v>1.5064714619138553</v>
      </c>
    </row>
    <row r="12" spans="1:3">
      <c r="A12" s="36" t="s">
        <v>9</v>
      </c>
      <c r="B12" s="60">
        <v>93</v>
      </c>
      <c r="C12" s="62">
        <v>1.9732654360280075</v>
      </c>
    </row>
    <row r="13" spans="1:3">
      <c r="A13" s="36" t="s">
        <v>10</v>
      </c>
      <c r="B13" s="60">
        <v>513</v>
      </c>
      <c r="C13" s="63">
        <v>10.884786760025461</v>
      </c>
    </row>
    <row r="14" spans="1:3">
      <c r="A14" s="36" t="s">
        <v>11</v>
      </c>
      <c r="B14" s="60">
        <v>583</v>
      </c>
      <c r="C14" s="63">
        <v>12.370040314025037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2"/>
  <sheetViews>
    <sheetView workbookViewId="0"/>
  </sheetViews>
  <sheetFormatPr defaultColWidth="11" defaultRowHeight="15.75"/>
  <cols>
    <col min="1" max="1" width="5.125" customWidth="1"/>
    <col min="2" max="2" width="47" bestFit="1" customWidth="1"/>
  </cols>
  <sheetData>
    <row r="1" spans="1:2">
      <c r="A1" t="s">
        <v>228</v>
      </c>
      <c r="B1" s="2"/>
    </row>
    <row r="2" spans="1:2">
      <c r="A2" s="2"/>
      <c r="B2" s="2"/>
    </row>
    <row r="3" spans="1:2">
      <c r="A3" s="27" t="s">
        <v>17</v>
      </c>
      <c r="B3" s="26" t="s">
        <v>37</v>
      </c>
    </row>
    <row r="4" spans="1:2">
      <c r="A4" s="66">
        <v>1980</v>
      </c>
      <c r="B4" s="67">
        <v>6</v>
      </c>
    </row>
    <row r="5" spans="1:2">
      <c r="A5" s="66">
        <v>1981</v>
      </c>
      <c r="B5" s="67">
        <v>5</v>
      </c>
    </row>
    <row r="6" spans="1:2">
      <c r="A6" s="66">
        <v>1982</v>
      </c>
      <c r="B6" s="67">
        <v>7</v>
      </c>
    </row>
    <row r="7" spans="1:2">
      <c r="A7" s="66">
        <v>1983</v>
      </c>
      <c r="B7" s="67">
        <v>5</v>
      </c>
    </row>
    <row r="8" spans="1:2">
      <c r="A8" s="66">
        <v>1984</v>
      </c>
      <c r="B8" s="67">
        <v>3</v>
      </c>
    </row>
    <row r="9" spans="1:2">
      <c r="A9" s="66">
        <v>1985</v>
      </c>
      <c r="B9" s="67">
        <v>5</v>
      </c>
    </row>
    <row r="10" spans="1:2">
      <c r="A10" s="66">
        <v>1986</v>
      </c>
      <c r="B10" s="67">
        <v>4</v>
      </c>
    </row>
    <row r="11" spans="1:2">
      <c r="A11" s="66">
        <v>1987</v>
      </c>
      <c r="B11" s="67">
        <v>4</v>
      </c>
    </row>
    <row r="12" spans="1:2">
      <c r="A12" s="66">
        <v>1988</v>
      </c>
      <c r="B12" s="67">
        <v>5</v>
      </c>
    </row>
    <row r="13" spans="1:2">
      <c r="A13" s="66">
        <v>1989</v>
      </c>
      <c r="B13" s="67">
        <v>8</v>
      </c>
    </row>
    <row r="14" spans="1:2">
      <c r="A14" s="66">
        <v>1990</v>
      </c>
      <c r="B14" s="67">
        <v>11</v>
      </c>
    </row>
    <row r="15" spans="1:2">
      <c r="A15" s="66">
        <v>1991</v>
      </c>
      <c r="B15" s="67">
        <v>9</v>
      </c>
    </row>
    <row r="16" spans="1:2">
      <c r="A16" s="66">
        <v>1992</v>
      </c>
      <c r="B16" s="67">
        <v>16</v>
      </c>
    </row>
    <row r="17" spans="1:2">
      <c r="A17" s="66">
        <v>1993</v>
      </c>
      <c r="B17" s="67">
        <v>12</v>
      </c>
    </row>
    <row r="18" spans="1:2">
      <c r="A18" s="66">
        <v>1994</v>
      </c>
      <c r="B18" s="67">
        <v>21</v>
      </c>
    </row>
    <row r="19" spans="1:2">
      <c r="A19" s="66">
        <v>1995</v>
      </c>
      <c r="B19" s="67">
        <v>17</v>
      </c>
    </row>
    <row r="20" spans="1:2">
      <c r="A20" s="66">
        <v>1996</v>
      </c>
      <c r="B20" s="67">
        <v>16</v>
      </c>
    </row>
    <row r="21" spans="1:2">
      <c r="A21" s="66">
        <v>1997</v>
      </c>
      <c r="B21" s="67">
        <v>29</v>
      </c>
    </row>
    <row r="22" spans="1:2">
      <c r="A22" s="66">
        <v>1998</v>
      </c>
      <c r="B22" s="67">
        <v>25</v>
      </c>
    </row>
    <row r="23" spans="1:2">
      <c r="A23" s="66">
        <v>1999</v>
      </c>
      <c r="B23" s="67">
        <v>22</v>
      </c>
    </row>
    <row r="24" spans="1:2">
      <c r="A24" s="66">
        <v>2000</v>
      </c>
      <c r="B24" s="67">
        <v>17</v>
      </c>
    </row>
    <row r="25" spans="1:2">
      <c r="A25" s="66">
        <v>2001</v>
      </c>
      <c r="B25" s="67">
        <v>23</v>
      </c>
    </row>
    <row r="26" spans="1:2">
      <c r="A26" s="66">
        <v>2002</v>
      </c>
      <c r="B26" s="67">
        <v>13</v>
      </c>
    </row>
    <row r="27" spans="1:2">
      <c r="A27" s="66">
        <v>2003</v>
      </c>
      <c r="B27" s="67">
        <v>21</v>
      </c>
    </row>
    <row r="28" spans="1:2">
      <c r="A28" s="66">
        <v>2004</v>
      </c>
      <c r="B28" s="67">
        <v>12</v>
      </c>
    </row>
    <row r="29" spans="1:2">
      <c r="A29" s="66">
        <v>2005</v>
      </c>
      <c r="B29" s="67">
        <v>16</v>
      </c>
    </row>
    <row r="30" spans="1:2">
      <c r="A30" s="66">
        <v>2006</v>
      </c>
      <c r="B30" s="67">
        <v>13</v>
      </c>
    </row>
    <row r="31" spans="1:2">
      <c r="A31" s="66">
        <v>2007</v>
      </c>
      <c r="B31" s="67">
        <v>17</v>
      </c>
    </row>
    <row r="32" spans="1:2">
      <c r="A32" s="66">
        <v>2008</v>
      </c>
      <c r="B32" s="67">
        <v>14</v>
      </c>
    </row>
    <row r="33" spans="1:2">
      <c r="A33" s="66">
        <v>2009</v>
      </c>
      <c r="B33" s="67">
        <v>17</v>
      </c>
    </row>
    <row r="34" spans="1:2">
      <c r="A34" s="66">
        <v>2010</v>
      </c>
      <c r="B34" s="67">
        <v>17</v>
      </c>
    </row>
    <row r="35" spans="1:2">
      <c r="A35" s="66">
        <v>2011</v>
      </c>
      <c r="B35" s="67">
        <v>21</v>
      </c>
    </row>
    <row r="36" spans="1:2">
      <c r="A36" s="66">
        <v>2012</v>
      </c>
      <c r="B36" s="67">
        <v>38</v>
      </c>
    </row>
    <row r="37" spans="1:2">
      <c r="A37" s="66">
        <v>2013</v>
      </c>
      <c r="B37" s="67">
        <v>41</v>
      </c>
    </row>
    <row r="38" spans="1:2">
      <c r="A38" s="66">
        <v>2014</v>
      </c>
      <c r="B38" s="67">
        <v>42</v>
      </c>
    </row>
    <row r="39" spans="1:2">
      <c r="A39" s="66">
        <v>2015</v>
      </c>
      <c r="B39" s="67">
        <v>41</v>
      </c>
    </row>
    <row r="40" spans="1:2">
      <c r="A40" s="66">
        <v>2016</v>
      </c>
      <c r="B40" s="67">
        <v>35</v>
      </c>
    </row>
    <row r="41" spans="1:2">
      <c r="A41" s="2"/>
      <c r="B41" s="5"/>
    </row>
    <row r="42" spans="1:2">
      <c r="A42" s="2" t="s">
        <v>40</v>
      </c>
      <c r="B42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31"/>
  <sheetViews>
    <sheetView zoomScale="99" workbookViewId="0"/>
  </sheetViews>
  <sheetFormatPr defaultColWidth="11" defaultRowHeight="15.75"/>
  <cols>
    <col min="1" max="1" width="7.375" customWidth="1"/>
    <col min="2" max="2" width="5.125" customWidth="1"/>
    <col min="3" max="3" width="17.375" bestFit="1" customWidth="1"/>
    <col min="4" max="4" width="17" bestFit="1" customWidth="1"/>
    <col min="5" max="5" width="22.125" bestFit="1" customWidth="1"/>
    <col min="6" max="6" width="18.875" bestFit="1" customWidth="1"/>
    <col min="7" max="7" width="5.125" customWidth="1"/>
    <col min="8" max="8" width="17.375" bestFit="1" customWidth="1"/>
    <col min="9" max="9" width="17" bestFit="1" customWidth="1"/>
    <col min="10" max="10" width="22.125" bestFit="1" customWidth="1"/>
    <col min="11" max="11" width="18.875" bestFit="1" customWidth="1"/>
    <col min="13" max="13" width="82.125" bestFit="1" customWidth="1"/>
    <col min="14" max="14" width="7.625" customWidth="1"/>
    <col min="15" max="16" width="7.125" customWidth="1"/>
    <col min="17" max="17" width="5.125" customWidth="1"/>
    <col min="18" max="18" width="7.125" customWidth="1"/>
    <col min="19" max="19" width="15.125" bestFit="1" customWidth="1"/>
    <col min="21" max="21" width="47" bestFit="1" customWidth="1"/>
    <col min="22" max="22" width="7.875" customWidth="1"/>
    <col min="23" max="24" width="7.375" customWidth="1"/>
    <col min="25" max="25" width="5.375" customWidth="1"/>
    <col min="26" max="26" width="7.125" customWidth="1"/>
  </cols>
  <sheetData>
    <row r="1" spans="1:26">
      <c r="A1" t="s">
        <v>237</v>
      </c>
    </row>
    <row r="3" spans="1:26" ht="56.1" customHeight="1">
      <c r="A3" s="41"/>
      <c r="B3" s="170" t="s">
        <v>48</v>
      </c>
      <c r="C3" s="174"/>
      <c r="D3" s="174"/>
      <c r="E3" s="174"/>
      <c r="F3" s="175"/>
      <c r="G3" s="170" t="s">
        <v>49</v>
      </c>
      <c r="H3" s="174"/>
      <c r="I3" s="174"/>
      <c r="J3" s="174"/>
      <c r="K3" s="175"/>
      <c r="M3" s="41"/>
      <c r="N3" s="82"/>
      <c r="O3" s="83"/>
      <c r="P3" s="83"/>
      <c r="Q3" s="83"/>
      <c r="R3" s="83"/>
      <c r="U3" s="36"/>
      <c r="V3" s="1"/>
      <c r="W3" s="1"/>
      <c r="X3" s="1"/>
      <c r="Y3" s="1"/>
      <c r="Z3" s="1"/>
    </row>
    <row r="4" spans="1:26" ht="47.25">
      <c r="A4" s="69" t="s">
        <v>41</v>
      </c>
      <c r="B4" s="70" t="s">
        <v>13</v>
      </c>
      <c r="C4" s="71" t="s">
        <v>44</v>
      </c>
      <c r="D4" s="71" t="s">
        <v>45</v>
      </c>
      <c r="E4" s="71" t="s">
        <v>46</v>
      </c>
      <c r="F4" s="69" t="s">
        <v>47</v>
      </c>
      <c r="G4" s="70" t="s">
        <v>13</v>
      </c>
      <c r="H4" s="71" t="s">
        <v>44</v>
      </c>
      <c r="I4" s="71" t="s">
        <v>45</v>
      </c>
      <c r="J4" s="71" t="s">
        <v>46</v>
      </c>
      <c r="K4" s="69" t="s">
        <v>47</v>
      </c>
      <c r="M4" s="72" t="s">
        <v>63</v>
      </c>
      <c r="N4" s="71" t="s">
        <v>50</v>
      </c>
      <c r="O4" s="71" t="s">
        <v>6</v>
      </c>
      <c r="P4" s="71" t="s">
        <v>7</v>
      </c>
      <c r="Q4" s="71" t="s">
        <v>43</v>
      </c>
      <c r="R4" s="71" t="s">
        <v>1</v>
      </c>
      <c r="S4" s="84" t="s">
        <v>115</v>
      </c>
      <c r="U4" s="68" t="s">
        <v>84</v>
      </c>
      <c r="V4" s="71" t="s">
        <v>50</v>
      </c>
      <c r="W4" s="71" t="s">
        <v>6</v>
      </c>
      <c r="X4" s="71" t="s">
        <v>7</v>
      </c>
      <c r="Y4" s="71" t="s">
        <v>43</v>
      </c>
      <c r="Z4" s="71" t="s">
        <v>1</v>
      </c>
    </row>
    <row r="5" spans="1:26">
      <c r="A5" s="41" t="s">
        <v>42</v>
      </c>
      <c r="B5" s="52">
        <v>45.8</v>
      </c>
      <c r="C5" s="53">
        <v>21.6</v>
      </c>
      <c r="D5" s="53">
        <v>18.2</v>
      </c>
      <c r="E5" s="53">
        <v>22.8</v>
      </c>
      <c r="F5" s="25">
        <v>23.9</v>
      </c>
      <c r="G5" s="42">
        <v>69.099999999999994</v>
      </c>
      <c r="H5" s="32">
        <v>39.6</v>
      </c>
      <c r="I5" s="32">
        <v>42.4</v>
      </c>
      <c r="J5" s="32">
        <v>50.5</v>
      </c>
      <c r="K5" s="25">
        <v>45.3</v>
      </c>
      <c r="M5" s="40" t="s">
        <v>51</v>
      </c>
      <c r="N5" s="24">
        <v>18.600000000000001</v>
      </c>
      <c r="O5" s="24">
        <v>12.4</v>
      </c>
      <c r="P5" s="24">
        <v>16.100000000000001</v>
      </c>
      <c r="Q5" s="24">
        <v>25.3</v>
      </c>
      <c r="R5" s="24">
        <v>18.2</v>
      </c>
      <c r="S5" s="24">
        <f>R5-N5</f>
        <v>-0.40000000000000213</v>
      </c>
      <c r="U5" s="36" t="s">
        <v>64</v>
      </c>
      <c r="V5" s="24">
        <v>35.299999999999997</v>
      </c>
      <c r="W5" s="24">
        <v>42.4</v>
      </c>
      <c r="X5" s="24">
        <v>42.9</v>
      </c>
      <c r="Y5" s="24">
        <v>44.4</v>
      </c>
      <c r="Z5" s="24">
        <v>42.8</v>
      </c>
    </row>
    <row r="6" spans="1:26">
      <c r="A6" s="41" t="s">
        <v>6</v>
      </c>
      <c r="B6" s="52">
        <v>60.9</v>
      </c>
      <c r="C6" s="53">
        <v>27.7</v>
      </c>
      <c r="D6" s="53">
        <v>26</v>
      </c>
      <c r="E6" s="53">
        <v>37.9</v>
      </c>
      <c r="F6" s="25">
        <v>32.5</v>
      </c>
      <c r="G6" s="42">
        <v>80.599999999999994</v>
      </c>
      <c r="H6" s="32">
        <v>50.3</v>
      </c>
      <c r="I6" s="32">
        <v>54.1</v>
      </c>
      <c r="J6" s="32">
        <v>64.900000000000006</v>
      </c>
      <c r="K6" s="25">
        <v>58</v>
      </c>
      <c r="M6" s="40" t="s">
        <v>52</v>
      </c>
      <c r="N6" s="24">
        <v>4</v>
      </c>
      <c r="O6" s="24">
        <v>5.0999999999999996</v>
      </c>
      <c r="P6" s="24">
        <v>7.3</v>
      </c>
      <c r="Q6" s="24">
        <v>5</v>
      </c>
      <c r="R6" s="24">
        <v>5.8</v>
      </c>
      <c r="S6" s="24">
        <f t="shared" ref="S6:S16" si="0">R6-N6</f>
        <v>1.7999999999999998</v>
      </c>
      <c r="U6" s="36" t="s">
        <v>65</v>
      </c>
      <c r="V6" s="24">
        <v>9.8000000000000007</v>
      </c>
      <c r="W6" s="24">
        <v>12.5</v>
      </c>
      <c r="X6" s="24">
        <v>12</v>
      </c>
      <c r="Y6" s="24">
        <v>14.4</v>
      </c>
      <c r="Z6" s="24">
        <v>12.7</v>
      </c>
    </row>
    <row r="7" spans="1:26">
      <c r="A7" s="41" t="s">
        <v>7</v>
      </c>
      <c r="B7" s="42">
        <v>71.2</v>
      </c>
      <c r="C7" s="32">
        <v>49.3</v>
      </c>
      <c r="D7" s="53">
        <v>36</v>
      </c>
      <c r="E7" s="32">
        <v>42.6</v>
      </c>
      <c r="F7" s="41">
        <v>35.200000000000003</v>
      </c>
      <c r="G7" s="42">
        <v>79.8</v>
      </c>
      <c r="H7" s="32">
        <v>54.2</v>
      </c>
      <c r="I7" s="32">
        <v>54.6</v>
      </c>
      <c r="J7" s="32">
        <v>61.9</v>
      </c>
      <c r="K7" s="25">
        <v>54.7</v>
      </c>
      <c r="M7" s="40" t="s">
        <v>53</v>
      </c>
      <c r="N7" s="24">
        <v>15.2</v>
      </c>
      <c r="O7" s="24">
        <v>16.3</v>
      </c>
      <c r="P7" s="24">
        <v>19</v>
      </c>
      <c r="Q7" s="24">
        <v>19.399999999999999</v>
      </c>
      <c r="R7" s="24">
        <v>18.2</v>
      </c>
      <c r="S7" s="24">
        <f t="shared" si="0"/>
        <v>3</v>
      </c>
      <c r="U7" s="36" t="s">
        <v>66</v>
      </c>
      <c r="V7" s="24">
        <v>14.2</v>
      </c>
      <c r="W7" s="24">
        <v>18.7</v>
      </c>
      <c r="X7" s="24">
        <v>17.600000000000001</v>
      </c>
      <c r="Y7" s="24">
        <v>17.5</v>
      </c>
      <c r="Z7" s="24">
        <v>17.7</v>
      </c>
    </row>
    <row r="8" spans="1:26">
      <c r="A8" s="41" t="s">
        <v>43</v>
      </c>
      <c r="B8" s="42">
        <v>58.7</v>
      </c>
      <c r="C8" s="32">
        <v>26.6</v>
      </c>
      <c r="D8" s="32">
        <v>26.4</v>
      </c>
      <c r="E8" s="32">
        <v>41.8</v>
      </c>
      <c r="F8" s="41">
        <v>36.6</v>
      </c>
      <c r="G8" s="42">
        <v>79.5</v>
      </c>
      <c r="H8" s="32">
        <v>55.3</v>
      </c>
      <c r="I8" s="32">
        <v>51.1</v>
      </c>
      <c r="J8" s="32">
        <v>53.8</v>
      </c>
      <c r="K8" s="25">
        <v>52.7</v>
      </c>
      <c r="M8" s="40" t="s">
        <v>54</v>
      </c>
      <c r="N8" s="24">
        <v>38.299999999999997</v>
      </c>
      <c r="O8" s="24">
        <v>38.1</v>
      </c>
      <c r="P8" s="24">
        <v>34.299999999999997</v>
      </c>
      <c r="Q8" s="24">
        <v>39</v>
      </c>
      <c r="R8" s="24">
        <v>37</v>
      </c>
      <c r="S8" s="24">
        <f t="shared" si="0"/>
        <v>-1.2999999999999972</v>
      </c>
      <c r="U8" s="36" t="s">
        <v>67</v>
      </c>
      <c r="V8" s="24">
        <v>9.3000000000000007</v>
      </c>
      <c r="W8" s="24">
        <v>13</v>
      </c>
      <c r="X8" s="24">
        <v>11.9</v>
      </c>
      <c r="Y8" s="24">
        <v>12.3</v>
      </c>
      <c r="Z8" s="24">
        <v>12.2</v>
      </c>
    </row>
    <row r="9" spans="1:26">
      <c r="A9" s="41" t="s">
        <v>1</v>
      </c>
      <c r="B9" s="42">
        <v>63.5</v>
      </c>
      <c r="C9" s="32">
        <v>35.1</v>
      </c>
      <c r="D9" s="32">
        <v>29</v>
      </c>
      <c r="E9" s="32">
        <v>37.9</v>
      </c>
      <c r="F9" s="41">
        <v>33.299999999999997</v>
      </c>
      <c r="G9" s="42">
        <v>79.3</v>
      </c>
      <c r="H9" s="32">
        <v>66.3</v>
      </c>
      <c r="I9" s="32">
        <v>52.7</v>
      </c>
      <c r="J9" s="32">
        <v>59.5</v>
      </c>
      <c r="K9" s="25">
        <v>54.4</v>
      </c>
      <c r="M9" s="40" t="s">
        <v>55</v>
      </c>
      <c r="N9" s="24">
        <v>10.8</v>
      </c>
      <c r="O9" s="24">
        <v>8.1</v>
      </c>
      <c r="P9" s="24">
        <v>10.9</v>
      </c>
      <c r="Q9" s="24">
        <v>10.5</v>
      </c>
      <c r="R9" s="24">
        <v>10.1</v>
      </c>
      <c r="S9" s="24">
        <f t="shared" si="0"/>
        <v>-0.70000000000000107</v>
      </c>
      <c r="U9" s="36" t="s">
        <v>68</v>
      </c>
      <c r="V9" s="24">
        <v>7.1</v>
      </c>
      <c r="W9" s="24">
        <v>9</v>
      </c>
      <c r="X9" s="24">
        <v>10.199999999999999</v>
      </c>
      <c r="Y9" s="24">
        <v>10.9</v>
      </c>
      <c r="Z9" s="24">
        <v>10</v>
      </c>
    </row>
    <row r="10" spans="1:26">
      <c r="M10" s="40" t="s">
        <v>56</v>
      </c>
      <c r="N10" s="24">
        <v>2.7</v>
      </c>
      <c r="O10" s="24">
        <v>2.6</v>
      </c>
      <c r="P10" s="24">
        <v>2.1</v>
      </c>
      <c r="Q10" s="24">
        <v>5.0999999999999996</v>
      </c>
      <c r="R10" s="24">
        <v>3.2</v>
      </c>
      <c r="S10" s="24">
        <f t="shared" si="0"/>
        <v>0.5</v>
      </c>
      <c r="U10" s="36" t="s">
        <v>69</v>
      </c>
      <c r="V10" s="24">
        <v>7.9</v>
      </c>
      <c r="W10" s="24">
        <v>14.4</v>
      </c>
      <c r="X10" s="24">
        <v>13.8</v>
      </c>
      <c r="Y10" s="24">
        <v>13.3</v>
      </c>
      <c r="Z10" s="24">
        <v>13.5</v>
      </c>
    </row>
    <row r="11" spans="1:26">
      <c r="A11" t="s">
        <v>82</v>
      </c>
      <c r="M11" s="40" t="s">
        <v>57</v>
      </c>
      <c r="N11" s="24">
        <v>6.6</v>
      </c>
      <c r="O11" s="24">
        <v>6.2</v>
      </c>
      <c r="P11" s="24">
        <v>9.1999999999999993</v>
      </c>
      <c r="Q11" s="24">
        <v>5.2</v>
      </c>
      <c r="R11" s="24">
        <v>7</v>
      </c>
      <c r="S11" s="24">
        <f t="shared" si="0"/>
        <v>0.40000000000000036</v>
      </c>
      <c r="U11" s="36" t="s">
        <v>70</v>
      </c>
      <c r="V11" s="24">
        <v>19.600000000000001</v>
      </c>
      <c r="W11" s="24">
        <v>17.899999999999999</v>
      </c>
      <c r="X11" s="24">
        <v>25.1</v>
      </c>
      <c r="Y11" s="24">
        <v>23.7</v>
      </c>
      <c r="Z11" s="24">
        <v>22.5</v>
      </c>
    </row>
    <row r="12" spans="1:26">
      <c r="M12" s="40" t="s">
        <v>58</v>
      </c>
      <c r="N12" s="24">
        <v>3.4</v>
      </c>
      <c r="O12" s="24">
        <v>1.5</v>
      </c>
      <c r="P12" s="24">
        <v>2</v>
      </c>
      <c r="Q12" s="24">
        <v>5.5</v>
      </c>
      <c r="R12" s="24">
        <v>3.1</v>
      </c>
      <c r="S12" s="24">
        <f t="shared" si="0"/>
        <v>-0.29999999999999982</v>
      </c>
      <c r="U12" s="36" t="s">
        <v>71</v>
      </c>
      <c r="V12" s="24">
        <v>7.3</v>
      </c>
      <c r="W12" s="24">
        <v>8.3000000000000007</v>
      </c>
      <c r="X12" s="24">
        <v>8.4</v>
      </c>
      <c r="Y12" s="24">
        <v>9.1</v>
      </c>
      <c r="Z12" s="24">
        <v>8.5</v>
      </c>
    </row>
    <row r="13" spans="1:26">
      <c r="M13" s="40" t="s">
        <v>59</v>
      </c>
      <c r="N13" s="24">
        <v>7.8</v>
      </c>
      <c r="O13" s="24">
        <v>7</v>
      </c>
      <c r="P13" s="24">
        <v>8.6999999999999993</v>
      </c>
      <c r="Q13" s="24">
        <v>10.6</v>
      </c>
      <c r="R13" s="24">
        <v>8.8000000000000007</v>
      </c>
      <c r="S13" s="24">
        <f>R13-N13</f>
        <v>1.0000000000000009</v>
      </c>
      <c r="U13" s="36" t="s">
        <v>72</v>
      </c>
      <c r="V13" s="24">
        <v>12.3</v>
      </c>
      <c r="W13" s="24">
        <v>21.7</v>
      </c>
      <c r="X13" s="24">
        <v>21.1</v>
      </c>
      <c r="Y13" s="24">
        <v>15.1</v>
      </c>
      <c r="Z13" s="24">
        <v>18.899999999999999</v>
      </c>
    </row>
    <row r="14" spans="1:26">
      <c r="M14" s="40" t="s">
        <v>60</v>
      </c>
      <c r="N14" s="24">
        <v>10.3</v>
      </c>
      <c r="O14" s="24">
        <v>9.9</v>
      </c>
      <c r="P14" s="24">
        <v>10.1</v>
      </c>
      <c r="Q14" s="24">
        <v>11.6</v>
      </c>
      <c r="R14" s="24">
        <v>10.5</v>
      </c>
      <c r="S14" s="24">
        <f t="shared" si="0"/>
        <v>0.19999999999999929</v>
      </c>
      <c r="U14" s="36" t="s">
        <v>73</v>
      </c>
      <c r="V14" s="24">
        <v>0.3</v>
      </c>
      <c r="W14" s="24">
        <v>1.3</v>
      </c>
      <c r="X14" s="24">
        <v>1.1000000000000001</v>
      </c>
      <c r="Y14" s="24">
        <v>1</v>
      </c>
      <c r="Z14" s="24">
        <v>1.1000000000000001</v>
      </c>
    </row>
    <row r="15" spans="1:26">
      <c r="M15" s="40" t="s">
        <v>61</v>
      </c>
      <c r="N15" s="24">
        <v>4.3</v>
      </c>
      <c r="O15" s="24">
        <v>4.0999999999999996</v>
      </c>
      <c r="P15" s="24">
        <v>4.4000000000000004</v>
      </c>
      <c r="Q15" s="24">
        <v>4.7</v>
      </c>
      <c r="R15" s="24">
        <v>4.4000000000000004</v>
      </c>
      <c r="S15" s="24">
        <f t="shared" si="0"/>
        <v>0.10000000000000053</v>
      </c>
      <c r="U15" s="36" t="s">
        <v>74</v>
      </c>
      <c r="V15" s="24">
        <v>1.1000000000000001</v>
      </c>
      <c r="W15" s="24">
        <v>1.9</v>
      </c>
      <c r="X15" s="24">
        <v>1.8</v>
      </c>
      <c r="Y15" s="24">
        <v>1</v>
      </c>
      <c r="Z15" s="24">
        <v>1.6</v>
      </c>
    </row>
    <row r="16" spans="1:26">
      <c r="M16" s="40" t="s">
        <v>62</v>
      </c>
      <c r="N16" s="24">
        <v>42.3</v>
      </c>
      <c r="O16" s="24">
        <v>36.799999999999997</v>
      </c>
      <c r="P16" s="24">
        <v>40.6</v>
      </c>
      <c r="Q16" s="24">
        <v>32.9</v>
      </c>
      <c r="R16" s="24">
        <v>37.4</v>
      </c>
      <c r="S16" s="24">
        <f t="shared" si="0"/>
        <v>-4.8999999999999986</v>
      </c>
      <c r="U16" s="36" t="s">
        <v>75</v>
      </c>
      <c r="V16" s="24">
        <v>2.6</v>
      </c>
      <c r="W16" s="24">
        <v>4.4000000000000004</v>
      </c>
      <c r="X16" s="24">
        <v>3.2</v>
      </c>
      <c r="Y16" s="24">
        <v>4</v>
      </c>
      <c r="Z16" s="24">
        <v>3.7</v>
      </c>
    </row>
    <row r="17" spans="13:26">
      <c r="U17" s="36" t="s">
        <v>76</v>
      </c>
      <c r="V17" s="24">
        <v>3.2</v>
      </c>
      <c r="W17" s="24">
        <v>5.4</v>
      </c>
      <c r="X17" s="24">
        <v>4.8</v>
      </c>
      <c r="Y17" s="24">
        <v>2</v>
      </c>
      <c r="Z17" s="24">
        <v>4</v>
      </c>
    </row>
    <row r="18" spans="13:26">
      <c r="M18" t="s">
        <v>81</v>
      </c>
      <c r="U18" s="36" t="s">
        <v>77</v>
      </c>
      <c r="V18" s="24">
        <v>8.6</v>
      </c>
      <c r="W18" s="24">
        <v>14.3</v>
      </c>
      <c r="X18" s="24">
        <v>13.8</v>
      </c>
      <c r="Y18" s="24">
        <v>9.3000000000000007</v>
      </c>
      <c r="Z18" s="24">
        <v>12.2</v>
      </c>
    </row>
    <row r="19" spans="13:26">
      <c r="U19" s="36" t="s">
        <v>78</v>
      </c>
      <c r="V19" s="24">
        <v>0.3</v>
      </c>
      <c r="W19" s="24">
        <v>3.1</v>
      </c>
      <c r="X19" s="24">
        <v>1.3</v>
      </c>
      <c r="Y19" s="24">
        <v>0.4</v>
      </c>
      <c r="Z19" s="24">
        <v>1.4</v>
      </c>
    </row>
    <row r="20" spans="13:26">
      <c r="U20" s="36" t="s">
        <v>79</v>
      </c>
      <c r="V20" s="24">
        <v>2.9</v>
      </c>
      <c r="W20" s="24">
        <v>4.7</v>
      </c>
      <c r="X20" s="24">
        <v>5.2</v>
      </c>
      <c r="Y20" s="24">
        <v>3.6</v>
      </c>
      <c r="Z20" s="24">
        <v>4.4000000000000004</v>
      </c>
    </row>
    <row r="21" spans="13:26">
      <c r="M21" s="40"/>
      <c r="N21" s="24"/>
      <c r="O21" s="80"/>
      <c r="U21" s="36" t="s">
        <v>80</v>
      </c>
      <c r="V21" s="24">
        <v>37.299999999999997</v>
      </c>
      <c r="W21" s="24">
        <v>46.7</v>
      </c>
      <c r="X21" s="24">
        <v>46.6</v>
      </c>
      <c r="Y21" s="24">
        <v>46.5</v>
      </c>
      <c r="Z21" s="24">
        <v>46.1</v>
      </c>
    </row>
    <row r="22" spans="13:26">
      <c r="M22" s="40"/>
      <c r="N22" s="24"/>
      <c r="O22" s="80"/>
    </row>
    <row r="23" spans="13:26">
      <c r="M23" s="40"/>
      <c r="N23" s="24"/>
      <c r="O23" s="80"/>
      <c r="U23" t="s">
        <v>83</v>
      </c>
    </row>
    <row r="24" spans="13:26">
      <c r="M24" s="40"/>
      <c r="N24" s="24"/>
      <c r="O24" s="80"/>
    </row>
    <row r="25" spans="13:26">
      <c r="M25" s="40"/>
      <c r="N25" s="24"/>
      <c r="O25" s="80"/>
    </row>
    <row r="26" spans="13:26">
      <c r="M26" s="40"/>
      <c r="N26" s="24"/>
      <c r="O26" s="80"/>
    </row>
    <row r="27" spans="13:26">
      <c r="M27" s="40"/>
      <c r="N27" s="24"/>
      <c r="O27" s="80"/>
    </row>
    <row r="28" spans="13:26">
      <c r="M28" s="40"/>
      <c r="N28" s="24"/>
      <c r="O28" s="80"/>
    </row>
    <row r="29" spans="13:26">
      <c r="M29" s="40"/>
      <c r="N29" s="24"/>
      <c r="O29" s="80"/>
    </row>
    <row r="30" spans="13:26">
      <c r="M30" s="40"/>
      <c r="N30" s="24"/>
      <c r="O30" s="80"/>
    </row>
    <row r="31" spans="13:26">
      <c r="M31" s="40"/>
      <c r="N31" s="24"/>
      <c r="O31" s="80"/>
    </row>
  </sheetData>
  <sortState ref="M21:O32">
    <sortCondition ref="N21:N32"/>
  </sortState>
  <mergeCells count="2">
    <mergeCell ref="B3:F3"/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CSLS-2019-1</cp:lastModifiedBy>
  <dcterms:created xsi:type="dcterms:W3CDTF">2020-07-15T23:03:41Z</dcterms:created>
  <dcterms:modified xsi:type="dcterms:W3CDTF">2020-08-05T20:56:08Z</dcterms:modified>
</cp:coreProperties>
</file>