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nettiebonsall/Documents/CSLS/CSLS - most recent/Files to send/"/>
    </mc:Choice>
  </mc:AlternateContent>
  <xr:revisionPtr revIDLastSave="0" documentId="13_ncr:1_{F99C663A-F67C-264C-AE3B-BB8D0B3BD723}" xr6:coauthVersionLast="47" xr6:coauthVersionMax="47" xr10:uidLastSave="{00000000-0000-0000-0000-000000000000}"/>
  <bookViews>
    <workbookView xWindow="33600" yWindow="460" windowWidth="38400" windowHeight="21140" xr2:uid="{087F1062-D052-3441-844E-E459A9DB027A}"/>
  </bookViews>
  <sheets>
    <sheet name="Contents" sheetId="58" r:id="rId1"/>
    <sheet name="T1" sheetId="56" r:id="rId2"/>
    <sheet name="T2" sheetId="45" r:id="rId3"/>
    <sheet name="T2A" sheetId="47" r:id="rId4"/>
    <sheet name="T3" sheetId="83" r:id="rId5"/>
    <sheet name="T3A" sheetId="84" r:id="rId6"/>
    <sheet name="T4" sheetId="91" r:id="rId7"/>
    <sheet name="T4A" sheetId="92" r:id="rId8"/>
    <sheet name="T5" sheetId="86" r:id="rId9"/>
    <sheet name="T5A" sheetId="87" r:id="rId10"/>
    <sheet name="T6" sheetId="40" r:id="rId11"/>
    <sheet name="T6A" sheetId="41" r:id="rId12"/>
    <sheet name="T7" sheetId="79" r:id="rId13"/>
    <sheet name="T7A" sheetId="80" r:id="rId14"/>
    <sheet name="T8" sheetId="89" r:id="rId15"/>
    <sheet name="T8A" sheetId="90" r:id="rId16"/>
    <sheet name="T9" sheetId="32" r:id="rId17"/>
    <sheet name="T9A" sheetId="69" r:id="rId18"/>
    <sheet name="T10" sheetId="4" r:id="rId19"/>
    <sheet name="T10A" sheetId="59" r:id="rId20"/>
    <sheet name="T11" sheetId="53" r:id="rId21"/>
    <sheet name="T12" sheetId="38" r:id="rId22"/>
    <sheet name="T12A" sheetId="60" r:id="rId23"/>
    <sheet name="T13" sheetId="1" r:id="rId24"/>
    <sheet name="T13A" sheetId="70" r:id="rId25"/>
    <sheet name="T14" sheetId="63" r:id="rId26"/>
    <sheet name="T14A" sheetId="71" r:id="rId27"/>
    <sheet name="T15" sheetId="5" r:id="rId28"/>
    <sheet name="T16" sheetId="6" r:id="rId29"/>
    <sheet name="T17" sheetId="7" r:id="rId30"/>
    <sheet name="T18" sheetId="36" r:id="rId31"/>
    <sheet name="T19" sheetId="20" r:id="rId32"/>
    <sheet name="T20" sheetId="9" r:id="rId33"/>
    <sheet name="T21" sheetId="72" r:id="rId3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92" l="1"/>
  <c r="H27" i="92"/>
  <c r="G27" i="92"/>
  <c r="F27" i="92"/>
  <c r="E27" i="92"/>
  <c r="D27" i="92"/>
  <c r="C27" i="92"/>
  <c r="B27" i="92"/>
  <c r="I26" i="92"/>
  <c r="H26" i="92"/>
  <c r="G26" i="92"/>
  <c r="F26" i="92"/>
  <c r="E26" i="92"/>
  <c r="D26" i="92"/>
  <c r="C26" i="92"/>
  <c r="B26" i="92"/>
  <c r="K27" i="91"/>
  <c r="J27" i="91"/>
  <c r="I27" i="91"/>
  <c r="H27" i="91"/>
  <c r="G27" i="91"/>
  <c r="F27" i="91"/>
  <c r="E27" i="91"/>
  <c r="D27" i="91"/>
  <c r="C27" i="91"/>
  <c r="B27" i="91"/>
  <c r="K26" i="91"/>
  <c r="J26" i="91"/>
  <c r="I26" i="91"/>
  <c r="H26" i="91"/>
  <c r="G26" i="91"/>
  <c r="F26" i="91"/>
  <c r="E26" i="91"/>
  <c r="D26" i="91"/>
  <c r="C26" i="91"/>
  <c r="B26" i="91"/>
  <c r="I19" i="90"/>
  <c r="F19" i="90"/>
  <c r="C19" i="90"/>
  <c r="D19" i="90"/>
  <c r="E19" i="90"/>
  <c r="G19" i="90"/>
  <c r="H19" i="90"/>
  <c r="B19" i="90"/>
  <c r="K19" i="89"/>
  <c r="J19" i="89"/>
  <c r="I19" i="89"/>
  <c r="H19" i="89"/>
  <c r="G19" i="89"/>
  <c r="F19" i="89"/>
  <c r="E19" i="89"/>
  <c r="D19" i="89"/>
  <c r="C19" i="89"/>
  <c r="B19" i="89"/>
  <c r="C26" i="87"/>
  <c r="D26" i="87"/>
  <c r="E26" i="87"/>
  <c r="F26" i="87"/>
  <c r="G26" i="87"/>
  <c r="H26" i="87"/>
  <c r="I26" i="87"/>
  <c r="B26" i="87"/>
  <c r="H26" i="86"/>
  <c r="K26" i="86"/>
  <c r="J26" i="86"/>
  <c r="I26" i="86"/>
  <c r="G26" i="86"/>
  <c r="F26" i="86"/>
  <c r="E26" i="86"/>
  <c r="D26" i="86"/>
  <c r="C26" i="86"/>
  <c r="B26" i="86"/>
  <c r="I26" i="84"/>
  <c r="C26" i="84"/>
  <c r="D26" i="84"/>
  <c r="E26" i="84"/>
  <c r="F26" i="84"/>
  <c r="G26" i="84"/>
  <c r="H26" i="84"/>
  <c r="B26" i="84"/>
  <c r="K26" i="83"/>
  <c r="J26" i="83"/>
  <c r="I26" i="83"/>
  <c r="H26" i="83"/>
  <c r="G26" i="83"/>
  <c r="F26" i="83"/>
  <c r="E26" i="83"/>
  <c r="D26" i="83"/>
  <c r="C26" i="83"/>
  <c r="B26" i="83"/>
  <c r="I19" i="80" l="1"/>
  <c r="H19" i="80"/>
  <c r="G19" i="80"/>
  <c r="F19" i="80"/>
  <c r="E19" i="80"/>
  <c r="D19" i="80"/>
  <c r="C19" i="80"/>
  <c r="B19" i="80"/>
  <c r="AD21" i="79"/>
  <c r="AC21" i="79"/>
  <c r="AA21" i="79"/>
  <c r="Z21" i="79"/>
  <c r="X21" i="79"/>
  <c r="W21" i="79"/>
  <c r="U21" i="79"/>
  <c r="T21" i="79"/>
  <c r="R21" i="79"/>
  <c r="Q21" i="79"/>
  <c r="O21" i="79"/>
  <c r="N21" i="79"/>
  <c r="L21" i="79"/>
  <c r="K21" i="79"/>
  <c r="I21" i="79"/>
  <c r="H21" i="79"/>
  <c r="F21" i="79"/>
  <c r="E21" i="79"/>
  <c r="C21" i="79"/>
  <c r="B21" i="79"/>
  <c r="AE18" i="79"/>
  <c r="AE21" i="79" s="1"/>
  <c r="AB18" i="79"/>
  <c r="AB21" i="79" s="1"/>
  <c r="Y18" i="79"/>
  <c r="V18" i="79"/>
  <c r="V21" i="79" s="1"/>
  <c r="S18" i="79"/>
  <c r="S21" i="79" s="1"/>
  <c r="P18" i="79"/>
  <c r="M18" i="79"/>
  <c r="M21" i="79" s="1"/>
  <c r="J18" i="79"/>
  <c r="J21" i="79" s="1"/>
  <c r="G18" i="79"/>
  <c r="G21" i="79" s="1"/>
  <c r="D18" i="79"/>
  <c r="D21" i="79" s="1"/>
  <c r="AE17" i="79"/>
  <c r="AB17" i="79"/>
  <c r="Y17" i="79"/>
  <c r="V17" i="79"/>
  <c r="S17" i="79"/>
  <c r="P17" i="79"/>
  <c r="M17" i="79"/>
  <c r="J17" i="79"/>
  <c r="G17" i="79"/>
  <c r="D17" i="79"/>
  <c r="AE16" i="79"/>
  <c r="AB16" i="79"/>
  <c r="Y16" i="79"/>
  <c r="V16" i="79"/>
  <c r="S16" i="79"/>
  <c r="P16" i="79"/>
  <c r="M16" i="79"/>
  <c r="J16" i="79"/>
  <c r="G16" i="79"/>
  <c r="D16" i="79"/>
  <c r="AE15" i="79"/>
  <c r="AB15" i="79"/>
  <c r="Y15" i="79"/>
  <c r="V15" i="79"/>
  <c r="S15" i="79"/>
  <c r="P15" i="79"/>
  <c r="M15" i="79"/>
  <c r="J15" i="79"/>
  <c r="G15" i="79"/>
  <c r="D15" i="79"/>
  <c r="AE14" i="79"/>
  <c r="AB14" i="79"/>
  <c r="Y14" i="79"/>
  <c r="V14" i="79"/>
  <c r="S14" i="79"/>
  <c r="P14" i="79"/>
  <c r="M14" i="79"/>
  <c r="J14" i="79"/>
  <c r="G14" i="79"/>
  <c r="D14" i="79"/>
  <c r="AE13" i="79"/>
  <c r="AB13" i="79"/>
  <c r="Y13" i="79"/>
  <c r="V13" i="79"/>
  <c r="S13" i="79"/>
  <c r="P13" i="79"/>
  <c r="M13" i="79"/>
  <c r="J13" i="79"/>
  <c r="G13" i="79"/>
  <c r="D13" i="79"/>
  <c r="AE12" i="79"/>
  <c r="AB12" i="79"/>
  <c r="Y12" i="79"/>
  <c r="V12" i="79"/>
  <c r="S12" i="79"/>
  <c r="P12" i="79"/>
  <c r="M12" i="79"/>
  <c r="J12" i="79"/>
  <c r="G12" i="79"/>
  <c r="D12" i="79"/>
  <c r="AE11" i="79"/>
  <c r="AB11" i="79"/>
  <c r="Y11" i="79"/>
  <c r="V11" i="79"/>
  <c r="S11" i="79"/>
  <c r="P11" i="79"/>
  <c r="M11" i="79"/>
  <c r="J11" i="79"/>
  <c r="G11" i="79"/>
  <c r="D11" i="79"/>
  <c r="AE10" i="79"/>
  <c r="AB10" i="79"/>
  <c r="Y10" i="79"/>
  <c r="V10" i="79"/>
  <c r="S10" i="79"/>
  <c r="P10" i="79"/>
  <c r="M10" i="79"/>
  <c r="J10" i="79"/>
  <c r="G10" i="79"/>
  <c r="D10" i="79"/>
  <c r="AE9" i="79"/>
  <c r="AB9" i="79"/>
  <c r="Y9" i="79"/>
  <c r="V9" i="79"/>
  <c r="S9" i="79"/>
  <c r="P9" i="79"/>
  <c r="M9" i="79"/>
  <c r="J9" i="79"/>
  <c r="G9" i="79"/>
  <c r="D9" i="79"/>
  <c r="AE8" i="79"/>
  <c r="AB8" i="79"/>
  <c r="Y8" i="79"/>
  <c r="V8" i="79"/>
  <c r="S8" i="79"/>
  <c r="P8" i="79"/>
  <c r="M8" i="79"/>
  <c r="J8" i="79"/>
  <c r="G8" i="79"/>
  <c r="D8" i="79"/>
  <c r="AE7" i="79"/>
  <c r="AB7" i="79"/>
  <c r="Y7" i="79"/>
  <c r="Y21" i="79" s="1"/>
  <c r="V7" i="79"/>
  <c r="S7" i="79"/>
  <c r="P7" i="79"/>
  <c r="P21" i="79" s="1"/>
  <c r="M7" i="79"/>
  <c r="J7" i="79"/>
  <c r="G7" i="79"/>
  <c r="D7" i="79"/>
  <c r="M6" i="79"/>
  <c r="J6" i="79"/>
  <c r="G6" i="79"/>
  <c r="D6" i="79"/>
  <c r="BD29" i="1" l="1"/>
  <c r="H29" i="1"/>
  <c r="AQ29" i="1"/>
  <c r="AM29" i="1"/>
  <c r="AN29" i="1"/>
  <c r="AO29" i="1"/>
  <c r="AP29" i="1"/>
  <c r="AL29" i="1"/>
  <c r="V24" i="72"/>
  <c r="S24" i="72"/>
  <c r="P24" i="72"/>
  <c r="M24" i="72"/>
  <c r="J24" i="72"/>
  <c r="G24" i="72"/>
  <c r="D24" i="72"/>
  <c r="V23" i="72"/>
  <c r="S23" i="72"/>
  <c r="P23" i="72"/>
  <c r="M23" i="72"/>
  <c r="J23" i="72"/>
  <c r="G23" i="72"/>
  <c r="D23" i="72"/>
  <c r="V22" i="72"/>
  <c r="S22" i="72"/>
  <c r="P22" i="72"/>
  <c r="M22" i="72"/>
  <c r="J22" i="72"/>
  <c r="G22" i="72"/>
  <c r="D22" i="72"/>
  <c r="V21" i="72"/>
  <c r="S21" i="72"/>
  <c r="P21" i="72"/>
  <c r="M21" i="72"/>
  <c r="J21" i="72"/>
  <c r="G21" i="72"/>
  <c r="D21" i="72"/>
  <c r="V20" i="72"/>
  <c r="S20" i="72"/>
  <c r="P20" i="72"/>
  <c r="M20" i="72"/>
  <c r="J20" i="72"/>
  <c r="G20" i="72"/>
  <c r="D20" i="72"/>
  <c r="V19" i="72"/>
  <c r="S19" i="72"/>
  <c r="P19" i="72"/>
  <c r="M19" i="72"/>
  <c r="J19" i="72"/>
  <c r="G19" i="72"/>
  <c r="D19" i="72"/>
  <c r="V18" i="72"/>
  <c r="S18" i="72"/>
  <c r="P18" i="72"/>
  <c r="M18" i="72"/>
  <c r="J18" i="72"/>
  <c r="G18" i="72"/>
  <c r="D18" i="72"/>
  <c r="V17" i="72"/>
  <c r="S17" i="72"/>
  <c r="P17" i="72"/>
  <c r="M17" i="72"/>
  <c r="J17" i="72"/>
  <c r="G17" i="72"/>
  <c r="D17" i="72"/>
  <c r="V16" i="72"/>
  <c r="S16" i="72"/>
  <c r="P16" i="72"/>
  <c r="M16" i="72"/>
  <c r="J16" i="72"/>
  <c r="G16" i="72"/>
  <c r="D16" i="72"/>
  <c r="V15" i="72"/>
  <c r="S15" i="72"/>
  <c r="P15" i="72"/>
  <c r="M15" i="72"/>
  <c r="J15" i="72"/>
  <c r="G15" i="72"/>
  <c r="D15" i="72"/>
  <c r="V14" i="72"/>
  <c r="S14" i="72"/>
  <c r="P14" i="72"/>
  <c r="M14" i="72"/>
  <c r="J14" i="72"/>
  <c r="G14" i="72"/>
  <c r="D14" i="72"/>
  <c r="V13" i="72"/>
  <c r="S13" i="72"/>
  <c r="P13" i="72"/>
  <c r="M13" i="72"/>
  <c r="J13" i="72"/>
  <c r="G13" i="72"/>
  <c r="D13" i="72"/>
  <c r="V12" i="72"/>
  <c r="S12" i="72"/>
  <c r="P12" i="72"/>
  <c r="M12" i="72"/>
  <c r="J12" i="72"/>
  <c r="G12" i="72"/>
  <c r="D12" i="72"/>
  <c r="V11" i="72"/>
  <c r="S11" i="72"/>
  <c r="P11" i="72"/>
  <c r="M11" i="72"/>
  <c r="J11" i="72"/>
  <c r="G11" i="72"/>
  <c r="D11" i="72"/>
  <c r="V10" i="72"/>
  <c r="S10" i="72"/>
  <c r="P10" i="72"/>
  <c r="M10" i="72"/>
  <c r="J10" i="72"/>
  <c r="G10" i="72"/>
  <c r="D10" i="72"/>
  <c r="V9" i="72"/>
  <c r="S9" i="72"/>
  <c r="P9" i="72"/>
  <c r="M9" i="72"/>
  <c r="J9" i="72"/>
  <c r="G9" i="72"/>
  <c r="D9" i="72"/>
  <c r="V8" i="72"/>
  <c r="S8" i="72"/>
  <c r="P8" i="72"/>
  <c r="M8" i="72"/>
  <c r="J8" i="72"/>
  <c r="G8" i="72"/>
  <c r="D8" i="72"/>
  <c r="V7" i="72"/>
  <c r="S7" i="72"/>
  <c r="P7" i="72"/>
  <c r="M7" i="72"/>
  <c r="J7" i="72"/>
  <c r="G7" i="72"/>
  <c r="D7" i="72"/>
  <c r="V6" i="72"/>
  <c r="S6" i="72"/>
  <c r="P6" i="72"/>
  <c r="M6" i="72"/>
  <c r="J6" i="72"/>
  <c r="G6" i="72"/>
  <c r="D6" i="72"/>
  <c r="V5" i="72"/>
  <c r="S5" i="72"/>
  <c r="P5" i="72"/>
  <c r="M5" i="72"/>
  <c r="J5" i="72"/>
  <c r="G5" i="72"/>
  <c r="D5" i="72"/>
  <c r="I19" i="71" l="1"/>
  <c r="B19" i="71"/>
  <c r="H19" i="71"/>
  <c r="G19" i="71"/>
  <c r="F19" i="71"/>
  <c r="E19" i="71"/>
  <c r="D19" i="71"/>
  <c r="C19" i="71"/>
  <c r="E26" i="47" l="1"/>
  <c r="B31" i="70"/>
  <c r="B30" i="70"/>
  <c r="B29" i="70"/>
  <c r="AW31" i="70"/>
  <c r="AV31" i="70"/>
  <c r="AU31" i="70"/>
  <c r="AT31" i="70"/>
  <c r="AS31" i="70"/>
  <c r="AR31" i="70"/>
  <c r="AQ31" i="70"/>
  <c r="AP31" i="70"/>
  <c r="AO31" i="70"/>
  <c r="AN31" i="70"/>
  <c r="AM31" i="70"/>
  <c r="AL31" i="70"/>
  <c r="AK31" i="70"/>
  <c r="AJ31" i="70"/>
  <c r="AI31" i="70"/>
  <c r="AH31" i="70"/>
  <c r="AG31" i="70"/>
  <c r="AF31" i="70"/>
  <c r="AE31" i="70"/>
  <c r="AD31" i="70"/>
  <c r="AC31" i="70"/>
  <c r="AB31" i="70"/>
  <c r="AA31" i="70"/>
  <c r="Z31" i="70"/>
  <c r="Y31" i="70"/>
  <c r="X31" i="70"/>
  <c r="W31" i="70"/>
  <c r="V31" i="70"/>
  <c r="U31" i="70"/>
  <c r="T31" i="70"/>
  <c r="S31" i="70"/>
  <c r="R31" i="70"/>
  <c r="Q31" i="70"/>
  <c r="P31" i="70"/>
  <c r="O31" i="70"/>
  <c r="N31" i="70"/>
  <c r="M31" i="70"/>
  <c r="L31" i="70"/>
  <c r="K31" i="70"/>
  <c r="J31" i="70"/>
  <c r="I31" i="70"/>
  <c r="H31" i="70"/>
  <c r="G31" i="70"/>
  <c r="F31" i="70"/>
  <c r="E31" i="70"/>
  <c r="D31" i="70"/>
  <c r="C31" i="70"/>
  <c r="AW30" i="70"/>
  <c r="AV30" i="70"/>
  <c r="AU30" i="70"/>
  <c r="AT30" i="70"/>
  <c r="AS30" i="70"/>
  <c r="AR30" i="70"/>
  <c r="AQ30" i="70"/>
  <c r="AP30" i="70"/>
  <c r="AO30" i="70"/>
  <c r="AN30" i="70"/>
  <c r="AM30" i="70"/>
  <c r="AL30" i="70"/>
  <c r="AK30" i="70"/>
  <c r="AJ30" i="70"/>
  <c r="AI30" i="70"/>
  <c r="AH30" i="70"/>
  <c r="AG30" i="70"/>
  <c r="AF30" i="70"/>
  <c r="Y30" i="70"/>
  <c r="X30" i="70"/>
  <c r="W30" i="70"/>
  <c r="V30" i="70"/>
  <c r="U30" i="70"/>
  <c r="T30" i="70"/>
  <c r="S30" i="70"/>
  <c r="R30" i="70"/>
  <c r="Q30" i="70"/>
  <c r="P30" i="70"/>
  <c r="O30" i="70"/>
  <c r="N30" i="70"/>
  <c r="M30" i="70"/>
  <c r="L30" i="70"/>
  <c r="K30" i="70"/>
  <c r="J30" i="70"/>
  <c r="I30" i="70"/>
  <c r="H30" i="70"/>
  <c r="G30" i="70"/>
  <c r="F30" i="70"/>
  <c r="E30" i="70"/>
  <c r="D30" i="70"/>
  <c r="C30" i="70"/>
  <c r="AW29" i="70"/>
  <c r="AV29" i="70"/>
  <c r="AU29" i="70"/>
  <c r="AT29" i="70"/>
  <c r="AS29" i="70"/>
  <c r="AR29" i="70"/>
  <c r="AQ29" i="70"/>
  <c r="AP29" i="70"/>
  <c r="AO29" i="70"/>
  <c r="AN29" i="70"/>
  <c r="AM29" i="70"/>
  <c r="AL29" i="70"/>
  <c r="AK29" i="70"/>
  <c r="AJ29" i="70"/>
  <c r="AI29" i="70"/>
  <c r="AH29" i="70"/>
  <c r="AG29" i="70"/>
  <c r="AF29" i="70"/>
  <c r="Y29" i="70"/>
  <c r="X29" i="70"/>
  <c r="W29" i="70"/>
  <c r="V29" i="70"/>
  <c r="U29" i="70"/>
  <c r="T29" i="70"/>
  <c r="S29" i="70"/>
  <c r="R29" i="70"/>
  <c r="Q29" i="70"/>
  <c r="P29" i="70"/>
  <c r="O29" i="70"/>
  <c r="N29" i="70"/>
  <c r="M29" i="70"/>
  <c r="L29" i="70"/>
  <c r="K29" i="70"/>
  <c r="J29" i="70"/>
  <c r="I29" i="70"/>
  <c r="H29" i="70"/>
  <c r="G29" i="70"/>
  <c r="F29" i="70"/>
  <c r="E29" i="70"/>
  <c r="D29" i="70"/>
  <c r="C29" i="70"/>
  <c r="Q30" i="69"/>
  <c r="F30" i="69"/>
  <c r="E28" i="69"/>
  <c r="E29" i="69"/>
  <c r="D29" i="69"/>
  <c r="D28" i="69"/>
  <c r="C30" i="69"/>
  <c r="D30" i="69"/>
  <c r="E30" i="69"/>
  <c r="G30" i="69"/>
  <c r="H30" i="69"/>
  <c r="I30" i="69"/>
  <c r="J30" i="69"/>
  <c r="K30" i="69"/>
  <c r="L30" i="69"/>
  <c r="M30" i="69"/>
  <c r="N30" i="69"/>
  <c r="O30" i="69"/>
  <c r="P30" i="69"/>
  <c r="B30" i="69"/>
  <c r="C19" i="63" l="1"/>
  <c r="D19" i="63"/>
  <c r="E19" i="63"/>
  <c r="F19" i="63"/>
  <c r="G19" i="63"/>
  <c r="H19" i="63"/>
  <c r="I19" i="63"/>
  <c r="J19" i="63"/>
  <c r="K19" i="63"/>
  <c r="B19" i="63"/>
  <c r="C20" i="59" l="1"/>
  <c r="D20" i="59"/>
  <c r="E20" i="59"/>
  <c r="F20" i="59"/>
  <c r="G20" i="59"/>
  <c r="H20" i="59"/>
  <c r="I20" i="59"/>
  <c r="J20" i="59"/>
  <c r="K20" i="59"/>
  <c r="L20" i="59"/>
  <c r="M20" i="59"/>
  <c r="N20" i="59"/>
  <c r="O20" i="59"/>
  <c r="P20" i="59"/>
  <c r="Q20" i="59"/>
  <c r="B20" i="59"/>
  <c r="C20" i="60"/>
  <c r="D20" i="60"/>
  <c r="E20" i="60"/>
  <c r="F20" i="60"/>
  <c r="G20" i="60"/>
  <c r="H20" i="60"/>
  <c r="I20" i="60"/>
  <c r="J20" i="60"/>
  <c r="K20" i="60"/>
  <c r="L20" i="60"/>
  <c r="M20" i="60"/>
  <c r="N20" i="60"/>
  <c r="O20" i="60"/>
  <c r="P20" i="60"/>
  <c r="Q20" i="60"/>
  <c r="B20" i="60"/>
  <c r="EM26" i="56"/>
  <c r="EK26" i="56"/>
  <c r="EI26" i="56"/>
  <c r="EG26" i="56"/>
  <c r="EE26" i="56"/>
  <c r="EB26" i="56"/>
  <c r="DZ26" i="56"/>
  <c r="DX26" i="56"/>
  <c r="DV26" i="56"/>
  <c r="DT26" i="56"/>
  <c r="DR26" i="56"/>
  <c r="DP26" i="56"/>
  <c r="DM26" i="56"/>
  <c r="DK26" i="56"/>
  <c r="DI26" i="56"/>
  <c r="DG26" i="56"/>
  <c r="DE26" i="56"/>
  <c r="DB26" i="56"/>
  <c r="CZ26" i="56"/>
  <c r="CX26" i="56"/>
  <c r="CV26" i="56"/>
  <c r="CT26" i="56"/>
  <c r="CR26" i="56"/>
  <c r="CP26" i="56"/>
  <c r="CM26" i="56"/>
  <c r="CK26" i="56"/>
  <c r="CI26" i="56"/>
  <c r="CG26" i="56"/>
  <c r="CE26" i="56"/>
  <c r="CC26" i="56"/>
  <c r="CA26" i="56"/>
  <c r="BX26" i="56"/>
  <c r="BV26" i="56"/>
  <c r="BT26" i="56"/>
  <c r="BR26" i="56"/>
  <c r="BP26" i="56"/>
  <c r="BN26" i="56"/>
  <c r="BL26" i="56"/>
  <c r="BI26" i="56"/>
  <c r="BG26" i="56"/>
  <c r="BE26" i="56"/>
  <c r="BC26" i="56"/>
  <c r="BA26" i="56"/>
  <c r="AY26" i="56"/>
  <c r="AW26" i="56"/>
  <c r="AT26" i="56"/>
  <c r="AR26" i="56"/>
  <c r="AP26" i="56"/>
  <c r="AN26" i="56"/>
  <c r="AL26" i="56"/>
  <c r="AJ26" i="56"/>
  <c r="AH26" i="56"/>
  <c r="AE26" i="56"/>
  <c r="AC26" i="56"/>
  <c r="AA26" i="56"/>
  <c r="Y26" i="56"/>
  <c r="W26" i="56"/>
  <c r="U26" i="56"/>
  <c r="S26" i="56"/>
  <c r="N26" i="56"/>
  <c r="L26" i="56"/>
  <c r="J26" i="56"/>
  <c r="H26" i="56"/>
  <c r="F26" i="56"/>
  <c r="D26" i="56"/>
  <c r="EM25" i="56"/>
  <c r="EK25" i="56"/>
  <c r="EI25" i="56"/>
  <c r="EG25" i="56"/>
  <c r="EE25" i="56"/>
  <c r="EB25" i="56"/>
  <c r="DZ25" i="56"/>
  <c r="DX25" i="56"/>
  <c r="DV25" i="56"/>
  <c r="DT25" i="56"/>
  <c r="DR25" i="56"/>
  <c r="DP25" i="56"/>
  <c r="DM25" i="56"/>
  <c r="DK25" i="56"/>
  <c r="DI25" i="56"/>
  <c r="DG25" i="56"/>
  <c r="DE25" i="56"/>
  <c r="DB25" i="56"/>
  <c r="CZ25" i="56"/>
  <c r="CX25" i="56"/>
  <c r="CV25" i="56"/>
  <c r="CT25" i="56"/>
  <c r="CR25" i="56"/>
  <c r="CP25" i="56"/>
  <c r="CM25" i="56"/>
  <c r="CK25" i="56"/>
  <c r="CI25" i="56"/>
  <c r="CG25" i="56"/>
  <c r="CE25" i="56"/>
  <c r="CC25" i="56"/>
  <c r="CA25" i="56"/>
  <c r="BX25" i="56"/>
  <c r="BV25" i="56"/>
  <c r="BT25" i="56"/>
  <c r="BR25" i="56"/>
  <c r="BP25" i="56"/>
  <c r="BN25" i="56"/>
  <c r="BL25" i="56"/>
  <c r="BI25" i="56"/>
  <c r="BG25" i="56"/>
  <c r="BE25" i="56"/>
  <c r="BC25" i="56"/>
  <c r="BA25" i="56"/>
  <c r="AY25" i="56"/>
  <c r="AW25" i="56"/>
  <c r="AT25" i="56"/>
  <c r="AR25" i="56"/>
  <c r="AP25" i="56"/>
  <c r="AN25" i="56"/>
  <c r="AL25" i="56"/>
  <c r="AJ25" i="56"/>
  <c r="AH25" i="56"/>
  <c r="AE25" i="56"/>
  <c r="AC25" i="56"/>
  <c r="AA25" i="56"/>
  <c r="Y25" i="56"/>
  <c r="W25" i="56"/>
  <c r="U25" i="56"/>
  <c r="S25" i="56"/>
  <c r="N25" i="56"/>
  <c r="L25" i="56"/>
  <c r="J25" i="56"/>
  <c r="H25" i="56"/>
  <c r="F25" i="56"/>
  <c r="D25" i="56"/>
  <c r="EM24" i="56"/>
  <c r="EK24" i="56"/>
  <c r="EI24" i="56"/>
  <c r="EG24" i="56"/>
  <c r="EE24" i="56"/>
  <c r="EB24" i="56"/>
  <c r="DZ24" i="56"/>
  <c r="DX24" i="56"/>
  <c r="DV24" i="56"/>
  <c r="DT24" i="56"/>
  <c r="DR24" i="56"/>
  <c r="DP24" i="56"/>
  <c r="DM24" i="56"/>
  <c r="DK24" i="56"/>
  <c r="DI24" i="56"/>
  <c r="DG24" i="56"/>
  <c r="DE24" i="56"/>
  <c r="DB24" i="56"/>
  <c r="CZ24" i="56"/>
  <c r="CX24" i="56"/>
  <c r="CV24" i="56"/>
  <c r="CT24" i="56"/>
  <c r="CR24" i="56"/>
  <c r="CP24" i="56"/>
  <c r="CM24" i="56"/>
  <c r="CK24" i="56"/>
  <c r="CI24" i="56"/>
  <c r="CG24" i="56"/>
  <c r="CE24" i="56"/>
  <c r="CC24" i="56"/>
  <c r="CA24" i="56"/>
  <c r="BX24" i="56"/>
  <c r="BV24" i="56"/>
  <c r="BT24" i="56"/>
  <c r="BR24" i="56"/>
  <c r="BP24" i="56"/>
  <c r="BN24" i="56"/>
  <c r="BL24" i="56"/>
  <c r="BI24" i="56"/>
  <c r="BG24" i="56"/>
  <c r="BE24" i="56"/>
  <c r="BC24" i="56"/>
  <c r="BA24" i="56"/>
  <c r="AY24" i="56"/>
  <c r="AW24" i="56"/>
  <c r="AT24" i="56"/>
  <c r="AR24" i="56"/>
  <c r="AP24" i="56"/>
  <c r="AN24" i="56"/>
  <c r="AL24" i="56"/>
  <c r="AJ24" i="56"/>
  <c r="AH24" i="56"/>
  <c r="AE24" i="56"/>
  <c r="AC24" i="56"/>
  <c r="AA24" i="56"/>
  <c r="Y24" i="56"/>
  <c r="W24" i="56"/>
  <c r="U24" i="56"/>
  <c r="S24" i="56"/>
  <c r="N24" i="56"/>
  <c r="L24" i="56"/>
  <c r="J24" i="56"/>
  <c r="H24" i="56"/>
  <c r="F24" i="56"/>
  <c r="D24" i="56"/>
  <c r="EM23" i="56"/>
  <c r="EK23" i="56"/>
  <c r="EI23" i="56"/>
  <c r="EG23" i="56"/>
  <c r="EE23" i="56"/>
  <c r="EB23" i="56"/>
  <c r="DZ23" i="56"/>
  <c r="DX23" i="56"/>
  <c r="DV23" i="56"/>
  <c r="DT23" i="56"/>
  <c r="DR23" i="56"/>
  <c r="DP23" i="56"/>
  <c r="DM23" i="56"/>
  <c r="DK23" i="56"/>
  <c r="DI23" i="56"/>
  <c r="DG23" i="56"/>
  <c r="DE23" i="56"/>
  <c r="DB23" i="56"/>
  <c r="CZ23" i="56"/>
  <c r="CX23" i="56"/>
  <c r="CV23" i="56"/>
  <c r="CT23" i="56"/>
  <c r="CR23" i="56"/>
  <c r="CP23" i="56"/>
  <c r="CM23" i="56"/>
  <c r="CK23" i="56"/>
  <c r="CI23" i="56"/>
  <c r="CG23" i="56"/>
  <c r="CE23" i="56"/>
  <c r="CC23" i="56"/>
  <c r="CA23" i="56"/>
  <c r="BX23" i="56"/>
  <c r="BV23" i="56"/>
  <c r="BT23" i="56"/>
  <c r="BR23" i="56"/>
  <c r="BP23" i="56"/>
  <c r="BN23" i="56"/>
  <c r="BL23" i="56"/>
  <c r="BI23" i="56"/>
  <c r="BG23" i="56"/>
  <c r="BE23" i="56"/>
  <c r="BC23" i="56"/>
  <c r="BA23" i="56"/>
  <c r="AY23" i="56"/>
  <c r="AW23" i="56"/>
  <c r="AT23" i="56"/>
  <c r="AR23" i="56"/>
  <c r="AP23" i="56"/>
  <c r="AN23" i="56"/>
  <c r="AL23" i="56"/>
  <c r="AJ23" i="56"/>
  <c r="AH23" i="56"/>
  <c r="AE23" i="56"/>
  <c r="AC23" i="56"/>
  <c r="AA23" i="56"/>
  <c r="Y23" i="56"/>
  <c r="W23" i="56"/>
  <c r="U23" i="56"/>
  <c r="S23" i="56"/>
  <c r="N23" i="56"/>
  <c r="L23" i="56"/>
  <c r="J23" i="56"/>
  <c r="H23" i="56"/>
  <c r="F23" i="56"/>
  <c r="D23" i="56"/>
  <c r="EM22" i="56"/>
  <c r="EK22" i="56"/>
  <c r="EI22" i="56"/>
  <c r="EG22" i="56"/>
  <c r="EE22" i="56"/>
  <c r="EB22" i="56"/>
  <c r="DZ22" i="56"/>
  <c r="DX22" i="56"/>
  <c r="DV22" i="56"/>
  <c r="DT22" i="56"/>
  <c r="DR22" i="56"/>
  <c r="DP22" i="56"/>
  <c r="DM22" i="56"/>
  <c r="DK22" i="56"/>
  <c r="DI22" i="56"/>
  <c r="DG22" i="56"/>
  <c r="DE22" i="56"/>
  <c r="DB22" i="56"/>
  <c r="CZ22" i="56"/>
  <c r="CX22" i="56"/>
  <c r="CV22" i="56"/>
  <c r="CT22" i="56"/>
  <c r="CR22" i="56"/>
  <c r="CP22" i="56"/>
  <c r="CM22" i="56"/>
  <c r="CK22" i="56"/>
  <c r="CI22" i="56"/>
  <c r="CG22" i="56"/>
  <c r="CE22" i="56"/>
  <c r="CC22" i="56"/>
  <c r="CA22" i="56"/>
  <c r="BX22" i="56"/>
  <c r="BV22" i="56"/>
  <c r="BT22" i="56"/>
  <c r="BR22" i="56"/>
  <c r="BP22" i="56"/>
  <c r="BN22" i="56"/>
  <c r="BL22" i="56"/>
  <c r="BI22" i="56"/>
  <c r="BG22" i="56"/>
  <c r="BE22" i="56"/>
  <c r="BC22" i="56"/>
  <c r="BA22" i="56"/>
  <c r="AY22" i="56"/>
  <c r="AW22" i="56"/>
  <c r="AT22" i="56"/>
  <c r="AR22" i="56"/>
  <c r="AP22" i="56"/>
  <c r="AN22" i="56"/>
  <c r="AL22" i="56"/>
  <c r="AJ22" i="56"/>
  <c r="AH22" i="56"/>
  <c r="AE22" i="56"/>
  <c r="AC22" i="56"/>
  <c r="AA22" i="56"/>
  <c r="Y22" i="56"/>
  <c r="W22" i="56"/>
  <c r="U22" i="56"/>
  <c r="S22" i="56"/>
  <c r="N22" i="56"/>
  <c r="L22" i="56"/>
  <c r="J22" i="56"/>
  <c r="H22" i="56"/>
  <c r="F22" i="56"/>
  <c r="D22" i="56"/>
  <c r="EM21" i="56"/>
  <c r="EK21" i="56"/>
  <c r="EI21" i="56"/>
  <c r="EG21" i="56"/>
  <c r="EE21" i="56"/>
  <c r="EB21" i="56"/>
  <c r="DZ21" i="56"/>
  <c r="DX21" i="56"/>
  <c r="DV21" i="56"/>
  <c r="DT21" i="56"/>
  <c r="DR21" i="56"/>
  <c r="DP21" i="56"/>
  <c r="DM21" i="56"/>
  <c r="DK21" i="56"/>
  <c r="DI21" i="56"/>
  <c r="DG21" i="56"/>
  <c r="DE21" i="56"/>
  <c r="DB21" i="56"/>
  <c r="CZ21" i="56"/>
  <c r="CX21" i="56"/>
  <c r="CV21" i="56"/>
  <c r="CT21" i="56"/>
  <c r="CR21" i="56"/>
  <c r="CP21" i="56"/>
  <c r="CM21" i="56"/>
  <c r="CK21" i="56"/>
  <c r="CI21" i="56"/>
  <c r="CG21" i="56"/>
  <c r="CE21" i="56"/>
  <c r="CC21" i="56"/>
  <c r="CA21" i="56"/>
  <c r="BX21" i="56"/>
  <c r="BV21" i="56"/>
  <c r="BT21" i="56"/>
  <c r="BR21" i="56"/>
  <c r="BP21" i="56"/>
  <c r="BN21" i="56"/>
  <c r="BL21" i="56"/>
  <c r="BI21" i="56"/>
  <c r="BG21" i="56"/>
  <c r="BE21" i="56"/>
  <c r="BC21" i="56"/>
  <c r="BA21" i="56"/>
  <c r="AY21" i="56"/>
  <c r="AW21" i="56"/>
  <c r="AT21" i="56"/>
  <c r="AR21" i="56"/>
  <c r="AP21" i="56"/>
  <c r="AN21" i="56"/>
  <c r="AL21" i="56"/>
  <c r="AJ21" i="56"/>
  <c r="AH21" i="56"/>
  <c r="AE21" i="56"/>
  <c r="AC21" i="56"/>
  <c r="AA21" i="56"/>
  <c r="Y21" i="56"/>
  <c r="W21" i="56"/>
  <c r="U21" i="56"/>
  <c r="S21" i="56"/>
  <c r="N21" i="56"/>
  <c r="L21" i="56"/>
  <c r="J21" i="56"/>
  <c r="H21" i="56"/>
  <c r="F21" i="56"/>
  <c r="D21" i="56"/>
  <c r="EM20" i="56"/>
  <c r="EK20" i="56"/>
  <c r="EI20" i="56"/>
  <c r="EG20" i="56"/>
  <c r="EE20" i="56"/>
  <c r="EB20" i="56"/>
  <c r="DZ20" i="56"/>
  <c r="DX20" i="56"/>
  <c r="DV20" i="56"/>
  <c r="DT20" i="56"/>
  <c r="DR20" i="56"/>
  <c r="DP20" i="56"/>
  <c r="DM20" i="56"/>
  <c r="DK20" i="56"/>
  <c r="DI20" i="56"/>
  <c r="DG20" i="56"/>
  <c r="DE20" i="56"/>
  <c r="DB20" i="56"/>
  <c r="CZ20" i="56"/>
  <c r="CX20" i="56"/>
  <c r="CV20" i="56"/>
  <c r="CT20" i="56"/>
  <c r="CR20" i="56"/>
  <c r="CP20" i="56"/>
  <c r="CM20" i="56"/>
  <c r="CK20" i="56"/>
  <c r="CI20" i="56"/>
  <c r="CG20" i="56"/>
  <c r="CE20" i="56"/>
  <c r="CC20" i="56"/>
  <c r="CA20" i="56"/>
  <c r="BX20" i="56"/>
  <c r="BV20" i="56"/>
  <c r="BT20" i="56"/>
  <c r="BR20" i="56"/>
  <c r="BP20" i="56"/>
  <c r="BN20" i="56"/>
  <c r="BL20" i="56"/>
  <c r="BI20" i="56"/>
  <c r="BG20" i="56"/>
  <c r="BE20" i="56"/>
  <c r="BC20" i="56"/>
  <c r="BA20" i="56"/>
  <c r="AY20" i="56"/>
  <c r="AW20" i="56"/>
  <c r="AT20" i="56"/>
  <c r="AR20" i="56"/>
  <c r="AP20" i="56"/>
  <c r="AN20" i="56"/>
  <c r="AL20" i="56"/>
  <c r="AJ20" i="56"/>
  <c r="AH20" i="56"/>
  <c r="AE20" i="56"/>
  <c r="AC20" i="56"/>
  <c r="AA20" i="56"/>
  <c r="Y20" i="56"/>
  <c r="W20" i="56"/>
  <c r="U20" i="56"/>
  <c r="S20" i="56"/>
  <c r="N20" i="56"/>
  <c r="L20" i="56"/>
  <c r="J20" i="56"/>
  <c r="H20" i="56"/>
  <c r="F20" i="56"/>
  <c r="D20" i="56"/>
  <c r="EM19" i="56"/>
  <c r="EK19" i="56"/>
  <c r="EI19" i="56"/>
  <c r="EG19" i="56"/>
  <c r="EE19" i="56"/>
  <c r="EB19" i="56"/>
  <c r="DZ19" i="56"/>
  <c r="DX19" i="56"/>
  <c r="DV19" i="56"/>
  <c r="DT19" i="56"/>
  <c r="DR19" i="56"/>
  <c r="DP19" i="56"/>
  <c r="DM19" i="56"/>
  <c r="DK19" i="56"/>
  <c r="DI19" i="56"/>
  <c r="DG19" i="56"/>
  <c r="DE19" i="56"/>
  <c r="DB19" i="56"/>
  <c r="CZ19" i="56"/>
  <c r="CX19" i="56"/>
  <c r="CV19" i="56"/>
  <c r="CT19" i="56"/>
  <c r="CR19" i="56"/>
  <c r="CP19" i="56"/>
  <c r="CM19" i="56"/>
  <c r="CK19" i="56"/>
  <c r="CI19" i="56"/>
  <c r="CG19" i="56"/>
  <c r="CE19" i="56"/>
  <c r="CC19" i="56"/>
  <c r="CA19" i="56"/>
  <c r="BX19" i="56"/>
  <c r="BV19" i="56"/>
  <c r="BT19" i="56"/>
  <c r="BR19" i="56"/>
  <c r="BP19" i="56"/>
  <c r="BN19" i="56"/>
  <c r="BL19" i="56"/>
  <c r="BI19" i="56"/>
  <c r="BG19" i="56"/>
  <c r="BE19" i="56"/>
  <c r="BC19" i="56"/>
  <c r="BA19" i="56"/>
  <c r="AY19" i="56"/>
  <c r="AW19" i="56"/>
  <c r="AT19" i="56"/>
  <c r="AR19" i="56"/>
  <c r="AP19" i="56"/>
  <c r="AN19" i="56"/>
  <c r="AL19" i="56"/>
  <c r="AJ19" i="56"/>
  <c r="AH19" i="56"/>
  <c r="AE19" i="56"/>
  <c r="AC19" i="56"/>
  <c r="AA19" i="56"/>
  <c r="Y19" i="56"/>
  <c r="W19" i="56"/>
  <c r="U19" i="56"/>
  <c r="S19" i="56"/>
  <c r="N19" i="56"/>
  <c r="L19" i="56"/>
  <c r="J19" i="56"/>
  <c r="H19" i="56"/>
  <c r="F19" i="56"/>
  <c r="D19" i="56"/>
  <c r="EM18" i="56"/>
  <c r="EK18" i="56"/>
  <c r="EI18" i="56"/>
  <c r="EG18" i="56"/>
  <c r="EE18" i="56"/>
  <c r="EB18" i="56"/>
  <c r="DZ18" i="56"/>
  <c r="DX18" i="56"/>
  <c r="DV18" i="56"/>
  <c r="DT18" i="56"/>
  <c r="DR18" i="56"/>
  <c r="DP18" i="56"/>
  <c r="DM18" i="56"/>
  <c r="DK18" i="56"/>
  <c r="DI18" i="56"/>
  <c r="DG18" i="56"/>
  <c r="DE18" i="56"/>
  <c r="DB18" i="56"/>
  <c r="CZ18" i="56"/>
  <c r="CX18" i="56"/>
  <c r="CV18" i="56"/>
  <c r="CT18" i="56"/>
  <c r="CR18" i="56"/>
  <c r="CP18" i="56"/>
  <c r="CM18" i="56"/>
  <c r="CK18" i="56"/>
  <c r="CI18" i="56"/>
  <c r="CG18" i="56"/>
  <c r="CE18" i="56"/>
  <c r="CC18" i="56"/>
  <c r="CA18" i="56"/>
  <c r="BX18" i="56"/>
  <c r="BV18" i="56"/>
  <c r="BT18" i="56"/>
  <c r="BR18" i="56"/>
  <c r="BP18" i="56"/>
  <c r="BN18" i="56"/>
  <c r="BL18" i="56"/>
  <c r="BI18" i="56"/>
  <c r="BG18" i="56"/>
  <c r="BE18" i="56"/>
  <c r="BC18" i="56"/>
  <c r="BA18" i="56"/>
  <c r="AY18" i="56"/>
  <c r="AW18" i="56"/>
  <c r="AT18" i="56"/>
  <c r="AR18" i="56"/>
  <c r="AP18" i="56"/>
  <c r="AN18" i="56"/>
  <c r="AL18" i="56"/>
  <c r="AJ18" i="56"/>
  <c r="AH18" i="56"/>
  <c r="AE18" i="56"/>
  <c r="AC18" i="56"/>
  <c r="AA18" i="56"/>
  <c r="Y18" i="56"/>
  <c r="W18" i="56"/>
  <c r="U18" i="56"/>
  <c r="S18" i="56"/>
  <c r="N18" i="56"/>
  <c r="L18" i="56"/>
  <c r="J18" i="56"/>
  <c r="H18" i="56"/>
  <c r="F18" i="56"/>
  <c r="D18" i="56"/>
  <c r="EM17" i="56"/>
  <c r="EK17" i="56"/>
  <c r="EI17" i="56"/>
  <c r="EG17" i="56"/>
  <c r="EE17" i="56"/>
  <c r="EB17" i="56"/>
  <c r="DZ17" i="56"/>
  <c r="DX17" i="56"/>
  <c r="DV17" i="56"/>
  <c r="DT17" i="56"/>
  <c r="DR17" i="56"/>
  <c r="DP17" i="56"/>
  <c r="DM17" i="56"/>
  <c r="DK17" i="56"/>
  <c r="DI17" i="56"/>
  <c r="DG17" i="56"/>
  <c r="DE17" i="56"/>
  <c r="DB17" i="56"/>
  <c r="CZ17" i="56"/>
  <c r="CX17" i="56"/>
  <c r="CV17" i="56"/>
  <c r="CT17" i="56"/>
  <c r="CR17" i="56"/>
  <c r="CP17" i="56"/>
  <c r="CM17" i="56"/>
  <c r="CK17" i="56"/>
  <c r="CI17" i="56"/>
  <c r="CG17" i="56"/>
  <c r="CE17" i="56"/>
  <c r="CC17" i="56"/>
  <c r="CA17" i="56"/>
  <c r="BX17" i="56"/>
  <c r="BV17" i="56"/>
  <c r="BT17" i="56"/>
  <c r="BR17" i="56"/>
  <c r="BP17" i="56"/>
  <c r="BN17" i="56"/>
  <c r="BL17" i="56"/>
  <c r="BI17" i="56"/>
  <c r="BG17" i="56"/>
  <c r="BE17" i="56"/>
  <c r="BC17" i="56"/>
  <c r="BA17" i="56"/>
  <c r="AY17" i="56"/>
  <c r="AW17" i="56"/>
  <c r="AT17" i="56"/>
  <c r="AR17" i="56"/>
  <c r="AP17" i="56"/>
  <c r="AN17" i="56"/>
  <c r="AL17" i="56"/>
  <c r="AJ17" i="56"/>
  <c r="AH17" i="56"/>
  <c r="AE17" i="56"/>
  <c r="AC17" i="56"/>
  <c r="AA17" i="56"/>
  <c r="Y17" i="56"/>
  <c r="W17" i="56"/>
  <c r="U17" i="56"/>
  <c r="S17" i="56"/>
  <c r="N17" i="56"/>
  <c r="L17" i="56"/>
  <c r="J17" i="56"/>
  <c r="H17" i="56"/>
  <c r="F17" i="56"/>
  <c r="D17" i="56"/>
  <c r="EM16" i="56"/>
  <c r="EK16" i="56"/>
  <c r="EI16" i="56"/>
  <c r="EG16" i="56"/>
  <c r="EE16" i="56"/>
  <c r="EB16" i="56"/>
  <c r="DZ16" i="56"/>
  <c r="DX16" i="56"/>
  <c r="DV16" i="56"/>
  <c r="DT16" i="56"/>
  <c r="DR16" i="56"/>
  <c r="DP16" i="56"/>
  <c r="DM16" i="56"/>
  <c r="DK16" i="56"/>
  <c r="DI16" i="56"/>
  <c r="DG16" i="56"/>
  <c r="DE16" i="56"/>
  <c r="DB16" i="56"/>
  <c r="CZ16" i="56"/>
  <c r="CX16" i="56"/>
  <c r="CV16" i="56"/>
  <c r="CT16" i="56"/>
  <c r="CR16" i="56"/>
  <c r="CP16" i="56"/>
  <c r="CM16" i="56"/>
  <c r="CK16" i="56"/>
  <c r="CI16" i="56"/>
  <c r="CG16" i="56"/>
  <c r="CE16" i="56"/>
  <c r="CC16" i="56"/>
  <c r="CA16" i="56"/>
  <c r="BX16" i="56"/>
  <c r="BV16" i="56"/>
  <c r="BT16" i="56"/>
  <c r="BR16" i="56"/>
  <c r="BP16" i="56"/>
  <c r="BN16" i="56"/>
  <c r="BL16" i="56"/>
  <c r="BI16" i="56"/>
  <c r="BG16" i="56"/>
  <c r="BE16" i="56"/>
  <c r="BC16" i="56"/>
  <c r="BA16" i="56"/>
  <c r="AY16" i="56"/>
  <c r="AW16" i="56"/>
  <c r="AT16" i="56"/>
  <c r="AR16" i="56"/>
  <c r="AP16" i="56"/>
  <c r="AN16" i="56"/>
  <c r="AL16" i="56"/>
  <c r="AJ16" i="56"/>
  <c r="AH16" i="56"/>
  <c r="AE16" i="56"/>
  <c r="AC16" i="56"/>
  <c r="AA16" i="56"/>
  <c r="Y16" i="56"/>
  <c r="W16" i="56"/>
  <c r="U16" i="56"/>
  <c r="S16" i="56"/>
  <c r="N16" i="56"/>
  <c r="L16" i="56"/>
  <c r="J16" i="56"/>
  <c r="H16" i="56"/>
  <c r="F16" i="56"/>
  <c r="D16" i="56"/>
  <c r="EM15" i="56"/>
  <c r="EK15" i="56"/>
  <c r="EI15" i="56"/>
  <c r="EG15" i="56"/>
  <c r="EE15" i="56"/>
  <c r="EB15" i="56"/>
  <c r="DZ15" i="56"/>
  <c r="DX15" i="56"/>
  <c r="DV15" i="56"/>
  <c r="DT15" i="56"/>
  <c r="DR15" i="56"/>
  <c r="DP15" i="56"/>
  <c r="DM15" i="56"/>
  <c r="DK15" i="56"/>
  <c r="DI15" i="56"/>
  <c r="DG15" i="56"/>
  <c r="DE15" i="56"/>
  <c r="DB15" i="56"/>
  <c r="CZ15" i="56"/>
  <c r="CX15" i="56"/>
  <c r="CV15" i="56"/>
  <c r="CT15" i="56"/>
  <c r="CR15" i="56"/>
  <c r="CP15" i="56"/>
  <c r="CM15" i="56"/>
  <c r="CK15" i="56"/>
  <c r="CI15" i="56"/>
  <c r="CG15" i="56"/>
  <c r="CE15" i="56"/>
  <c r="CC15" i="56"/>
  <c r="CA15" i="56"/>
  <c r="BX15" i="56"/>
  <c r="BV15" i="56"/>
  <c r="BT15" i="56"/>
  <c r="BR15" i="56"/>
  <c r="BP15" i="56"/>
  <c r="BN15" i="56"/>
  <c r="BL15" i="56"/>
  <c r="BI15" i="56"/>
  <c r="BG15" i="56"/>
  <c r="BE15" i="56"/>
  <c r="BC15" i="56"/>
  <c r="BA15" i="56"/>
  <c r="AY15" i="56"/>
  <c r="AW15" i="56"/>
  <c r="AT15" i="56"/>
  <c r="AR15" i="56"/>
  <c r="AP15" i="56"/>
  <c r="AN15" i="56"/>
  <c r="AL15" i="56"/>
  <c r="AJ15" i="56"/>
  <c r="AH15" i="56"/>
  <c r="AE15" i="56"/>
  <c r="AC15" i="56"/>
  <c r="AA15" i="56"/>
  <c r="Y15" i="56"/>
  <c r="W15" i="56"/>
  <c r="U15" i="56"/>
  <c r="S15" i="56"/>
  <c r="N15" i="56"/>
  <c r="L15" i="56"/>
  <c r="J15" i="56"/>
  <c r="H15" i="56"/>
  <c r="F15" i="56"/>
  <c r="D15" i="56"/>
  <c r="BI14" i="56"/>
  <c r="BG14" i="56"/>
  <c r="BE14" i="56"/>
  <c r="BC14" i="56"/>
  <c r="BA14" i="56"/>
  <c r="AY14" i="56"/>
  <c r="AW14" i="56"/>
  <c r="AT14" i="56"/>
  <c r="AR14" i="56"/>
  <c r="AP14" i="56"/>
  <c r="AN14" i="56"/>
  <c r="AL14" i="56"/>
  <c r="AJ14" i="56"/>
  <c r="AH14" i="56"/>
  <c r="AE14" i="56"/>
  <c r="AC14" i="56"/>
  <c r="AA14" i="56"/>
  <c r="Y14" i="56"/>
  <c r="W14" i="56"/>
  <c r="U14" i="56"/>
  <c r="S14" i="56"/>
  <c r="N14" i="56"/>
  <c r="L14" i="56"/>
  <c r="J14" i="56"/>
  <c r="H14" i="56"/>
  <c r="F14" i="56"/>
  <c r="D14" i="56"/>
  <c r="BI13" i="56"/>
  <c r="BG13" i="56"/>
  <c r="BE13" i="56"/>
  <c r="BC13" i="56"/>
  <c r="BA13" i="56"/>
  <c r="AY13" i="56"/>
  <c r="AW13" i="56"/>
  <c r="AT13" i="56"/>
  <c r="AR13" i="56"/>
  <c r="AP13" i="56"/>
  <c r="AN13" i="56"/>
  <c r="AL13" i="56"/>
  <c r="AJ13" i="56"/>
  <c r="AH13" i="56"/>
  <c r="AE13" i="56"/>
  <c r="AC13" i="56"/>
  <c r="AA13" i="56"/>
  <c r="Y13" i="56"/>
  <c r="W13" i="56"/>
  <c r="U13" i="56"/>
  <c r="S13" i="56"/>
  <c r="N13" i="56"/>
  <c r="L13" i="56"/>
  <c r="J13" i="56"/>
  <c r="H13" i="56"/>
  <c r="F13" i="56"/>
  <c r="D13" i="56"/>
  <c r="BI12" i="56"/>
  <c r="BG12" i="56"/>
  <c r="BE12" i="56"/>
  <c r="BC12" i="56"/>
  <c r="BA12" i="56"/>
  <c r="AY12" i="56"/>
  <c r="AW12" i="56"/>
  <c r="AE12" i="56"/>
  <c r="AC12" i="56"/>
  <c r="AA12" i="56"/>
  <c r="Y12" i="56"/>
  <c r="W12" i="56"/>
  <c r="U12" i="56"/>
  <c r="S12" i="56"/>
  <c r="N12" i="56"/>
  <c r="L12" i="56"/>
  <c r="J12" i="56"/>
  <c r="H12" i="56"/>
  <c r="F12" i="56"/>
  <c r="D12" i="56"/>
  <c r="BI11" i="56"/>
  <c r="BG11" i="56"/>
  <c r="BE11" i="56"/>
  <c r="BC11" i="56"/>
  <c r="BA11" i="56"/>
  <c r="AY11" i="56"/>
  <c r="AW11" i="56"/>
  <c r="AE11" i="56"/>
  <c r="AC11" i="56"/>
  <c r="AA11" i="56"/>
  <c r="Y11" i="56"/>
  <c r="W11" i="56"/>
  <c r="U11" i="56"/>
  <c r="S11" i="56"/>
  <c r="N11" i="56"/>
  <c r="L11" i="56"/>
  <c r="J11" i="56"/>
  <c r="H11" i="56"/>
  <c r="F11" i="56"/>
  <c r="D11" i="56"/>
  <c r="BI10" i="56"/>
  <c r="BG10" i="56"/>
  <c r="BE10" i="56"/>
  <c r="BC10" i="56"/>
  <c r="BA10" i="56"/>
  <c r="AY10" i="56"/>
  <c r="AW10" i="56"/>
  <c r="AE10" i="56"/>
  <c r="AC10" i="56"/>
  <c r="AA10" i="56"/>
  <c r="Y10" i="56"/>
  <c r="W10" i="56"/>
  <c r="U10" i="56"/>
  <c r="S10" i="56"/>
  <c r="N10" i="56"/>
  <c r="L10" i="56"/>
  <c r="J10" i="56"/>
  <c r="H10" i="56"/>
  <c r="F10" i="56"/>
  <c r="D10" i="56"/>
  <c r="BI9" i="56"/>
  <c r="BG9" i="56"/>
  <c r="BE9" i="56"/>
  <c r="BC9" i="56"/>
  <c r="BA9" i="56"/>
  <c r="AY9" i="56"/>
  <c r="AW9" i="56"/>
  <c r="AE9" i="56"/>
  <c r="AC9" i="56"/>
  <c r="AA9" i="56"/>
  <c r="Y9" i="56"/>
  <c r="W9" i="56"/>
  <c r="U9" i="56"/>
  <c r="S9" i="56"/>
  <c r="N9" i="56"/>
  <c r="L9" i="56"/>
  <c r="J9" i="56"/>
  <c r="H9" i="56"/>
  <c r="F9" i="56"/>
  <c r="D9" i="56"/>
  <c r="BI8" i="56"/>
  <c r="BG8" i="56"/>
  <c r="BE8" i="56"/>
  <c r="BC8" i="56"/>
  <c r="BA8" i="56"/>
  <c r="AY8" i="56"/>
  <c r="AW8" i="56"/>
  <c r="AE8" i="56"/>
  <c r="AC8" i="56"/>
  <c r="AA8" i="56"/>
  <c r="Y8" i="56"/>
  <c r="W8" i="56"/>
  <c r="U8" i="56"/>
  <c r="S8" i="56"/>
  <c r="N8" i="56"/>
  <c r="L8" i="56"/>
  <c r="J8" i="56"/>
  <c r="H8" i="56"/>
  <c r="F8" i="56"/>
  <c r="D8" i="56"/>
  <c r="BI7" i="56"/>
  <c r="BG7" i="56"/>
  <c r="BE7" i="56"/>
  <c r="BC7" i="56"/>
  <c r="BA7" i="56"/>
  <c r="AY7" i="56"/>
  <c r="AW7" i="56"/>
  <c r="AE7" i="56"/>
  <c r="AC7" i="56"/>
  <c r="AA7" i="56"/>
  <c r="Y7" i="56"/>
  <c r="W7" i="56"/>
  <c r="U7" i="56"/>
  <c r="S7" i="56"/>
  <c r="N7" i="56"/>
  <c r="L7" i="56"/>
  <c r="J7" i="56"/>
  <c r="H7" i="56"/>
  <c r="F7" i="56"/>
  <c r="D7" i="56"/>
  <c r="U27" i="53"/>
  <c r="T27" i="53"/>
  <c r="S27" i="53"/>
  <c r="R27" i="53"/>
  <c r="Q27" i="53"/>
  <c r="P27" i="53"/>
  <c r="O27" i="53"/>
  <c r="N27" i="53"/>
  <c r="M27" i="53"/>
  <c r="L27" i="53"/>
  <c r="K27" i="53"/>
  <c r="J27" i="53"/>
  <c r="I27" i="53"/>
  <c r="H27" i="53"/>
  <c r="G27" i="53"/>
  <c r="F27" i="53"/>
  <c r="E27" i="53"/>
  <c r="D27" i="53"/>
  <c r="C27" i="53"/>
  <c r="B27" i="53"/>
  <c r="CB31" i="5"/>
  <c r="BY31" i="5"/>
  <c r="BX31" i="5"/>
  <c r="BW31" i="5"/>
  <c r="BV31" i="5"/>
  <c r="BT31" i="5"/>
  <c r="BQ31" i="5"/>
  <c r="BP31" i="5"/>
  <c r="BO31" i="5"/>
  <c r="BN31" i="5"/>
  <c r="BL31" i="5"/>
  <c r="BI31" i="5"/>
  <c r="BH31" i="5"/>
  <c r="BG31" i="5"/>
  <c r="BF31" i="5"/>
  <c r="BD31" i="5"/>
  <c r="BA31" i="5"/>
  <c r="AZ31" i="5"/>
  <c r="AY31" i="5"/>
  <c r="AX31" i="5"/>
  <c r="AV31" i="5"/>
  <c r="AS31" i="5"/>
  <c r="AR31" i="5"/>
  <c r="AQ31" i="5"/>
  <c r="AP31" i="5"/>
  <c r="AN31" i="5"/>
  <c r="AK31" i="5"/>
  <c r="AJ31" i="5"/>
  <c r="AI31" i="5"/>
  <c r="AH31" i="5"/>
  <c r="AF31" i="5"/>
  <c r="AC31" i="5"/>
  <c r="AB31" i="5"/>
  <c r="AA31" i="5"/>
  <c r="Z31" i="5"/>
  <c r="X31" i="5"/>
  <c r="U31" i="5"/>
  <c r="T31" i="5"/>
  <c r="S31" i="5"/>
  <c r="R31" i="5"/>
  <c r="P31" i="5"/>
  <c r="M31" i="5"/>
  <c r="L31" i="5"/>
  <c r="K31" i="5"/>
  <c r="J31" i="5"/>
  <c r="CB30" i="5"/>
  <c r="BY30" i="5"/>
  <c r="BX30" i="5"/>
  <c r="BW30" i="5"/>
  <c r="BV30" i="5"/>
  <c r="BT30" i="5"/>
  <c r="BQ30" i="5"/>
  <c r="BP30" i="5"/>
  <c r="BO30" i="5"/>
  <c r="BN30" i="5"/>
  <c r="BL30" i="5"/>
  <c r="BI30" i="5"/>
  <c r="BH30" i="5"/>
  <c r="BG30" i="5"/>
  <c r="BF30" i="5"/>
  <c r="AV30" i="5"/>
  <c r="AS30" i="5"/>
  <c r="AR30" i="5"/>
  <c r="AQ30" i="5"/>
  <c r="AP30" i="5"/>
  <c r="AN30" i="5"/>
  <c r="AK30" i="5"/>
  <c r="AJ30" i="5"/>
  <c r="AI30" i="5"/>
  <c r="AH30" i="5"/>
  <c r="AF30" i="5"/>
  <c r="AC30" i="5"/>
  <c r="AB30" i="5"/>
  <c r="AA30" i="5"/>
  <c r="Z30" i="5"/>
  <c r="X30" i="5"/>
  <c r="U30" i="5"/>
  <c r="T30" i="5"/>
  <c r="S30" i="5"/>
  <c r="R30" i="5"/>
  <c r="P30" i="5"/>
  <c r="M30" i="5"/>
  <c r="L30" i="5"/>
  <c r="K30" i="5"/>
  <c r="J30" i="5"/>
  <c r="CB29" i="5"/>
  <c r="BY29" i="5"/>
  <c r="BX29" i="5"/>
  <c r="BW29" i="5"/>
  <c r="BV29" i="5"/>
  <c r="BT29" i="5"/>
  <c r="BQ29" i="5"/>
  <c r="BP29" i="5"/>
  <c r="BO29" i="5"/>
  <c r="BN29" i="5"/>
  <c r="BL29" i="5"/>
  <c r="BI29" i="5"/>
  <c r="BH29" i="5"/>
  <c r="BG29" i="5"/>
  <c r="BF29" i="5"/>
  <c r="AV29" i="5"/>
  <c r="AS29" i="5"/>
  <c r="AR29" i="5"/>
  <c r="AQ29" i="5"/>
  <c r="AP29" i="5"/>
  <c r="AN29" i="5"/>
  <c r="AK29" i="5"/>
  <c r="AJ29" i="5"/>
  <c r="AI29" i="5"/>
  <c r="AH29" i="5"/>
  <c r="AF29" i="5"/>
  <c r="AC29" i="5"/>
  <c r="AB29" i="5"/>
  <c r="AA29" i="5"/>
  <c r="Z29" i="5"/>
  <c r="X29" i="5"/>
  <c r="U29" i="5"/>
  <c r="T29" i="5"/>
  <c r="S29" i="5"/>
  <c r="R29" i="5"/>
  <c r="P29" i="5"/>
  <c r="M29" i="5"/>
  <c r="L29" i="5"/>
  <c r="K29" i="5"/>
  <c r="J29" i="5"/>
  <c r="CC26" i="5"/>
  <c r="CC31" i="5" s="1"/>
  <c r="CC25" i="5"/>
  <c r="CC24" i="5"/>
  <c r="CC23" i="5"/>
  <c r="CC22" i="5"/>
  <c r="CC21" i="5"/>
  <c r="CC20" i="5"/>
  <c r="CC19" i="5"/>
  <c r="CC18" i="5"/>
  <c r="CC17" i="5"/>
  <c r="CC16" i="5"/>
  <c r="CC15" i="5"/>
  <c r="CC14" i="5"/>
  <c r="CC13" i="5"/>
  <c r="CC12" i="5"/>
  <c r="CC11" i="5"/>
  <c r="CC10" i="5"/>
  <c r="CC9" i="5"/>
  <c r="CC8" i="5"/>
  <c r="CC7" i="5"/>
  <c r="BZ26" i="5"/>
  <c r="BZ31" i="5" s="1"/>
  <c r="BZ25" i="5"/>
  <c r="BZ24" i="5"/>
  <c r="BZ23" i="5"/>
  <c r="BZ22" i="5"/>
  <c r="BZ21" i="5"/>
  <c r="BZ20" i="5"/>
  <c r="BZ19" i="5"/>
  <c r="BZ18" i="5"/>
  <c r="BZ17" i="5"/>
  <c r="BZ16" i="5"/>
  <c r="BZ15" i="5"/>
  <c r="BZ14" i="5"/>
  <c r="BZ13" i="5"/>
  <c r="BZ12" i="5"/>
  <c r="BZ11" i="5"/>
  <c r="BZ10" i="5"/>
  <c r="BZ9" i="5"/>
  <c r="BZ8" i="5"/>
  <c r="BZ7" i="5"/>
  <c r="BU26" i="5"/>
  <c r="BU31" i="5" s="1"/>
  <c r="BU25" i="5"/>
  <c r="BU24" i="5"/>
  <c r="BU23" i="5"/>
  <c r="BU22" i="5"/>
  <c r="BU21" i="5"/>
  <c r="BU20" i="5"/>
  <c r="BU19" i="5"/>
  <c r="BU18" i="5"/>
  <c r="BU17" i="5"/>
  <c r="BU16" i="5"/>
  <c r="BU15" i="5"/>
  <c r="BU14" i="5"/>
  <c r="BU13" i="5"/>
  <c r="BU12" i="5"/>
  <c r="BU11" i="5"/>
  <c r="BU10" i="5"/>
  <c r="BU9" i="5"/>
  <c r="BU8" i="5"/>
  <c r="BU7" i="5"/>
  <c r="BR26" i="5"/>
  <c r="BR31" i="5" s="1"/>
  <c r="BR25" i="5"/>
  <c r="BR24" i="5"/>
  <c r="BR23" i="5"/>
  <c r="BR22" i="5"/>
  <c r="BR21" i="5"/>
  <c r="BR20" i="5"/>
  <c r="BR19" i="5"/>
  <c r="BR18" i="5"/>
  <c r="BR17" i="5"/>
  <c r="BR16" i="5"/>
  <c r="BR15" i="5"/>
  <c r="BR14" i="5"/>
  <c r="BR13" i="5"/>
  <c r="BR12" i="5"/>
  <c r="BR11" i="5"/>
  <c r="BR10" i="5"/>
  <c r="BR9" i="5"/>
  <c r="BR8" i="5"/>
  <c r="BR7" i="5"/>
  <c r="BM26" i="5"/>
  <c r="BM31" i="5" s="1"/>
  <c r="BM25" i="5"/>
  <c r="BM24" i="5"/>
  <c r="BM23" i="5"/>
  <c r="BM22" i="5"/>
  <c r="BM21" i="5"/>
  <c r="BM20" i="5"/>
  <c r="BM19" i="5"/>
  <c r="BM18" i="5"/>
  <c r="BM17" i="5"/>
  <c r="BM16" i="5"/>
  <c r="BM15" i="5"/>
  <c r="BM14" i="5"/>
  <c r="BM13" i="5"/>
  <c r="BM12" i="5"/>
  <c r="BM11" i="5"/>
  <c r="BM10" i="5"/>
  <c r="BM9" i="5"/>
  <c r="BM8" i="5"/>
  <c r="BM7" i="5"/>
  <c r="BJ26" i="5"/>
  <c r="BJ31" i="5" s="1"/>
  <c r="BJ25" i="5"/>
  <c r="BJ24" i="5"/>
  <c r="BJ23" i="5"/>
  <c r="BJ22" i="5"/>
  <c r="BJ21" i="5"/>
  <c r="BJ20" i="5"/>
  <c r="BJ19" i="5"/>
  <c r="BJ18" i="5"/>
  <c r="BJ17" i="5"/>
  <c r="BJ16" i="5"/>
  <c r="BJ15" i="5"/>
  <c r="BJ14" i="5"/>
  <c r="BJ13" i="5"/>
  <c r="BJ12" i="5"/>
  <c r="BJ11" i="5"/>
  <c r="BJ10" i="5"/>
  <c r="BJ9" i="5"/>
  <c r="BJ8" i="5"/>
  <c r="BJ7" i="5"/>
  <c r="BB26" i="5"/>
  <c r="BB31" i="5" s="1"/>
  <c r="BB25" i="5"/>
  <c r="BB24" i="5"/>
  <c r="BB23" i="5"/>
  <c r="BB22" i="5"/>
  <c r="BB21" i="5"/>
  <c r="BB20" i="5"/>
  <c r="BB19" i="5"/>
  <c r="BB18" i="5"/>
  <c r="BB17" i="5"/>
  <c r="BB16" i="5"/>
  <c r="BB15" i="5"/>
  <c r="BB14" i="5"/>
  <c r="BB13" i="5"/>
  <c r="BE26" i="5"/>
  <c r="BE25" i="5"/>
  <c r="BE24" i="5"/>
  <c r="BE23" i="5"/>
  <c r="BE22" i="5"/>
  <c r="BE21" i="5"/>
  <c r="BE20" i="5"/>
  <c r="BE19" i="5"/>
  <c r="BE18" i="5"/>
  <c r="BE17" i="5"/>
  <c r="BE16" i="5"/>
  <c r="BE15" i="5"/>
  <c r="BE14" i="5"/>
  <c r="BE13" i="5"/>
  <c r="AW26" i="5"/>
  <c r="AW31" i="5" s="1"/>
  <c r="AW25" i="5"/>
  <c r="AW24" i="5"/>
  <c r="AW23" i="5"/>
  <c r="AW22" i="5"/>
  <c r="AW21" i="5"/>
  <c r="AW20" i="5"/>
  <c r="AW19" i="5"/>
  <c r="AW18" i="5"/>
  <c r="AW17" i="5"/>
  <c r="AW16" i="5"/>
  <c r="AW15" i="5"/>
  <c r="AW14" i="5"/>
  <c r="AW13" i="5"/>
  <c r="AW12" i="5"/>
  <c r="AW11" i="5"/>
  <c r="AW10" i="5"/>
  <c r="AW9" i="5"/>
  <c r="AW8" i="5"/>
  <c r="AW7" i="5"/>
  <c r="AT26" i="5"/>
  <c r="AT31" i="5" s="1"/>
  <c r="AT25" i="5"/>
  <c r="AT24" i="5"/>
  <c r="AT23" i="5"/>
  <c r="AT22" i="5"/>
  <c r="AT21" i="5"/>
  <c r="AT20" i="5"/>
  <c r="AT19" i="5"/>
  <c r="AT18" i="5"/>
  <c r="AT17" i="5"/>
  <c r="AT16" i="5"/>
  <c r="AT15" i="5"/>
  <c r="AT14" i="5"/>
  <c r="AT13" i="5"/>
  <c r="AT12" i="5"/>
  <c r="AT11" i="5"/>
  <c r="AT10" i="5"/>
  <c r="AT9" i="5"/>
  <c r="AT8" i="5"/>
  <c r="AT7" i="5"/>
  <c r="AO26" i="5"/>
  <c r="AO31" i="5" s="1"/>
  <c r="AO25" i="5"/>
  <c r="AO24" i="5"/>
  <c r="AO23" i="5"/>
  <c r="AO22" i="5"/>
  <c r="AO21" i="5"/>
  <c r="AO20" i="5"/>
  <c r="AO19" i="5"/>
  <c r="AO18" i="5"/>
  <c r="AO17" i="5"/>
  <c r="AO16" i="5"/>
  <c r="AO15" i="5"/>
  <c r="AO14" i="5"/>
  <c r="AO13" i="5"/>
  <c r="AO12" i="5"/>
  <c r="AO11" i="5"/>
  <c r="AO10" i="5"/>
  <c r="AO9" i="5"/>
  <c r="AO8" i="5"/>
  <c r="AO7" i="5"/>
  <c r="AL26" i="5"/>
  <c r="AL31" i="5" s="1"/>
  <c r="AL25" i="5"/>
  <c r="AL24" i="5"/>
  <c r="AL23" i="5"/>
  <c r="AL22" i="5"/>
  <c r="AL21" i="5"/>
  <c r="AL20" i="5"/>
  <c r="AL19" i="5"/>
  <c r="AL18" i="5"/>
  <c r="AL17" i="5"/>
  <c r="AL16" i="5"/>
  <c r="AL15" i="5"/>
  <c r="AL14" i="5"/>
  <c r="AL13" i="5"/>
  <c r="AL12" i="5"/>
  <c r="AL11" i="5"/>
  <c r="AL10" i="5"/>
  <c r="AL9" i="5"/>
  <c r="AL8" i="5"/>
  <c r="AL7" i="5"/>
  <c r="I26" i="5"/>
  <c r="I25" i="5"/>
  <c r="I24" i="5"/>
  <c r="I23" i="5"/>
  <c r="I22" i="5"/>
  <c r="I21" i="5"/>
  <c r="I20" i="5"/>
  <c r="I19" i="5"/>
  <c r="I18" i="5"/>
  <c r="I17" i="5"/>
  <c r="I16" i="5"/>
  <c r="I15" i="5"/>
  <c r="I14" i="5"/>
  <c r="I13" i="5"/>
  <c r="I12" i="5"/>
  <c r="I11" i="5"/>
  <c r="I10" i="5"/>
  <c r="I9" i="5"/>
  <c r="I8" i="5"/>
  <c r="I7" i="5"/>
  <c r="F26" i="5"/>
  <c r="F25" i="5"/>
  <c r="F24" i="5"/>
  <c r="F23" i="5"/>
  <c r="F22" i="5"/>
  <c r="F21" i="5"/>
  <c r="F20" i="5"/>
  <c r="F19" i="5"/>
  <c r="F18" i="5"/>
  <c r="F17" i="5"/>
  <c r="F16" i="5"/>
  <c r="F15" i="5"/>
  <c r="F14" i="5"/>
  <c r="F13" i="5"/>
  <c r="F12" i="5"/>
  <c r="F11" i="5"/>
  <c r="F10" i="5"/>
  <c r="F9" i="5"/>
  <c r="F8" i="5"/>
  <c r="F7" i="5"/>
  <c r="H29" i="5"/>
  <c r="AG26" i="5"/>
  <c r="AG25" i="5"/>
  <c r="AG24" i="5"/>
  <c r="AG23" i="5"/>
  <c r="AG22" i="5"/>
  <c r="AG21" i="5"/>
  <c r="AG20" i="5"/>
  <c r="AG19" i="5"/>
  <c r="AG18" i="5"/>
  <c r="AG17" i="5"/>
  <c r="AG16" i="5"/>
  <c r="AG15" i="5"/>
  <c r="AG14" i="5"/>
  <c r="AG13" i="5"/>
  <c r="AG12" i="5"/>
  <c r="AG11" i="5"/>
  <c r="AG10" i="5"/>
  <c r="AG9" i="5"/>
  <c r="AG8" i="5"/>
  <c r="AG7" i="5"/>
  <c r="AD26" i="5"/>
  <c r="AD25" i="5"/>
  <c r="AD24" i="5"/>
  <c r="AD23" i="5"/>
  <c r="AD22" i="5"/>
  <c r="AD21" i="5"/>
  <c r="AD20" i="5"/>
  <c r="AD19" i="5"/>
  <c r="AD18" i="5"/>
  <c r="AD17" i="5"/>
  <c r="AD16" i="5"/>
  <c r="AD15" i="5"/>
  <c r="AD14" i="5"/>
  <c r="AD13" i="5"/>
  <c r="AD12" i="5"/>
  <c r="AD11" i="5"/>
  <c r="AD10" i="5"/>
  <c r="AD9" i="5"/>
  <c r="AD8" i="5"/>
  <c r="AD7" i="5"/>
  <c r="Y8" i="5"/>
  <c r="Y9" i="5"/>
  <c r="Y10" i="5"/>
  <c r="Y11" i="5"/>
  <c r="Y12" i="5"/>
  <c r="Y13" i="5"/>
  <c r="Y14" i="5"/>
  <c r="Y15" i="5"/>
  <c r="Y16" i="5"/>
  <c r="Y17" i="5"/>
  <c r="Y18" i="5"/>
  <c r="Y19" i="5"/>
  <c r="Y20" i="5"/>
  <c r="Y21" i="5"/>
  <c r="Y22" i="5"/>
  <c r="Y23" i="5"/>
  <c r="Y24" i="5"/>
  <c r="Y25" i="5"/>
  <c r="Y26" i="5"/>
  <c r="Y7" i="5"/>
  <c r="V8" i="5"/>
  <c r="V9" i="5"/>
  <c r="V10" i="5"/>
  <c r="V11" i="5"/>
  <c r="V12" i="5"/>
  <c r="V13" i="5"/>
  <c r="V14" i="5"/>
  <c r="V15" i="5"/>
  <c r="V16" i="5"/>
  <c r="V17" i="5"/>
  <c r="V18" i="5"/>
  <c r="V19" i="5"/>
  <c r="V20" i="5"/>
  <c r="V21" i="5"/>
  <c r="V22" i="5"/>
  <c r="V23" i="5"/>
  <c r="V24" i="5"/>
  <c r="V25" i="5"/>
  <c r="V26" i="5"/>
  <c r="V7" i="5"/>
  <c r="Q26" i="5"/>
  <c r="Q25" i="5"/>
  <c r="Q24" i="5"/>
  <c r="Q23" i="5"/>
  <c r="Q22" i="5"/>
  <c r="Q21" i="5"/>
  <c r="Q20" i="5"/>
  <c r="Q19" i="5"/>
  <c r="Q18" i="5"/>
  <c r="Q17" i="5"/>
  <c r="Q16" i="5"/>
  <c r="Q15" i="5"/>
  <c r="Q14" i="5"/>
  <c r="Q13" i="5"/>
  <c r="Q12" i="5"/>
  <c r="Q11" i="5"/>
  <c r="Q10" i="5"/>
  <c r="Q9" i="5"/>
  <c r="Q8" i="5"/>
  <c r="Q7" i="5"/>
  <c r="N8" i="5"/>
  <c r="N9" i="5"/>
  <c r="N10" i="5"/>
  <c r="N11" i="5"/>
  <c r="N12" i="5"/>
  <c r="N13" i="5"/>
  <c r="N14" i="5"/>
  <c r="N15" i="5"/>
  <c r="N16" i="5"/>
  <c r="N17" i="5"/>
  <c r="N18" i="5"/>
  <c r="N19" i="5"/>
  <c r="N20" i="5"/>
  <c r="N21" i="5"/>
  <c r="N22" i="5"/>
  <c r="N23" i="5"/>
  <c r="N24" i="5"/>
  <c r="N25" i="5"/>
  <c r="N26" i="5"/>
  <c r="N7" i="5"/>
  <c r="N30" i="5" l="1"/>
  <c r="Q30" i="5"/>
  <c r="Y30" i="5"/>
  <c r="AG30" i="5"/>
  <c r="Y31" i="5"/>
  <c r="AL30" i="5"/>
  <c r="AO30" i="5"/>
  <c r="AW30" i="5"/>
  <c r="BJ30" i="5"/>
  <c r="BM30" i="5"/>
  <c r="BE31" i="5"/>
  <c r="V30" i="5"/>
  <c r="AD30" i="5"/>
  <c r="N31" i="5"/>
  <c r="V31" i="5"/>
  <c r="AT30" i="5"/>
  <c r="BR30" i="5"/>
  <c r="BU30" i="5"/>
  <c r="BZ30" i="5"/>
  <c r="CC30" i="5"/>
  <c r="Q31" i="5"/>
  <c r="AD31" i="5"/>
  <c r="AG31" i="5"/>
  <c r="Q29" i="5"/>
  <c r="Y29" i="5"/>
  <c r="AG29" i="5"/>
  <c r="AO29" i="5"/>
  <c r="AW29" i="5"/>
  <c r="BM29" i="5"/>
  <c r="BU29" i="5"/>
  <c r="CC29" i="5"/>
  <c r="N29" i="5"/>
  <c r="V29" i="5"/>
  <c r="AD29" i="5"/>
  <c r="AL29" i="5"/>
  <c r="AT29" i="5"/>
  <c r="BJ29" i="5"/>
  <c r="BR29" i="5"/>
  <c r="BZ29" i="5"/>
  <c r="F29" i="5"/>
  <c r="I31" i="5"/>
  <c r="F30" i="5"/>
  <c r="I30" i="5"/>
  <c r="F31" i="5"/>
  <c r="I29" i="5"/>
  <c r="U20" i="38" l="1"/>
  <c r="C20" i="38"/>
  <c r="D20" i="38"/>
  <c r="E20" i="38"/>
  <c r="F20" i="38"/>
  <c r="G20" i="38"/>
  <c r="H20" i="38"/>
  <c r="I20" i="38"/>
  <c r="J20" i="38"/>
  <c r="K20" i="38"/>
  <c r="L20" i="38"/>
  <c r="M20" i="38"/>
  <c r="N20" i="38"/>
  <c r="O20" i="38"/>
  <c r="P20" i="38"/>
  <c r="Q20" i="38"/>
  <c r="R20" i="38"/>
  <c r="S20" i="38"/>
  <c r="T20" i="38"/>
  <c r="B20" i="38"/>
  <c r="K26" i="45"/>
  <c r="F26" i="45"/>
  <c r="E26" i="45"/>
  <c r="D26" i="45"/>
  <c r="C26" i="45"/>
  <c r="G26" i="45"/>
  <c r="H26" i="45"/>
  <c r="I26" i="45"/>
  <c r="J26" i="45"/>
  <c r="B26" i="45"/>
  <c r="I26" i="47"/>
  <c r="C26" i="47"/>
  <c r="D26" i="47"/>
  <c r="F26" i="47"/>
  <c r="G26" i="47"/>
  <c r="H26" i="47"/>
  <c r="B26" i="47"/>
  <c r="C20" i="41"/>
  <c r="D20" i="41"/>
  <c r="E20" i="41"/>
  <c r="F20" i="41"/>
  <c r="G20" i="41"/>
  <c r="H20" i="41"/>
  <c r="I20" i="41"/>
  <c r="J20" i="41"/>
  <c r="K20" i="41"/>
  <c r="L20" i="41"/>
  <c r="M20" i="41"/>
  <c r="N20" i="41"/>
  <c r="O20" i="41"/>
  <c r="P20" i="41"/>
  <c r="Q20" i="41"/>
  <c r="B20" i="41"/>
  <c r="U20" i="40"/>
  <c r="T20" i="40"/>
  <c r="S20" i="40"/>
  <c r="R20" i="40"/>
  <c r="Q20" i="40"/>
  <c r="P20" i="40"/>
  <c r="O20" i="40"/>
  <c r="N20" i="40"/>
  <c r="M20" i="40"/>
  <c r="L20" i="40"/>
  <c r="K20" i="40"/>
  <c r="J20" i="40"/>
  <c r="I20" i="40"/>
  <c r="H20" i="40"/>
  <c r="G20" i="40"/>
  <c r="F20" i="40"/>
  <c r="E20" i="40"/>
  <c r="D20" i="40"/>
  <c r="C20" i="40"/>
  <c r="B20" i="40"/>
  <c r="CA25" i="5"/>
  <c r="CA26" i="5"/>
  <c r="CA24" i="5"/>
  <c r="CA23" i="5"/>
  <c r="CA22" i="5"/>
  <c r="CA21" i="5"/>
  <c r="CA20" i="5"/>
  <c r="CA19" i="5"/>
  <c r="CA18" i="5"/>
  <c r="CA17" i="5"/>
  <c r="CA16" i="5"/>
  <c r="CA15" i="5"/>
  <c r="CA14" i="5"/>
  <c r="CA13" i="5"/>
  <c r="CA12" i="5"/>
  <c r="CA11" i="5"/>
  <c r="CA10" i="5"/>
  <c r="CA9" i="5"/>
  <c r="CA8" i="5"/>
  <c r="CA7" i="5"/>
  <c r="BS26" i="5"/>
  <c r="BS25" i="5"/>
  <c r="BS24" i="5"/>
  <c r="BS23" i="5"/>
  <c r="BS22" i="5"/>
  <c r="BS21" i="5"/>
  <c r="BS20" i="5"/>
  <c r="BS19" i="5"/>
  <c r="BS18" i="5"/>
  <c r="BS17" i="5"/>
  <c r="BS16" i="5"/>
  <c r="BS15" i="5"/>
  <c r="BS14" i="5"/>
  <c r="BS13" i="5"/>
  <c r="BS12" i="5"/>
  <c r="BS11" i="5"/>
  <c r="BS10" i="5"/>
  <c r="BS9" i="5"/>
  <c r="BS8" i="5"/>
  <c r="BS7" i="5"/>
  <c r="BK26" i="5"/>
  <c r="BK25" i="5"/>
  <c r="BK24" i="5"/>
  <c r="BK23" i="5"/>
  <c r="BK22" i="5"/>
  <c r="BK21" i="5"/>
  <c r="BK20" i="5"/>
  <c r="BK19" i="5"/>
  <c r="BK18" i="5"/>
  <c r="BK17" i="5"/>
  <c r="BK16" i="5"/>
  <c r="BK15" i="5"/>
  <c r="BK14" i="5"/>
  <c r="BK13" i="5"/>
  <c r="BK12" i="5"/>
  <c r="BK11" i="5"/>
  <c r="BK10" i="5"/>
  <c r="BK9" i="5"/>
  <c r="BK8" i="5"/>
  <c r="BK7" i="5"/>
  <c r="BC26" i="5"/>
  <c r="BC25" i="5"/>
  <c r="BC24" i="5"/>
  <c r="BC23" i="5"/>
  <c r="BC22" i="5"/>
  <c r="BC21" i="5"/>
  <c r="BC20" i="5"/>
  <c r="BC19" i="5"/>
  <c r="BC18" i="5"/>
  <c r="BC17" i="5"/>
  <c r="BC16" i="5"/>
  <c r="BC15" i="5"/>
  <c r="BC14" i="5"/>
  <c r="BC13" i="5"/>
  <c r="AU26" i="5"/>
  <c r="AU25" i="5"/>
  <c r="AU24" i="5"/>
  <c r="AU23" i="5"/>
  <c r="AU22" i="5"/>
  <c r="AU21" i="5"/>
  <c r="AU20" i="5"/>
  <c r="AU19" i="5"/>
  <c r="AU18" i="5"/>
  <c r="AU17" i="5"/>
  <c r="AU16" i="5"/>
  <c r="AU15" i="5"/>
  <c r="AU14" i="5"/>
  <c r="AU13" i="5"/>
  <c r="AU12" i="5"/>
  <c r="AU11" i="5"/>
  <c r="AU10" i="5"/>
  <c r="AU9" i="5"/>
  <c r="AU8" i="5"/>
  <c r="AU7" i="5"/>
  <c r="AM26" i="5"/>
  <c r="AM25" i="5"/>
  <c r="AM24" i="5"/>
  <c r="AM23" i="5"/>
  <c r="AM22" i="5"/>
  <c r="AM21" i="5"/>
  <c r="AM20" i="5"/>
  <c r="AM19" i="5"/>
  <c r="AM18" i="5"/>
  <c r="AM17" i="5"/>
  <c r="AM16" i="5"/>
  <c r="AM15" i="5"/>
  <c r="AM14" i="5"/>
  <c r="AM13" i="5"/>
  <c r="AM12" i="5"/>
  <c r="AM11" i="5"/>
  <c r="AM10" i="5"/>
  <c r="AM9" i="5"/>
  <c r="AM8" i="5"/>
  <c r="AM7" i="5"/>
  <c r="AE25" i="5"/>
  <c r="AE26" i="5"/>
  <c r="AE24" i="5"/>
  <c r="AE23" i="5"/>
  <c r="AE22" i="5"/>
  <c r="AE21" i="5"/>
  <c r="AE20" i="5"/>
  <c r="AE19" i="5"/>
  <c r="AE18" i="5"/>
  <c r="AE17" i="5"/>
  <c r="AE16" i="5"/>
  <c r="AE15" i="5"/>
  <c r="AE14" i="5"/>
  <c r="AE13" i="5"/>
  <c r="AE12" i="5"/>
  <c r="AE11" i="5"/>
  <c r="AE10" i="5"/>
  <c r="AE9" i="5"/>
  <c r="AE8" i="5"/>
  <c r="AE7" i="5"/>
  <c r="W26" i="5"/>
  <c r="W25" i="5"/>
  <c r="W24" i="5"/>
  <c r="W23" i="5"/>
  <c r="W22" i="5"/>
  <c r="W21" i="5"/>
  <c r="W20" i="5"/>
  <c r="W19" i="5"/>
  <c r="W18" i="5"/>
  <c r="W17" i="5"/>
  <c r="W16" i="5"/>
  <c r="W15" i="5"/>
  <c r="W14" i="5"/>
  <c r="W13" i="5"/>
  <c r="W12" i="5"/>
  <c r="W11" i="5"/>
  <c r="W10" i="5"/>
  <c r="W9" i="5"/>
  <c r="W8" i="5"/>
  <c r="W7" i="5"/>
  <c r="O26" i="5"/>
  <c r="O25" i="5"/>
  <c r="O24" i="5"/>
  <c r="O23" i="5"/>
  <c r="O22" i="5"/>
  <c r="O21" i="5"/>
  <c r="O20" i="5"/>
  <c r="O19" i="5"/>
  <c r="O18" i="5"/>
  <c r="O17" i="5"/>
  <c r="O16" i="5"/>
  <c r="O15" i="5"/>
  <c r="O14" i="5"/>
  <c r="O13" i="5"/>
  <c r="O12" i="5"/>
  <c r="O11" i="5"/>
  <c r="O10" i="5"/>
  <c r="O9" i="5"/>
  <c r="O8" i="5"/>
  <c r="O7" i="5"/>
  <c r="G26" i="5"/>
  <c r="G8" i="5"/>
  <c r="G9" i="5"/>
  <c r="G10" i="5"/>
  <c r="G11" i="5"/>
  <c r="G12" i="5"/>
  <c r="G13" i="5"/>
  <c r="G14" i="5"/>
  <c r="G15" i="5"/>
  <c r="G31" i="5" s="1"/>
  <c r="G16" i="5"/>
  <c r="G17" i="5"/>
  <c r="G18" i="5"/>
  <c r="G19" i="5"/>
  <c r="G20" i="5"/>
  <c r="G21" i="5"/>
  <c r="G22" i="5"/>
  <c r="G23" i="5"/>
  <c r="G24" i="5"/>
  <c r="G25" i="5"/>
  <c r="G7" i="5"/>
  <c r="U30" i="32"/>
  <c r="H30" i="32"/>
  <c r="H29" i="32"/>
  <c r="H28" i="32"/>
  <c r="T30" i="32"/>
  <c r="S30" i="32"/>
  <c r="R30" i="32"/>
  <c r="Q30" i="32"/>
  <c r="P30" i="32"/>
  <c r="O30" i="32"/>
  <c r="N30" i="32"/>
  <c r="M30" i="32"/>
  <c r="L30" i="32"/>
  <c r="K30" i="32"/>
  <c r="J30" i="32"/>
  <c r="I30" i="32"/>
  <c r="G30" i="32"/>
  <c r="F30" i="32"/>
  <c r="E30" i="32"/>
  <c r="D30" i="32"/>
  <c r="C30" i="32"/>
  <c r="I29" i="32"/>
  <c r="E29" i="32"/>
  <c r="D29" i="32"/>
  <c r="C29" i="32"/>
  <c r="I28" i="32"/>
  <c r="E28" i="32"/>
  <c r="D28" i="32"/>
  <c r="C28" i="32"/>
  <c r="B30" i="32"/>
  <c r="B29" i="32"/>
  <c r="B28" i="32"/>
  <c r="P8" i="20"/>
  <c r="N8" i="20"/>
  <c r="I27" i="20"/>
  <c r="H27" i="20"/>
  <c r="F27" i="20"/>
  <c r="E27" i="20"/>
  <c r="C27" i="20"/>
  <c r="I26" i="20"/>
  <c r="H26" i="20"/>
  <c r="F26" i="20"/>
  <c r="E26" i="20"/>
  <c r="C26" i="20"/>
  <c r="I25" i="20"/>
  <c r="H25" i="20"/>
  <c r="F25" i="20"/>
  <c r="E25" i="20"/>
  <c r="C25" i="20"/>
  <c r="B27" i="20"/>
  <c r="B26" i="20"/>
  <c r="B25" i="20"/>
  <c r="D6" i="20"/>
  <c r="P23" i="20"/>
  <c r="N23" i="20"/>
  <c r="L23" i="20"/>
  <c r="J23" i="20"/>
  <c r="Q23" i="20" s="1"/>
  <c r="G23" i="20"/>
  <c r="O23" i="20" s="1"/>
  <c r="D23" i="20"/>
  <c r="M23" i="20" s="1"/>
  <c r="P22" i="20"/>
  <c r="N22" i="20"/>
  <c r="L22" i="20"/>
  <c r="J22" i="20"/>
  <c r="Q22" i="20" s="1"/>
  <c r="G22" i="20"/>
  <c r="O22" i="20" s="1"/>
  <c r="D22" i="20"/>
  <c r="M22" i="20" s="1"/>
  <c r="P21" i="20"/>
  <c r="N21" i="20"/>
  <c r="L21" i="20"/>
  <c r="J21" i="20"/>
  <c r="Q21" i="20" s="1"/>
  <c r="G21" i="20"/>
  <c r="O21" i="20" s="1"/>
  <c r="D21" i="20"/>
  <c r="M21" i="20" s="1"/>
  <c r="P20" i="20"/>
  <c r="N20" i="20"/>
  <c r="L20" i="20"/>
  <c r="J20" i="20"/>
  <c r="Q20" i="20" s="1"/>
  <c r="G20" i="20"/>
  <c r="O20" i="20" s="1"/>
  <c r="D20" i="20"/>
  <c r="M20" i="20" s="1"/>
  <c r="P19" i="20"/>
  <c r="N19" i="20"/>
  <c r="L19" i="20"/>
  <c r="J19" i="20"/>
  <c r="Q19" i="20" s="1"/>
  <c r="G19" i="20"/>
  <c r="O19" i="20" s="1"/>
  <c r="D19" i="20"/>
  <c r="M19" i="20" s="1"/>
  <c r="P18" i="20"/>
  <c r="N18" i="20"/>
  <c r="L18" i="20"/>
  <c r="J18" i="20"/>
  <c r="Q18" i="20" s="1"/>
  <c r="G18" i="20"/>
  <c r="O18" i="20" s="1"/>
  <c r="D18" i="20"/>
  <c r="M18" i="20" s="1"/>
  <c r="P17" i="20"/>
  <c r="N17" i="20"/>
  <c r="L17" i="20"/>
  <c r="J17" i="20"/>
  <c r="Q17" i="20" s="1"/>
  <c r="G17" i="20"/>
  <c r="O17" i="20" s="1"/>
  <c r="D17" i="20"/>
  <c r="M17" i="20" s="1"/>
  <c r="P16" i="20"/>
  <c r="N16" i="20"/>
  <c r="L16" i="20"/>
  <c r="J16" i="20"/>
  <c r="Q16" i="20" s="1"/>
  <c r="G16" i="20"/>
  <c r="O16" i="20" s="1"/>
  <c r="D16" i="20"/>
  <c r="M16" i="20" s="1"/>
  <c r="P15" i="20"/>
  <c r="N15" i="20"/>
  <c r="L15" i="20"/>
  <c r="J15" i="20"/>
  <c r="Q15" i="20" s="1"/>
  <c r="G15" i="20"/>
  <c r="O15" i="20" s="1"/>
  <c r="D15" i="20"/>
  <c r="M15" i="20" s="1"/>
  <c r="P14" i="20"/>
  <c r="N14" i="20"/>
  <c r="L14" i="20"/>
  <c r="J14" i="20"/>
  <c r="Q14" i="20" s="1"/>
  <c r="G14" i="20"/>
  <c r="O14" i="20" s="1"/>
  <c r="D14" i="20"/>
  <c r="M14" i="20" s="1"/>
  <c r="P13" i="20"/>
  <c r="N13" i="20"/>
  <c r="L13" i="20"/>
  <c r="J13" i="20"/>
  <c r="Q13" i="20" s="1"/>
  <c r="G13" i="20"/>
  <c r="O13" i="20" s="1"/>
  <c r="D13" i="20"/>
  <c r="M13" i="20" s="1"/>
  <c r="P12" i="20"/>
  <c r="N12" i="20"/>
  <c r="L12" i="20"/>
  <c r="J12" i="20"/>
  <c r="Q12" i="20" s="1"/>
  <c r="G12" i="20"/>
  <c r="O12" i="20" s="1"/>
  <c r="D12" i="20"/>
  <c r="M12" i="20" s="1"/>
  <c r="P11" i="20"/>
  <c r="N11" i="20"/>
  <c r="L11" i="20"/>
  <c r="J11" i="20"/>
  <c r="Q11" i="20" s="1"/>
  <c r="G11" i="20"/>
  <c r="O11" i="20" s="1"/>
  <c r="D11" i="20"/>
  <c r="M11" i="20" s="1"/>
  <c r="P10" i="20"/>
  <c r="N10" i="20"/>
  <c r="L10" i="20"/>
  <c r="J10" i="20"/>
  <c r="Q10" i="20" s="1"/>
  <c r="G10" i="20"/>
  <c r="O10" i="20" s="1"/>
  <c r="D10" i="20"/>
  <c r="M10" i="20" s="1"/>
  <c r="P9" i="20"/>
  <c r="N9" i="20"/>
  <c r="L9" i="20"/>
  <c r="J9" i="20"/>
  <c r="Q9" i="20" s="1"/>
  <c r="G9" i="20"/>
  <c r="O9" i="20" s="1"/>
  <c r="D9" i="20"/>
  <c r="M9" i="20" s="1"/>
  <c r="L8" i="20"/>
  <c r="J8" i="20"/>
  <c r="Q8" i="20" s="1"/>
  <c r="G8" i="20"/>
  <c r="O8" i="20" s="1"/>
  <c r="D8" i="20"/>
  <c r="M8" i="20" s="1"/>
  <c r="P7" i="20"/>
  <c r="N7" i="20"/>
  <c r="L7" i="20"/>
  <c r="J7" i="20"/>
  <c r="Q7" i="20" s="1"/>
  <c r="G7" i="20"/>
  <c r="O7" i="20" s="1"/>
  <c r="D7" i="20"/>
  <c r="M7" i="20" s="1"/>
  <c r="P6" i="20"/>
  <c r="N6" i="20"/>
  <c r="L6" i="20"/>
  <c r="J6" i="20"/>
  <c r="Q6" i="20" s="1"/>
  <c r="G6" i="20"/>
  <c r="O6" i="20" s="1"/>
  <c r="BS30" i="5" l="1"/>
  <c r="BK30" i="5"/>
  <c r="CA30" i="5"/>
  <c r="O31" i="5"/>
  <c r="O29" i="5"/>
  <c r="W31" i="5"/>
  <c r="W29" i="5"/>
  <c r="AM31" i="5"/>
  <c r="AM29" i="5"/>
  <c r="AU31" i="5"/>
  <c r="AU29" i="5"/>
  <c r="AE31" i="5"/>
  <c r="AE29" i="5"/>
  <c r="O30" i="5"/>
  <c r="W30" i="5"/>
  <c r="AE30" i="5"/>
  <c r="AM30" i="5"/>
  <c r="AU30" i="5"/>
  <c r="CA31" i="5"/>
  <c r="CA29" i="5"/>
  <c r="BC31" i="5"/>
  <c r="BK31" i="5"/>
  <c r="BK29" i="5"/>
  <c r="BS31" i="5"/>
  <c r="BS29" i="5"/>
  <c r="D25" i="20"/>
  <c r="Q25" i="20"/>
  <c r="D26" i="20"/>
  <c r="G30" i="5"/>
  <c r="G29" i="5"/>
  <c r="L25" i="20"/>
  <c r="J25" i="20"/>
  <c r="N25" i="20"/>
  <c r="O26" i="20"/>
  <c r="P25" i="20"/>
  <c r="Q26" i="20"/>
  <c r="L26" i="20"/>
  <c r="L27" i="20"/>
  <c r="N26" i="20"/>
  <c r="P26" i="20"/>
  <c r="O27" i="20"/>
  <c r="Q27" i="20"/>
  <c r="P27" i="20"/>
  <c r="G25" i="20"/>
  <c r="D27" i="20"/>
  <c r="M27" i="20"/>
  <c r="M6" i="20"/>
  <c r="M25" i="20" s="1"/>
  <c r="O25" i="20"/>
  <c r="G27" i="20"/>
  <c r="J26" i="20"/>
  <c r="N27" i="20"/>
  <c r="G26" i="20"/>
  <c r="J27" i="20"/>
  <c r="M26" i="20" l="1"/>
  <c r="D93" i="9"/>
  <c r="V48" i="9"/>
  <c r="V47" i="9"/>
  <c r="V46" i="9"/>
  <c r="T48" i="9"/>
  <c r="T47" i="9"/>
  <c r="T46" i="9"/>
  <c r="AB48" i="9"/>
  <c r="AA48" i="9"/>
  <c r="Z48" i="9"/>
  <c r="Y48" i="9"/>
  <c r="X48" i="9"/>
  <c r="W48" i="9"/>
  <c r="U48" i="9"/>
  <c r="S48" i="9"/>
  <c r="R48" i="9"/>
  <c r="Q48" i="9"/>
  <c r="P48" i="9"/>
  <c r="O48" i="9"/>
  <c r="N48" i="9"/>
  <c r="M48" i="9"/>
  <c r="L48" i="9"/>
  <c r="K48" i="9"/>
  <c r="AB47" i="9"/>
  <c r="AA47" i="9"/>
  <c r="Z47" i="9"/>
  <c r="Y47" i="9"/>
  <c r="X47" i="9"/>
  <c r="W47" i="9"/>
  <c r="U47" i="9"/>
  <c r="S47" i="9"/>
  <c r="R47" i="9"/>
  <c r="Q47" i="9"/>
  <c r="P47" i="9"/>
  <c r="O47" i="9"/>
  <c r="N47" i="9"/>
  <c r="M47" i="9"/>
  <c r="L47" i="9"/>
  <c r="K47" i="9"/>
  <c r="AB46" i="9"/>
  <c r="AA46" i="9"/>
  <c r="Z46" i="9"/>
  <c r="Y46" i="9"/>
  <c r="X46" i="9"/>
  <c r="W46" i="9"/>
  <c r="U46" i="9"/>
  <c r="S46" i="9"/>
  <c r="R46" i="9"/>
  <c r="Q46" i="9"/>
  <c r="P46" i="9"/>
  <c r="O46" i="9"/>
  <c r="N46" i="9"/>
  <c r="M46" i="9"/>
  <c r="L46" i="9"/>
  <c r="K46" i="9"/>
  <c r="J48" i="9"/>
  <c r="I48" i="9"/>
  <c r="H48" i="9"/>
  <c r="G48" i="9"/>
  <c r="F48" i="9"/>
  <c r="E48" i="9"/>
  <c r="J47" i="9"/>
  <c r="I47" i="9"/>
  <c r="H47" i="9"/>
  <c r="G47" i="9"/>
  <c r="F47" i="9"/>
  <c r="E47" i="9"/>
  <c r="J46" i="9"/>
  <c r="I46" i="9"/>
  <c r="H46" i="9"/>
  <c r="G46" i="9"/>
  <c r="F46" i="9"/>
  <c r="E46" i="9"/>
  <c r="D48" i="9"/>
  <c r="D47" i="9"/>
  <c r="D46" i="9"/>
  <c r="C48" i="9"/>
  <c r="C47" i="9"/>
  <c r="C46" i="9"/>
  <c r="B47" i="9"/>
  <c r="B48" i="9"/>
  <c r="B46" i="9"/>
  <c r="D79" i="9"/>
  <c r="C85" i="9"/>
  <c r="B87" i="9"/>
  <c r="D54" i="9"/>
  <c r="C90" i="9"/>
  <c r="C95" i="9" s="1"/>
  <c r="C89" i="9"/>
  <c r="C88" i="9"/>
  <c r="C87" i="9"/>
  <c r="C86" i="9"/>
  <c r="C84" i="9"/>
  <c r="C83" i="9"/>
  <c r="C82" i="9"/>
  <c r="C81" i="9"/>
  <c r="C80" i="9"/>
  <c r="C79" i="9"/>
  <c r="C78" i="9"/>
  <c r="C77" i="9"/>
  <c r="C76" i="9"/>
  <c r="C75" i="9"/>
  <c r="C74" i="9"/>
  <c r="C73" i="9"/>
  <c r="C72" i="9"/>
  <c r="C94" i="9" s="1"/>
  <c r="C71" i="9"/>
  <c r="C70" i="9"/>
  <c r="C69" i="9"/>
  <c r="C68" i="9"/>
  <c r="C67" i="9"/>
  <c r="C66" i="9"/>
  <c r="C65" i="9"/>
  <c r="C64" i="9"/>
  <c r="C63" i="9"/>
  <c r="C62" i="9"/>
  <c r="C61" i="9"/>
  <c r="C60" i="9"/>
  <c r="C59" i="9"/>
  <c r="C58" i="9"/>
  <c r="C57" i="9"/>
  <c r="C56" i="9"/>
  <c r="C55" i="9"/>
  <c r="C54" i="9"/>
  <c r="B90" i="9"/>
  <c r="B95" i="9" s="1"/>
  <c r="D90" i="9"/>
  <c r="D95" i="9" s="1"/>
  <c r="D89" i="9"/>
  <c r="B89" i="9"/>
  <c r="D88" i="9"/>
  <c r="B88" i="9"/>
  <c r="D87" i="9"/>
  <c r="D86" i="9"/>
  <c r="B86" i="9"/>
  <c r="D85" i="9"/>
  <c r="B85" i="9"/>
  <c r="D84" i="9"/>
  <c r="B84" i="9"/>
  <c r="D83" i="9"/>
  <c r="B83" i="9"/>
  <c r="D82" i="9"/>
  <c r="B82" i="9"/>
  <c r="D81" i="9"/>
  <c r="B81" i="9"/>
  <c r="D80" i="9"/>
  <c r="B80" i="9"/>
  <c r="B79" i="9"/>
  <c r="D78" i="9"/>
  <c r="B78" i="9"/>
  <c r="D77" i="9"/>
  <c r="B77" i="9"/>
  <c r="D76" i="9"/>
  <c r="B76" i="9"/>
  <c r="D75" i="9"/>
  <c r="B75" i="9"/>
  <c r="D74" i="9"/>
  <c r="B74" i="9"/>
  <c r="D73" i="9"/>
  <c r="B73" i="9"/>
  <c r="D72" i="9"/>
  <c r="D94" i="9" s="1"/>
  <c r="B72" i="9"/>
  <c r="B94" i="9" s="1"/>
  <c r="D71" i="9"/>
  <c r="B71" i="9"/>
  <c r="D70" i="9"/>
  <c r="B70" i="9"/>
  <c r="D69" i="9"/>
  <c r="B69" i="9"/>
  <c r="D68" i="9"/>
  <c r="B68" i="9"/>
  <c r="D67" i="9"/>
  <c r="B67" i="9"/>
  <c r="D66" i="9"/>
  <c r="B66" i="9"/>
  <c r="D65" i="9"/>
  <c r="B65" i="9"/>
  <c r="D64" i="9"/>
  <c r="B64" i="9"/>
  <c r="D63" i="9"/>
  <c r="B63" i="9"/>
  <c r="D62" i="9"/>
  <c r="B62" i="9"/>
  <c r="D61" i="9"/>
  <c r="B61" i="9"/>
  <c r="D60" i="9"/>
  <c r="B60" i="9"/>
  <c r="D59" i="9"/>
  <c r="B59" i="9"/>
  <c r="D58" i="9"/>
  <c r="B58" i="9"/>
  <c r="D57" i="9"/>
  <c r="B57" i="9"/>
  <c r="D56" i="9"/>
  <c r="B56" i="9"/>
  <c r="D55" i="9"/>
  <c r="B55" i="9"/>
  <c r="B54" i="9"/>
  <c r="AS31" i="1"/>
  <c r="AR31" i="1"/>
  <c r="C93" i="9" l="1"/>
  <c r="B93" i="9"/>
  <c r="AE35" i="7"/>
  <c r="AD35" i="7"/>
  <c r="AC35" i="7"/>
  <c r="AB35" i="7"/>
  <c r="AA35" i="7"/>
  <c r="Z35" i="7"/>
  <c r="Y35" i="7"/>
  <c r="X35" i="7"/>
  <c r="W35" i="7"/>
  <c r="V35" i="7"/>
  <c r="U35" i="7"/>
  <c r="T35" i="7"/>
  <c r="S35" i="7"/>
  <c r="R35" i="7"/>
  <c r="Q35" i="7"/>
  <c r="P35" i="7"/>
  <c r="O35" i="7"/>
  <c r="N35" i="7"/>
  <c r="M35" i="7"/>
  <c r="L35" i="7"/>
  <c r="K35" i="7"/>
  <c r="J35" i="7"/>
  <c r="I35" i="7"/>
  <c r="H35" i="7"/>
  <c r="G35" i="7"/>
  <c r="F35" i="7"/>
  <c r="E35" i="7"/>
  <c r="D35" i="7"/>
  <c r="C35" i="7"/>
  <c r="B35" i="7"/>
  <c r="AE34" i="7"/>
  <c r="AD34" i="7"/>
  <c r="AC34" i="7"/>
  <c r="AB34" i="7"/>
  <c r="AA34" i="7"/>
  <c r="Z34" i="7"/>
  <c r="Y34" i="7"/>
  <c r="X34" i="7"/>
  <c r="W34" i="7"/>
  <c r="S34" i="7"/>
  <c r="R34" i="7"/>
  <c r="Q34" i="7"/>
  <c r="P34" i="7"/>
  <c r="O34" i="7"/>
  <c r="N34" i="7"/>
  <c r="M34" i="7"/>
  <c r="L34" i="7"/>
  <c r="K34" i="7"/>
  <c r="J34" i="7"/>
  <c r="I34" i="7"/>
  <c r="H34" i="7"/>
  <c r="G34" i="7"/>
  <c r="F34" i="7"/>
  <c r="E34" i="7"/>
  <c r="D34" i="7"/>
  <c r="C34" i="7"/>
  <c r="B34" i="7"/>
  <c r="AE33" i="7"/>
  <c r="AD33" i="7"/>
  <c r="AC33" i="7"/>
  <c r="AB33" i="7"/>
  <c r="AA33" i="7"/>
  <c r="Z33" i="7"/>
  <c r="Y33" i="7"/>
  <c r="X33" i="7"/>
  <c r="W33" i="7"/>
  <c r="S33" i="7"/>
  <c r="R33" i="7"/>
  <c r="Q33" i="7"/>
  <c r="P33" i="7"/>
  <c r="O33" i="7"/>
  <c r="N33" i="7"/>
  <c r="M33" i="7"/>
  <c r="L33" i="7"/>
  <c r="K33" i="7"/>
  <c r="J33" i="7"/>
  <c r="I33" i="7"/>
  <c r="H33" i="7"/>
  <c r="G33" i="7"/>
  <c r="F33" i="7"/>
  <c r="E33" i="7"/>
  <c r="D33" i="7"/>
  <c r="C33" i="7"/>
  <c r="B33" i="7"/>
  <c r="AE31" i="7"/>
  <c r="AD31" i="7"/>
  <c r="AC31" i="7"/>
  <c r="AB31" i="7"/>
  <c r="AA31" i="7"/>
  <c r="Z31" i="7"/>
  <c r="Y31" i="7"/>
  <c r="X31" i="7"/>
  <c r="W31" i="7"/>
  <c r="V31" i="7"/>
  <c r="U31" i="7"/>
  <c r="T31" i="7"/>
  <c r="S31" i="7"/>
  <c r="R31" i="7"/>
  <c r="Q31" i="7"/>
  <c r="P31" i="7"/>
  <c r="O31" i="7"/>
  <c r="N31" i="7"/>
  <c r="M31" i="7"/>
  <c r="L31" i="7"/>
  <c r="K31" i="7"/>
  <c r="J31" i="7"/>
  <c r="I31" i="7"/>
  <c r="H31" i="7"/>
  <c r="G31" i="7"/>
  <c r="F31" i="7"/>
  <c r="E31" i="7"/>
  <c r="D31" i="7"/>
  <c r="C31" i="7"/>
  <c r="B31" i="7"/>
  <c r="AE30" i="7"/>
  <c r="AD30" i="7"/>
  <c r="AC30" i="7"/>
  <c r="AB30" i="7"/>
  <c r="AA30" i="7"/>
  <c r="Z30" i="7"/>
  <c r="Y30" i="7"/>
  <c r="X30" i="7"/>
  <c r="W30" i="7"/>
  <c r="S30" i="7"/>
  <c r="R30" i="7"/>
  <c r="Q30" i="7"/>
  <c r="P30" i="7"/>
  <c r="O30" i="7"/>
  <c r="N30" i="7"/>
  <c r="M30" i="7"/>
  <c r="L30" i="7"/>
  <c r="K30" i="7"/>
  <c r="J30" i="7"/>
  <c r="I30" i="7"/>
  <c r="H30" i="7"/>
  <c r="G30" i="7"/>
  <c r="F30" i="7"/>
  <c r="E30" i="7"/>
  <c r="D30" i="7"/>
  <c r="C30" i="7"/>
  <c r="B30" i="7"/>
  <c r="AE29" i="7"/>
  <c r="AD29" i="7"/>
  <c r="AC29" i="7"/>
  <c r="AB29" i="7"/>
  <c r="AA29" i="7"/>
  <c r="Z29" i="7"/>
  <c r="Y29" i="7"/>
  <c r="X29" i="7"/>
  <c r="W29" i="7"/>
  <c r="S29" i="7"/>
  <c r="R29" i="7"/>
  <c r="Q29" i="7"/>
  <c r="P29" i="7"/>
  <c r="O29" i="7"/>
  <c r="N29" i="7"/>
  <c r="M29" i="7"/>
  <c r="L29" i="7"/>
  <c r="K29" i="7"/>
  <c r="J29" i="7"/>
  <c r="I29" i="7"/>
  <c r="H29" i="7"/>
  <c r="G29" i="7"/>
  <c r="F29" i="7"/>
  <c r="E29" i="7"/>
  <c r="D29" i="7"/>
  <c r="C29" i="7"/>
  <c r="B29" i="7"/>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B35" i="6"/>
  <c r="AO34" i="6"/>
  <c r="AN34" i="6"/>
  <c r="AM34" i="6"/>
  <c r="AL34" i="6"/>
  <c r="AK34" i="6"/>
  <c r="AJ34" i="6"/>
  <c r="AI34" i="6"/>
  <c r="AH34" i="6"/>
  <c r="AG34" i="6"/>
  <c r="AF34" i="6"/>
  <c r="AE34" i="6"/>
  <c r="AD34" i="6"/>
  <c r="Y34" i="6"/>
  <c r="X34" i="6"/>
  <c r="W34" i="6"/>
  <c r="V34" i="6"/>
  <c r="U34" i="6"/>
  <c r="T34" i="6"/>
  <c r="S34" i="6"/>
  <c r="R34" i="6"/>
  <c r="Q34" i="6"/>
  <c r="P34" i="6"/>
  <c r="O34" i="6"/>
  <c r="N34" i="6"/>
  <c r="M34" i="6"/>
  <c r="L34" i="6"/>
  <c r="K34" i="6"/>
  <c r="J34" i="6"/>
  <c r="I34" i="6"/>
  <c r="H34" i="6"/>
  <c r="G34" i="6"/>
  <c r="F34" i="6"/>
  <c r="E34" i="6"/>
  <c r="D34" i="6"/>
  <c r="C34" i="6"/>
  <c r="B34" i="6"/>
  <c r="AO33" i="6"/>
  <c r="AN33" i="6"/>
  <c r="AM33" i="6"/>
  <c r="AL33" i="6"/>
  <c r="AK33" i="6"/>
  <c r="AJ33" i="6"/>
  <c r="AI33" i="6"/>
  <c r="AH33" i="6"/>
  <c r="AG33" i="6"/>
  <c r="AF33" i="6"/>
  <c r="AE33" i="6"/>
  <c r="AD33" i="6"/>
  <c r="Y33" i="6"/>
  <c r="X33" i="6"/>
  <c r="W33" i="6"/>
  <c r="V33" i="6"/>
  <c r="U33" i="6"/>
  <c r="T33" i="6"/>
  <c r="S33" i="6"/>
  <c r="R33" i="6"/>
  <c r="Q33" i="6"/>
  <c r="P33" i="6"/>
  <c r="O33" i="6"/>
  <c r="N33" i="6"/>
  <c r="M33" i="6"/>
  <c r="L33" i="6"/>
  <c r="K33" i="6"/>
  <c r="J33" i="6"/>
  <c r="I33" i="6"/>
  <c r="H33" i="6"/>
  <c r="G33" i="6"/>
  <c r="F33" i="6"/>
  <c r="E33" i="6"/>
  <c r="D33" i="6"/>
  <c r="C33" i="6"/>
  <c r="B33" i="6"/>
  <c r="AO31" i="6"/>
  <c r="AN31" i="6"/>
  <c r="AM31" i="6"/>
  <c r="AL31" i="6"/>
  <c r="AK31" i="6"/>
  <c r="AJ31" i="6"/>
  <c r="AI31" i="6"/>
  <c r="AH31" i="6"/>
  <c r="AG31" i="6"/>
  <c r="AF31" i="6"/>
  <c r="AE31"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B31" i="6"/>
  <c r="AO30" i="6"/>
  <c r="AN30" i="6"/>
  <c r="AM30" i="6"/>
  <c r="AL30" i="6"/>
  <c r="AK30" i="6"/>
  <c r="AJ30" i="6"/>
  <c r="AI30" i="6"/>
  <c r="AH30" i="6"/>
  <c r="AG30" i="6"/>
  <c r="AF30" i="6"/>
  <c r="AE30" i="6"/>
  <c r="AD30" i="6"/>
  <c r="Y30" i="6"/>
  <c r="X30" i="6"/>
  <c r="W30" i="6"/>
  <c r="V30" i="6"/>
  <c r="U30" i="6"/>
  <c r="T30" i="6"/>
  <c r="S30" i="6"/>
  <c r="R30" i="6"/>
  <c r="Q30" i="6"/>
  <c r="P30" i="6"/>
  <c r="O30" i="6"/>
  <c r="N30" i="6"/>
  <c r="M30" i="6"/>
  <c r="L30" i="6"/>
  <c r="K30" i="6"/>
  <c r="J30" i="6"/>
  <c r="I30" i="6"/>
  <c r="H30" i="6"/>
  <c r="G30" i="6"/>
  <c r="F30" i="6"/>
  <c r="E30" i="6"/>
  <c r="D30" i="6"/>
  <c r="C30" i="6"/>
  <c r="B30" i="6"/>
  <c r="AO29" i="6"/>
  <c r="AN29" i="6"/>
  <c r="AM29" i="6"/>
  <c r="AL29" i="6"/>
  <c r="AK29" i="6"/>
  <c r="AJ29" i="6"/>
  <c r="AI29" i="6"/>
  <c r="AH29" i="6"/>
  <c r="AG29" i="6"/>
  <c r="AF29" i="6"/>
  <c r="AE29" i="6"/>
  <c r="AD29" i="6"/>
  <c r="Y29" i="6"/>
  <c r="X29" i="6"/>
  <c r="W29" i="6"/>
  <c r="V29" i="6"/>
  <c r="U29" i="6"/>
  <c r="T29" i="6"/>
  <c r="S29" i="6"/>
  <c r="R29" i="6"/>
  <c r="Q29" i="6"/>
  <c r="P29" i="6"/>
  <c r="O29" i="6"/>
  <c r="N29" i="6"/>
  <c r="M29" i="6"/>
  <c r="L29" i="6"/>
  <c r="K29" i="6"/>
  <c r="J29" i="6"/>
  <c r="I29" i="6"/>
  <c r="H29" i="6"/>
  <c r="G29" i="6"/>
  <c r="F29" i="6"/>
  <c r="E29" i="6"/>
  <c r="D29" i="6"/>
  <c r="C29" i="6"/>
  <c r="B29" i="6"/>
  <c r="H31" i="5"/>
  <c r="E31" i="5"/>
  <c r="D31" i="5"/>
  <c r="C31" i="5"/>
  <c r="B31" i="5"/>
  <c r="H30" i="5"/>
  <c r="E30" i="5"/>
  <c r="D30" i="5"/>
  <c r="C30" i="5"/>
  <c r="B30" i="5"/>
  <c r="E29" i="5"/>
  <c r="D29" i="5"/>
  <c r="C29" i="5"/>
  <c r="B29" i="5"/>
  <c r="U20" i="4"/>
  <c r="T20" i="4"/>
  <c r="S20" i="4"/>
  <c r="R20" i="4"/>
  <c r="Q20" i="4"/>
  <c r="P20" i="4"/>
  <c r="O20" i="4"/>
  <c r="N20" i="4"/>
  <c r="M20" i="4"/>
  <c r="L20" i="4"/>
  <c r="K20" i="4"/>
  <c r="J20" i="4"/>
  <c r="I20" i="4"/>
  <c r="H20" i="4"/>
  <c r="G20" i="4"/>
  <c r="F20" i="4"/>
  <c r="E20" i="4"/>
  <c r="D20" i="4"/>
  <c r="C20" i="4"/>
  <c r="B20" i="4"/>
  <c r="BI31" i="1"/>
  <c r="BH31" i="1"/>
  <c r="BG31" i="1"/>
  <c r="BF31" i="1"/>
  <c r="BE31" i="1"/>
  <c r="BD31" i="1"/>
  <c r="BC31" i="1"/>
  <c r="BB31" i="1"/>
  <c r="BA31" i="1"/>
  <c r="AZ31" i="1"/>
  <c r="AY31" i="1"/>
  <c r="AX31" i="1"/>
  <c r="AW31" i="1"/>
  <c r="AV31" i="1"/>
  <c r="AU31" i="1"/>
  <c r="AT31" i="1"/>
  <c r="AQ31" i="1"/>
  <c r="AP31" i="1"/>
  <c r="AO31" i="1"/>
  <c r="AN31" i="1"/>
  <c r="AM31" i="1"/>
  <c r="AL31" i="1"/>
  <c r="AK31" i="1"/>
  <c r="AJ31" i="1"/>
  <c r="AI31" i="1"/>
  <c r="AH31" i="1"/>
  <c r="AG31" i="1"/>
  <c r="AF31" i="1"/>
  <c r="AE31" i="1"/>
  <c r="AD31" i="1"/>
  <c r="AC31" i="1"/>
  <c r="AB31" i="1"/>
  <c r="AA31" i="1"/>
  <c r="Z31" i="1"/>
  <c r="Y31" i="1"/>
  <c r="X31" i="1"/>
  <c r="W31" i="1"/>
  <c r="V31" i="1"/>
  <c r="U31" i="1"/>
  <c r="T31" i="1"/>
  <c r="S31" i="1"/>
  <c r="R31" i="1"/>
  <c r="Q31" i="1"/>
  <c r="P31" i="1"/>
  <c r="O31" i="1"/>
  <c r="N31" i="1"/>
  <c r="M31" i="1"/>
  <c r="L31" i="1"/>
  <c r="K31" i="1"/>
  <c r="J31" i="1"/>
  <c r="I31" i="1"/>
  <c r="H31" i="1"/>
  <c r="G31" i="1"/>
  <c r="F31" i="1"/>
  <c r="E31" i="1"/>
  <c r="D31" i="1"/>
  <c r="C31" i="1"/>
  <c r="B31" i="1"/>
  <c r="BI30" i="1"/>
  <c r="BH30" i="1"/>
  <c r="BG30" i="1"/>
  <c r="BF30" i="1"/>
  <c r="BE30" i="1"/>
  <c r="BD30" i="1"/>
  <c r="BC30" i="1"/>
  <c r="BB30" i="1"/>
  <c r="BA30" i="1"/>
  <c r="AZ30" i="1"/>
  <c r="AY30" i="1"/>
  <c r="AX30" i="1"/>
  <c r="AW30" i="1"/>
  <c r="AV30" i="1"/>
  <c r="AU30" i="1"/>
  <c r="AT30" i="1"/>
  <c r="AS30" i="1"/>
  <c r="AR30" i="1"/>
  <c r="AK30" i="1"/>
  <c r="AJ30" i="1"/>
  <c r="AI30" i="1"/>
  <c r="AH30" i="1"/>
  <c r="AG30" i="1"/>
  <c r="AF30" i="1"/>
  <c r="AE30" i="1"/>
  <c r="AD30" i="1"/>
  <c r="AC30" i="1"/>
  <c r="AB30" i="1"/>
  <c r="AA30" i="1"/>
  <c r="Z30" i="1"/>
  <c r="Y30" i="1"/>
  <c r="X30" i="1"/>
  <c r="W30" i="1"/>
  <c r="V30" i="1"/>
  <c r="U30" i="1"/>
  <c r="T30" i="1"/>
  <c r="S30" i="1"/>
  <c r="R30" i="1"/>
  <c r="Q30" i="1"/>
  <c r="P30" i="1"/>
  <c r="O30" i="1"/>
  <c r="N30" i="1"/>
  <c r="M30" i="1"/>
  <c r="L30" i="1"/>
  <c r="K30" i="1"/>
  <c r="J30" i="1"/>
  <c r="I30" i="1"/>
  <c r="H30" i="1"/>
  <c r="G30" i="1"/>
  <c r="F30" i="1"/>
  <c r="E30" i="1"/>
  <c r="D30" i="1"/>
  <c r="C30" i="1"/>
  <c r="B30" i="1"/>
  <c r="BI29" i="1"/>
  <c r="BH29" i="1"/>
  <c r="BG29" i="1"/>
  <c r="BF29" i="1"/>
  <c r="BE29" i="1"/>
  <c r="BC29" i="1"/>
  <c r="BB29" i="1"/>
  <c r="BA29" i="1"/>
  <c r="AZ29" i="1"/>
  <c r="AY29" i="1"/>
  <c r="AX29" i="1"/>
  <c r="AW29" i="1"/>
  <c r="AV29" i="1"/>
  <c r="AU29" i="1"/>
  <c r="AT29" i="1"/>
  <c r="AS29" i="1"/>
  <c r="AR29" i="1"/>
  <c r="AK29" i="1"/>
  <c r="AJ29" i="1"/>
  <c r="AI29" i="1"/>
  <c r="AH29" i="1"/>
  <c r="AG29" i="1"/>
  <c r="AF29" i="1"/>
  <c r="AE29" i="1"/>
  <c r="AD29" i="1"/>
  <c r="AC29" i="1"/>
  <c r="AB29" i="1"/>
  <c r="AA29" i="1"/>
  <c r="Z29" i="1"/>
  <c r="Y29" i="1"/>
  <c r="X29" i="1"/>
  <c r="W29" i="1"/>
  <c r="V29" i="1"/>
  <c r="U29" i="1"/>
  <c r="T29" i="1"/>
  <c r="S29" i="1"/>
  <c r="R29" i="1"/>
  <c r="Q29" i="1"/>
  <c r="P29" i="1"/>
  <c r="O29" i="1"/>
  <c r="N29" i="1"/>
  <c r="M29" i="1"/>
  <c r="L29" i="1"/>
  <c r="K29" i="1"/>
  <c r="J29" i="1"/>
  <c r="I29" i="1"/>
  <c r="G29" i="1"/>
  <c r="F29" i="1"/>
  <c r="E29" i="1"/>
  <c r="D29" i="1"/>
  <c r="C29" i="1"/>
  <c r="B29" i="1"/>
</calcChain>
</file>

<file path=xl/sharedStrings.xml><?xml version="1.0" encoding="utf-8"?>
<sst xmlns="http://schemas.openxmlformats.org/spreadsheetml/2006/main" count="3244" uniqueCount="193">
  <si>
    <t>Canada</t>
  </si>
  <si>
    <t>New Brunswick</t>
  </si>
  <si>
    <t>Moncton (CMA)</t>
  </si>
  <si>
    <t>Saint John (CMA)</t>
  </si>
  <si>
    <t>Fredericton (CMA)</t>
  </si>
  <si>
    <t>Bathurst (CA)</t>
  </si>
  <si>
    <t>Miramichi (CA)</t>
  </si>
  <si>
    <t>Campbellton, New Brunswick Part (CA)</t>
  </si>
  <si>
    <t>Edmundston (CA)</t>
  </si>
  <si>
    <t>Non CMA-CA, New Brunswick</t>
  </si>
  <si>
    <t>All Family Units</t>
  </si>
  <si>
    <t>All Census Families</t>
  </si>
  <si>
    <t>Persons Not in Census Families</t>
  </si>
  <si>
    <t>Before-Tax</t>
  </si>
  <si>
    <t>After-Tax</t>
  </si>
  <si>
    <t>..</t>
  </si>
  <si>
    <t>CAGR</t>
  </si>
  <si>
    <t>2000-2019</t>
  </si>
  <si>
    <t>2000-2008</t>
  </si>
  <si>
    <t>2008-2019</t>
  </si>
  <si>
    <t>After-Tax Income</t>
  </si>
  <si>
    <t>CAGR: 2008-2019</t>
  </si>
  <si>
    <t>Families</t>
  </si>
  <si>
    <t>Number of Families</t>
  </si>
  <si>
    <t>Number of Persons</t>
  </si>
  <si>
    <t>Notes:</t>
  </si>
  <si>
    <t>Source: Statistics Canada, Table 11-10-0017-01</t>
  </si>
  <si>
    <t>Per cent of persons in low income</t>
  </si>
  <si>
    <t>All Persons</t>
  </si>
  <si>
    <t>&lt; 18</t>
  </si>
  <si>
    <t>18 - 64</t>
  </si>
  <si>
    <t>65 +</t>
  </si>
  <si>
    <t>PP Change</t>
  </si>
  <si>
    <t>% Change</t>
  </si>
  <si>
    <t>Note: Individuals are defined as having low income if their adjusted after-tax income falls below 50% of the total population median adjusted after-tax income. Adjusted after-tax income is derived by dividing census family income by the square root of the census family size and assigning this value to all persons in the census family. This adjustment distributes income among the members of the census family, and takes into account the economies of scale present in larger families, the increasing number of people living on their own and the decline in family size over time.</t>
  </si>
  <si>
    <t>Source: Statistics Canada, Table 11-10-0018-01</t>
  </si>
  <si>
    <t>Top 1 Per Cent</t>
  </si>
  <si>
    <t>Threshold Value</t>
  </si>
  <si>
    <t>Average Income</t>
  </si>
  <si>
    <t>Share of Income</t>
  </si>
  <si>
    <t>Top 5 Per Cent</t>
  </si>
  <si>
    <t>Top 10 Per Cent</t>
  </si>
  <si>
    <t>Source: Statistics Canada, Table 11-10-0056-01</t>
  </si>
  <si>
    <t>Moncton</t>
  </si>
  <si>
    <t>Saint John</t>
  </si>
  <si>
    <t>Fredericton</t>
  </si>
  <si>
    <t>Bathurst</t>
  </si>
  <si>
    <t>Miramichi</t>
  </si>
  <si>
    <t>Campbellton</t>
  </si>
  <si>
    <t>Edmundston</t>
  </si>
  <si>
    <t>Source: Statistics Canada. Nominal government transfers: Table 11-10-0009-01; CPI: Table 18-10-0005-01</t>
  </si>
  <si>
    <t>Note: Individuals are defined as having low income if their adjusted after-tax income falls below 50% of the national median adjusted after-tax income. Adjusted after-tax income is derived by dividing census family income by the square root of the census family size and assigning this value to all persons in the census family. This adjustment distributes income among the members of the census family, and takes into account the economies of scale present in larger families, the increasing number of people living on their own and the decline in family size over time.</t>
  </si>
  <si>
    <t>Total</t>
  </si>
  <si>
    <t>Source: Statistics Canada, 2016 Census Data Tables at https://www12.statcan.gc.ca/census-recensement/2016/dp-pd/dt-td/Rp-eng.cfm?TABID=6&amp;LANG=E&amp;APATH=3&amp;DETAIL=0&amp;DIM=0&amp;FL=A&amp;FREE=0&amp;GC=305&amp;GID=1341705&amp;GK=10&amp;GRP=1&amp;PID=110726&amp;PRID=10&amp;PTYPE=109445&amp;S=0&amp;SHOWALL=0&amp;SUB=0&amp;Temporal=2017&amp;THEME=131&amp;VID=0&amp;VNAMEE=&amp;VNAMEF=&amp;D1=0&amp;D2=0&amp;D3=0&amp;D4=0&amp;D5=0&amp;D6=0</t>
  </si>
  <si>
    <t>After-tax income with capital gains (current dollars)</t>
  </si>
  <si>
    <t>Panel B: High-Income Group Thresholds in Saint John as Proportions of New Brunswick Thresholds, 1982-2018</t>
  </si>
  <si>
    <t>1982-2018</t>
  </si>
  <si>
    <t>1982-2000</t>
  </si>
  <si>
    <t>2000-2018</t>
  </si>
  <si>
    <t>Population</t>
  </si>
  <si>
    <t>2009*</t>
  </si>
  <si>
    <t>Source: Statistics Canada.</t>
  </si>
  <si>
    <t>GDP of Moncton and Saint John from 2001 to 2009: Table 36-10-0423-01</t>
  </si>
  <si>
    <t>GDP of Moncton and Saint John from 2009* to 2017: Table 36-10-0468-01</t>
  </si>
  <si>
    <t>GDP of New Brunswick:  Table 36-10-0487-01</t>
  </si>
  <si>
    <t xml:space="preserve">Population of Moncton and Saint John:  Table 17-10-0135-01 </t>
  </si>
  <si>
    <t>Population of New Brunswick:  Table 17-10-0009-01</t>
  </si>
  <si>
    <t>Nominal GDP (x1,000,000)</t>
  </si>
  <si>
    <t>Nominal GDP Per Capita</t>
  </si>
  <si>
    <t>Real GDP (x1,000,000)</t>
  </si>
  <si>
    <t>Real GDP Per Capita</t>
  </si>
  <si>
    <t>Implicit GDP deflator: calculated by dividing nominal GDP (Table 36-10-0487-01) by real GDP (Table 36-10-0402-01)</t>
  </si>
  <si>
    <t>Implicit GDP Deflator, 2012=100</t>
  </si>
  <si>
    <t>2001-2017</t>
  </si>
  <si>
    <t>2001-2008</t>
  </si>
  <si>
    <t>2008-2017</t>
  </si>
  <si>
    <t>Employment income includes wages and salaries, commissions from employment, training allowances, tips and gratuities, and net self-employment income (business, professional, commission, farming and fishing income).</t>
  </si>
  <si>
    <t>Campbellton (CA)</t>
  </si>
  <si>
    <t>Source: Statistics Canada. Nominal Income: Table 11-10-0009-01; CPI: Table 18-10-0005-01</t>
  </si>
  <si>
    <t xml:space="preserve">Average Family Size </t>
  </si>
  <si>
    <t>Census Families</t>
  </si>
  <si>
    <t>2019 constant dollars</t>
  </si>
  <si>
    <t>Non CMA-CA</t>
  </si>
  <si>
    <t>Total Income</t>
  </si>
  <si>
    <t>PP Change: 2008-2019</t>
  </si>
  <si>
    <t>How to cite: Statistics Canada. Table 11-10-0014-01 Sources of income by census family type</t>
  </si>
  <si>
    <t>https://www150.statcan.gc.ca/t1/tbl1/en/tv.action?pid=1110001401</t>
  </si>
  <si>
    <t>DOI:  https://doi.org/10.25318/1110001401-eng</t>
  </si>
  <si>
    <t>Source: Statistics Canada. Nominal income: Table 11-10-0014-01; CPI: Table 18-10-0005-01</t>
  </si>
  <si>
    <t>Source: Statistics Canada. Nominal employment insurance benefits: Table 11-10-0009-01; CPI: Table 18-10-0005-01</t>
  </si>
  <si>
    <t>Share of Total Population</t>
  </si>
  <si>
    <t>Miramichi, New Brunswick</t>
  </si>
  <si>
    <t>Employment Income</t>
  </si>
  <si>
    <t>Share</t>
  </si>
  <si>
    <t>Dividend and Interest Income</t>
  </si>
  <si>
    <t>Government Transfers</t>
  </si>
  <si>
    <t>Employment Insurance (EI) Benefits</t>
  </si>
  <si>
    <t>Private Pensions</t>
  </si>
  <si>
    <t>Registered Retirement Savings Plan (RRSP)</t>
  </si>
  <si>
    <t>A person not in census families is an individual who is not part of a census family, couple family or lone-parent family. Persons not in census families may live with their married children or with their children who have children of their own. They may be living with a family to whom they are related or unrelated. They may also be living alone or with other non-family persons.</t>
  </si>
  <si>
    <t>Private pensions include pension benefits other than Old Age Security (OAS), Canada Pension Plan (CPP) and Quebec Pension Plan (QPP) benefits.</t>
  </si>
  <si>
    <t>RRSP income is money withdrawn from a Registered Retirement Savings Plan (RRSP), either as a lump sum or as a periodic payment. Only RRSP income of persons aged 65 years or older is included.</t>
  </si>
  <si>
    <t>Other income includes taxable income not reported elsewhere, such as net rental income, support payments, retiring allowances and scholarships.</t>
  </si>
  <si>
    <t>Total income is income from all sources before taxes.</t>
  </si>
  <si>
    <t>Dividend and interest income includes dividend income reported on line 120 of the tax return and/or interest and other investment income reported on line 121. Dividend income consists of dividends from taxable Canadian corporations (as stocks or mutual funds). Interest and other investment income includes interest from Canada Savings bonds, bank accounts, treasury bills, investment certificates, term deposits, earnings on life insurance policies, and foreign interest and dividend income.</t>
  </si>
  <si>
    <t xml:space="preserve">Government transfers include: Employment Insurance (EI) benefits, Goods and Services Tax Credit (GST) and Harmonized Tax Credit (HST), Federal Child Benefits, Old Age Security (OAS) and Net Federal Supplements, Canada Pension Plan (CPP) and Quebec Pension Plan (QPP) benefits, Workers' Compensation Benefits, Social Assistance Benefits, Provincial Refundable Tax Credits and Family Benefits, and Other Government Transfers. </t>
  </si>
  <si>
    <t>For more detailed definitions of the sources of income, see the glossary in the Techinical Reference Guide for the Annual Income Estimates for Census Families, Individuals and Seniors at https://www150.statcan.gc.ca/n1/pub/72-212-x/2021001/sect3-eng.htm.</t>
  </si>
  <si>
    <t>Census families are comprised of: 1) couples (married or common-law) living in the same dwelling with or without children, and 2) single parents (male or female) living with one or more children.</t>
  </si>
  <si>
    <t>Other Income</t>
  </si>
  <si>
    <t>Table 1: Sources of Income of Census Family Units by CMA and CA, New Brunswick, 2000-2019</t>
  </si>
  <si>
    <t>Income is in thousands of current dollars</t>
  </si>
  <si>
    <t xml:space="preserve">New Brunswick </t>
  </si>
  <si>
    <t>Source: Table 6</t>
  </si>
  <si>
    <t>Census family units is the aggregate of census families and persons not in census families.</t>
  </si>
  <si>
    <t>Source: Table 2</t>
  </si>
  <si>
    <t>Note: Aggregate income amounts include negative incomes, and the number of census family units includes census family units with zero or negative income.</t>
  </si>
  <si>
    <t>Source: Table 3</t>
  </si>
  <si>
    <t xml:space="preserve">Notes: </t>
  </si>
  <si>
    <t>Zero values are not included in the calculation of the median employment income.</t>
  </si>
  <si>
    <t>Source: Table 4</t>
  </si>
  <si>
    <t>Note: Zero values are not included in the calculation of median government transfers.</t>
  </si>
  <si>
    <t>Source: Table 5</t>
  </si>
  <si>
    <t>Note: Zero values are not included in the calculation of median employment insurance benefits.</t>
  </si>
  <si>
    <t>Note: Zero values and negative values are included in the calculation of median incomes.</t>
  </si>
  <si>
    <t>Source: Table 7</t>
  </si>
  <si>
    <t>Table of Contents</t>
  </si>
  <si>
    <t>Last update: August 10, 2021</t>
  </si>
  <si>
    <t>Source: Table 8</t>
  </si>
  <si>
    <t>Median Income</t>
  </si>
  <si>
    <t>Low-Income Measures</t>
  </si>
  <si>
    <t>Other Tables</t>
  </si>
  <si>
    <t>Table 2: Average Employment Income of Census Family Units by CMA and CA, New Brunswick, 2000-2019</t>
  </si>
  <si>
    <t>Table 2A: Average Employment Income of Census Family Units by CMA and CA as a Proportion of the Provincial Average, New Brunswick, 2000-2019</t>
  </si>
  <si>
    <t>Share Living in the City</t>
  </si>
  <si>
    <t>Campbellton (CA), New Brunswick Part</t>
  </si>
  <si>
    <t>Source: Statistics Canada. Population of CMAs and CAs: Table 17-10-0135-01; Population of the cities: Table 17-10-0142-01</t>
  </si>
  <si>
    <t>Moncton (City)</t>
  </si>
  <si>
    <t>2000-2019*</t>
  </si>
  <si>
    <t>*Miramichi: CAGR: 2006-2019</t>
  </si>
  <si>
    <t>Source: CSLS estimates based on Statistics Canada tables. Nominal income: Table 11-10-0017-01; CPI: Table 18-10-0005-01</t>
  </si>
  <si>
    <t>Income and taxes are in thousands of current dollars</t>
  </si>
  <si>
    <t>Income Taxes Paid</t>
  </si>
  <si>
    <t>Tax Rate</t>
  </si>
  <si>
    <t>Source: Statistics Canada, Table 11-10-0051-01</t>
  </si>
  <si>
    <t>Note: Government transfer payments are payments to individuals by the federal or provincial governments. They include: Employment Insurance (EI) benefits, Goods and Services Tax Credit (GST) and Harmonized Tax Credit (HST), Federal Child Benefits, Old Age Security (OAS) and Net Federal Supplements, Canada Pension Plan (CPP) and Quebec Pension Plan (QPP) benefits, Workers' Compensation Benefits, Social Assistance Benefits, Provincial Refundable Tax Credits and Family Benefits, and Other Government Transfers.</t>
  </si>
  <si>
    <t>Source: CSLS estimates based on Statistics Canada, Table 11-10-0014-01</t>
  </si>
  <si>
    <t>Source: CSLS estimates based on Statistics Canada tables. Nominal average transfers: Table 11-10-0014-01; CPI: Table 18-10-0005-01</t>
  </si>
  <si>
    <t>Source: CSLS estimates based on Statistics Canada tables. Aggregate income taxes paid:  Table 11-10-0051-01; Number of census family units: Table 11-10-0017-01; CPI: Table 18-10-0005-01</t>
  </si>
  <si>
    <t>% Change: 2008-2019</t>
  </si>
  <si>
    <t>Source: CSLS estimates based on Statistics Canada, Table 11-10-0009-01</t>
  </si>
  <si>
    <t>Table 3: Average Government Transfers to Census Family Units by CMA and CA, New Brunswick, 2000-2019</t>
  </si>
  <si>
    <t>Table 3A: Average Government Transfers to Census Family Units as a Proportion of the Provincial Average, by CMA and CA, New Brunswick, 2000-2019</t>
  </si>
  <si>
    <t>Table 4: Share of Census Family Units Receiving Emlploymet Insurance Benefits by CMA and CA, New Brunswick, 2000-2019</t>
  </si>
  <si>
    <t>Table 4A: Share of Census Family Units Receiving Emlploymet Insurance Benefits by CMA and CA, New Brunswick, 2000-2019</t>
  </si>
  <si>
    <t>Table 5: Average Employment Insurance Benefits Received by Census Family Units by CMA and CA, New Brunswick, 2000-2019</t>
  </si>
  <si>
    <t>Table 5A: Average Employment Insurance Benefits Received by Census Family Units by CMA and CA as a Proportion of the Provincial Average, New Brunswick, 2000-2019</t>
  </si>
  <si>
    <t>Table 6: Average Income of Census Family Units by CMA and CA, New Brunswick, 2007-2019</t>
  </si>
  <si>
    <t>Table 6A: Average Income of Census Family Units by CMA and CA as a Proportion of the Provincial Average, New Brunswick, 2007-2019</t>
  </si>
  <si>
    <t>Table 7: Tax Rate by CMA and CA, New Brunswick, 2007-2019</t>
  </si>
  <si>
    <t>Table 7A: Tax Rate by CMA and CA as a Proportion of the Provincial Rate, New Brunswick, 2007-2019</t>
  </si>
  <si>
    <t>Table 8: Average Income Taxes Paid by Census Family Units by CMA and CA, New Brunswick, 2007-2019</t>
  </si>
  <si>
    <t>Table 9: Median Employment Income by Census Family Type and by CMA and CA, New Brunswick, 2000-2019</t>
  </si>
  <si>
    <t>Source: Table 9</t>
  </si>
  <si>
    <t>Table 9A: Median Employment Income as a Proportion of the Provincial Median, by Census Family Type and by CMA and CA, New Brunswick, 2000-2019</t>
  </si>
  <si>
    <t>Table 10: Median Government Transfers by Census Family Type and by CMA and CA, New Brunswick, 2007-2019</t>
  </si>
  <si>
    <t>Table 10A: Median Government Transfers as a Proportion of the Provincial Median, by Census Family Type and by CMA and CA, New Brunswick, 2007-2019</t>
  </si>
  <si>
    <t>Source: Table 10</t>
  </si>
  <si>
    <t>Table 11: Share of the Population Receiving Employment Insurance Benefits by Census Family Type and by CMA and CA, New Brunswick, 2000-2019</t>
  </si>
  <si>
    <t>Table 12: Median Employment Insurance Benefits by Census Family Type and by CMA and CA, New Brunswick, 2007-2019</t>
  </si>
  <si>
    <t>Source: Table 12</t>
  </si>
  <si>
    <t>Table 12A: Median Employment Insurance Benefits as a Proportion of the Provincial Median, by Census Family Type and by CMA and CA, New Brunswick, 2007-2019</t>
  </si>
  <si>
    <t>Table 13: Median Total and After-Tax Income by Census Family Type and by CMA and CA, New Brunswick, 2000-2019</t>
  </si>
  <si>
    <t>Table 13A: Median Total and After-Tax Income as a Proportion of the Provincial Median, by Census Family Type and by CMA and CA, New Brunswick, 2000-2019</t>
  </si>
  <si>
    <t>Source: Table 13</t>
  </si>
  <si>
    <t>Table 14: Median After-Tax Income as a Proportion of Average After-Tax Income by CMA and CA, New Brunswick, Census Family Units, 2007-2019</t>
  </si>
  <si>
    <t>Table 8A: Average Income Taxes Paid by Census Family Units by CMA and CA, New Brunswick, 2007-2019</t>
  </si>
  <si>
    <t>Source: Table 6 and Table 13</t>
  </si>
  <si>
    <t>Source: Table 14</t>
  </si>
  <si>
    <t>Table 14A: Median After-Tax Income Divided by Average After-Tax Income as a Proportion of the Provincial Average, by CMA and CA, New Brunswick, Census Family Units, 2007-2019</t>
  </si>
  <si>
    <t>Table 15: Number of Persons and Families by Census Family Type and by CMA and CA, New Brunswick, 2000-2019</t>
  </si>
  <si>
    <t>Table 16: Census Family Low Income Measure After-Tax by Age Group and by CMA and CA, New Brunswick, 2000-2019</t>
  </si>
  <si>
    <t>Table 17: Census Family Low Income Measure After-Tax by Census Family Type and by CMA and CA, New Brunswick, 2000-2019</t>
  </si>
  <si>
    <t>Table 18: Market Basket Measure Poverty Rate by Age Group and by CMA and CA, New Brunswick, 2015</t>
  </si>
  <si>
    <t>Table 19: GDP and GDP Per Capita at Basic Prices, Monton and Saint John CMAs, 2001-2017</t>
  </si>
  <si>
    <t>Table 20: High-Income Tax Filers in the Saint John (CMA), 1982-2018</t>
  </si>
  <si>
    <t>Source: CSLS estimates based on Statistics Canada tables. Nominal aggregate income: Table 11-10-0051-01; Number of census family units: Table 11-10-0017-01; CPI: Table 18-10-0005-01</t>
  </si>
  <si>
    <t>Table 21: Population of CMAs and CAs Compared to the Population of Cities, New Brunswick, 2001-2020</t>
  </si>
  <si>
    <t>Saint John (City)</t>
  </si>
  <si>
    <t>Fredericton (City)</t>
  </si>
  <si>
    <t>Bathurst (City)</t>
  </si>
  <si>
    <t>Miramichi (City)</t>
  </si>
  <si>
    <t>Edmundston (City)</t>
  </si>
  <si>
    <t>Campbellton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</si>
</sst>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font>
      <sz val="12"/>
      <color theme="1"/>
      <name val="Calibri"/>
      <family val="2"/>
      <scheme val="minor"/>
    </font>
    <font>
      <b/>
      <sz val="12"/>
      <color theme="1"/>
      <name val="Times Roman"/>
    </font>
    <font>
      <sz val="12"/>
      <color theme="1"/>
      <name val="Times Roman"/>
    </font>
    <font>
      <b/>
      <sz val="11"/>
      <color theme="1"/>
      <name val="Times New Roman"/>
      <family val="1"/>
    </font>
    <font>
      <sz val="11"/>
      <color theme="1"/>
      <name val="Times New Roman"/>
      <family val="1"/>
    </font>
    <font>
      <sz val="12"/>
      <color theme="1"/>
      <name val="Times New Roman"/>
      <family val="1"/>
    </font>
    <font>
      <b/>
      <sz val="12"/>
      <color theme="1"/>
      <name val="Times New Roman"/>
      <family val="1"/>
    </font>
    <font>
      <b/>
      <sz val="12"/>
      <color theme="1"/>
      <name val="Times"/>
      <family val="1"/>
    </font>
    <font>
      <sz val="12"/>
      <color theme="1"/>
      <name val="Times"/>
      <family val="1"/>
    </font>
    <font>
      <b/>
      <sz val="11"/>
      <name val="Times New Roman"/>
      <family val="1"/>
    </font>
    <font>
      <sz val="11"/>
      <name val="Times New Roman"/>
      <family val="1"/>
    </font>
    <font>
      <sz val="12"/>
      <name val="Times New Roman"/>
      <family val="1"/>
    </font>
    <font>
      <b/>
      <sz val="12"/>
      <name val="Times New Roman"/>
      <family val="1"/>
    </font>
    <font>
      <sz val="11"/>
      <color rgb="FFFF0000"/>
      <name val="Times New Roman"/>
      <family val="1"/>
    </font>
    <font>
      <sz val="11"/>
      <color theme="1"/>
      <name val="Times Roman"/>
    </font>
    <font>
      <sz val="12"/>
      <name val="Times Roman"/>
    </font>
    <font>
      <b/>
      <sz val="14"/>
      <color theme="1"/>
      <name val="Times Roman"/>
    </font>
  </fonts>
  <fills count="2">
    <fill>
      <patternFill patternType="none"/>
    </fill>
    <fill>
      <patternFill patternType="gray125"/>
    </fill>
  </fills>
  <borders count="3">
    <border>
      <left/>
      <right/>
      <top/>
      <bottom/>
      <diagonal/>
    </border>
    <border>
      <left style="thin">
        <color auto="1"/>
      </left>
      <right/>
      <top/>
      <bottom/>
      <diagonal/>
    </border>
    <border>
      <left/>
      <right style="thin">
        <color auto="1"/>
      </right>
      <top/>
      <bottom/>
      <diagonal/>
    </border>
  </borders>
  <cellStyleXfs count="1">
    <xf numFmtId="0" fontId="0" fillId="0" borderId="0"/>
  </cellStyleXfs>
  <cellXfs count="243">
    <xf numFmtId="0" fontId="0" fillId="0" borderId="0" xfId="0"/>
    <xf numFmtId="0" fontId="1" fillId="0" borderId="0" xfId="0" applyFont="1"/>
    <xf numFmtId="0" fontId="2" fillId="0" borderId="0" xfId="0" applyFont="1"/>
    <xf numFmtId="0" fontId="2"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3" fontId="2" fillId="0" borderId="0" xfId="0" applyNumberFormat="1" applyFont="1" applyAlignment="1">
      <alignment horizontal="center"/>
    </xf>
    <xf numFmtId="3" fontId="2" fillId="0" borderId="1" xfId="0" applyNumberFormat="1" applyFont="1" applyBorder="1" applyAlignment="1">
      <alignment horizontal="center"/>
    </xf>
    <xf numFmtId="3" fontId="2" fillId="0" borderId="2" xfId="0" applyNumberFormat="1" applyFont="1" applyBorder="1" applyAlignment="1">
      <alignment horizontal="center"/>
    </xf>
    <xf numFmtId="0" fontId="2" fillId="0" borderId="1" xfId="0" applyFont="1" applyBorder="1"/>
    <xf numFmtId="0" fontId="2" fillId="0" borderId="2" xfId="0" applyFont="1" applyBorder="1"/>
    <xf numFmtId="2" fontId="2" fillId="0" borderId="0" xfId="0" applyNumberFormat="1" applyFont="1" applyAlignment="1">
      <alignment horizontal="center"/>
    </xf>
    <xf numFmtId="2" fontId="2" fillId="0" borderId="1" xfId="0" applyNumberFormat="1" applyFont="1" applyBorder="1" applyAlignment="1">
      <alignment horizontal="center"/>
    </xf>
    <xf numFmtId="2" fontId="2" fillId="0" borderId="2" xfId="0" applyNumberFormat="1" applyFont="1" applyBorder="1" applyAlignment="1">
      <alignment horizontal="center"/>
    </xf>
    <xf numFmtId="0" fontId="3" fillId="0" borderId="0" xfId="0" applyFont="1"/>
    <xf numFmtId="0" fontId="4" fillId="0" borderId="0" xfId="0" applyFont="1"/>
    <xf numFmtId="0" fontId="4" fillId="0" borderId="0" xfId="0" applyFont="1" applyAlignment="1">
      <alignment horizontal="center" wrapText="1"/>
    </xf>
    <xf numFmtId="3" fontId="4" fillId="0" borderId="0" xfId="0" applyNumberFormat="1" applyFont="1" applyAlignment="1">
      <alignment horizontal="center"/>
    </xf>
    <xf numFmtId="0" fontId="4" fillId="0" borderId="0" xfId="0" applyFont="1" applyAlignment="1">
      <alignment horizontal="center"/>
    </xf>
    <xf numFmtId="2" fontId="4" fillId="0" borderId="0" xfId="0" applyNumberFormat="1" applyFont="1" applyAlignment="1">
      <alignment horizontal="center"/>
    </xf>
    <xf numFmtId="0" fontId="5" fillId="0" borderId="0" xfId="0" applyFont="1"/>
    <xf numFmtId="164" fontId="6" fillId="0" borderId="0" xfId="0" applyNumberFormat="1" applyFont="1"/>
    <xf numFmtId="164" fontId="5" fillId="0" borderId="0" xfId="0" applyNumberFormat="1" applyFont="1"/>
    <xf numFmtId="164" fontId="5" fillId="0" borderId="0" xfId="0" applyNumberFormat="1" applyFont="1" applyAlignment="1">
      <alignment horizontal="center"/>
    </xf>
    <xf numFmtId="164" fontId="5" fillId="0" borderId="1" xfId="0" applyNumberFormat="1" applyFont="1" applyBorder="1" applyAlignment="1">
      <alignment horizontal="center"/>
    </xf>
    <xf numFmtId="164" fontId="5" fillId="0" borderId="2" xfId="0" applyNumberFormat="1" applyFont="1" applyBorder="1" applyAlignment="1">
      <alignment horizontal="center"/>
    </xf>
    <xf numFmtId="1" fontId="5" fillId="0" borderId="0" xfId="0" applyNumberFormat="1" applyFont="1"/>
    <xf numFmtId="164" fontId="5" fillId="0" borderId="1" xfId="0" applyNumberFormat="1" applyFont="1" applyBorder="1"/>
    <xf numFmtId="164" fontId="5" fillId="0" borderId="2" xfId="0" applyNumberFormat="1" applyFont="1" applyBorder="1"/>
    <xf numFmtId="164" fontId="5" fillId="0" borderId="0" xfId="0" applyNumberFormat="1" applyFont="1" applyAlignment="1">
      <alignment horizontal="center"/>
    </xf>
    <xf numFmtId="164" fontId="7" fillId="0" borderId="0" xfId="0" applyNumberFormat="1" applyFont="1"/>
    <xf numFmtId="0" fontId="8" fillId="0" borderId="0" xfId="0" applyFont="1"/>
    <xf numFmtId="164" fontId="8" fillId="0" borderId="0" xfId="0" applyNumberFormat="1" applyFont="1"/>
    <xf numFmtId="0" fontId="8" fillId="0" borderId="0" xfId="0" applyFont="1" applyAlignment="1">
      <alignment horizontal="center" wrapText="1"/>
    </xf>
    <xf numFmtId="0" fontId="8" fillId="0" borderId="1" xfId="0" applyFont="1" applyBorder="1" applyAlignment="1">
      <alignment horizontal="center" wrapText="1"/>
    </xf>
    <xf numFmtId="0" fontId="8" fillId="0" borderId="2" xfId="0" applyFont="1" applyBorder="1" applyAlignment="1">
      <alignment horizontal="center" wrapText="1"/>
    </xf>
    <xf numFmtId="164" fontId="8" fillId="0" borderId="0" xfId="0" applyNumberFormat="1" applyFont="1" applyAlignment="1">
      <alignment horizontal="center"/>
    </xf>
    <xf numFmtId="164" fontId="8" fillId="0" borderId="1" xfId="0" applyNumberFormat="1" applyFont="1" applyBorder="1" applyAlignment="1">
      <alignment horizontal="center"/>
    </xf>
    <xf numFmtId="164" fontId="8" fillId="0" borderId="2" xfId="0" applyNumberFormat="1" applyFont="1" applyBorder="1" applyAlignment="1">
      <alignment horizontal="center"/>
    </xf>
    <xf numFmtId="0" fontId="8" fillId="0" borderId="1" xfId="0" applyFont="1" applyBorder="1"/>
    <xf numFmtId="0" fontId="8" fillId="0" borderId="2" xfId="0" applyFont="1" applyBorder="1"/>
    <xf numFmtId="164" fontId="8" fillId="0" borderId="1" xfId="0" applyNumberFormat="1" applyFont="1" applyBorder="1"/>
    <xf numFmtId="164" fontId="8" fillId="0" borderId="2" xfId="0" applyNumberFormat="1" applyFont="1" applyBorder="1"/>
    <xf numFmtId="0" fontId="4" fillId="0" borderId="1" xfId="0" applyFont="1" applyBorder="1" applyAlignment="1">
      <alignment horizontal="center" wrapText="1"/>
    </xf>
    <xf numFmtId="0" fontId="4" fillId="0" borderId="2" xfId="0" applyFont="1" applyBorder="1" applyAlignment="1">
      <alignment horizontal="center" wrapText="1"/>
    </xf>
    <xf numFmtId="3" fontId="4" fillId="0" borderId="1" xfId="0" applyNumberFormat="1" applyFont="1" applyBorder="1" applyAlignment="1">
      <alignment horizontal="center"/>
    </xf>
    <xf numFmtId="3" fontId="4" fillId="0" borderId="2" xfId="0" applyNumberFormat="1" applyFont="1" applyBorder="1" applyAlignment="1">
      <alignment horizontal="center"/>
    </xf>
    <xf numFmtId="0" fontId="4" fillId="0" borderId="1" xfId="0" applyFont="1" applyBorder="1"/>
    <xf numFmtId="0" fontId="4" fillId="0" borderId="2" xfId="0" applyFont="1" applyBorder="1"/>
    <xf numFmtId="2" fontId="4" fillId="0" borderId="1" xfId="0" applyNumberFormat="1" applyFont="1" applyBorder="1" applyAlignment="1">
      <alignment horizontal="center"/>
    </xf>
    <xf numFmtId="2" fontId="4" fillId="0" borderId="2" xfId="0" applyNumberFormat="1"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wrapText="1"/>
    </xf>
    <xf numFmtId="3" fontId="4" fillId="0" borderId="0" xfId="0" applyNumberFormat="1" applyFont="1" applyBorder="1" applyAlignment="1">
      <alignment horizontal="center"/>
    </xf>
    <xf numFmtId="0" fontId="4" fillId="0" borderId="0" xfId="0" applyFont="1" applyBorder="1"/>
    <xf numFmtId="2" fontId="4" fillId="0" borderId="0" xfId="0" applyNumberFormat="1" applyFont="1" applyBorder="1" applyAlignment="1">
      <alignment horizontal="center"/>
    </xf>
    <xf numFmtId="0" fontId="6" fillId="0" borderId="0" xfId="0" applyFont="1"/>
    <xf numFmtId="0" fontId="5" fillId="0" borderId="0" xfId="0" applyFont="1" applyAlignment="1">
      <alignment horizontal="center" wrapText="1"/>
    </xf>
    <xf numFmtId="3" fontId="5" fillId="0" borderId="0" xfId="0" applyNumberFormat="1" applyFont="1" applyAlignment="1">
      <alignment horizontal="center"/>
    </xf>
    <xf numFmtId="0" fontId="5" fillId="0" borderId="1" xfId="0" applyFont="1" applyBorder="1" applyAlignment="1">
      <alignment horizontal="center" wrapText="1"/>
    </xf>
    <xf numFmtId="0" fontId="5" fillId="0" borderId="0" xfId="0" applyFont="1" applyBorder="1" applyAlignment="1">
      <alignment horizontal="center" wrapText="1"/>
    </xf>
    <xf numFmtId="0" fontId="5" fillId="0" borderId="2" xfId="0" applyFont="1" applyBorder="1" applyAlignment="1">
      <alignment horizontal="center" wrapText="1"/>
    </xf>
    <xf numFmtId="3" fontId="5" fillId="0" borderId="1" xfId="0" applyNumberFormat="1" applyFont="1" applyBorder="1" applyAlignment="1">
      <alignment horizontal="center"/>
    </xf>
    <xf numFmtId="3" fontId="5" fillId="0" borderId="0" xfId="0" applyNumberFormat="1" applyFont="1" applyBorder="1" applyAlignment="1">
      <alignment horizontal="center"/>
    </xf>
    <xf numFmtId="164" fontId="5" fillId="0" borderId="0" xfId="0" applyNumberFormat="1" applyFont="1" applyBorder="1" applyAlignment="1">
      <alignment horizontal="center"/>
    </xf>
    <xf numFmtId="164" fontId="5" fillId="0" borderId="0" xfId="0" applyNumberFormat="1" applyFont="1" applyAlignment="1">
      <alignment horizontal="center"/>
    </xf>
    <xf numFmtId="164" fontId="5" fillId="0" borderId="2" xfId="0" applyNumberFormat="1" applyFont="1" applyBorder="1" applyAlignment="1">
      <alignment horizontal="center"/>
    </xf>
    <xf numFmtId="0" fontId="5" fillId="0" borderId="0" xfId="0" applyFont="1" applyAlignment="1">
      <alignment horizontal="center"/>
    </xf>
    <xf numFmtId="0" fontId="5" fillId="0" borderId="0" xfId="0" applyFont="1" applyBorder="1" applyAlignment="1">
      <alignment horizontal="center"/>
    </xf>
    <xf numFmtId="0" fontId="5" fillId="0" borderId="2" xfId="0" applyFont="1" applyBorder="1" applyAlignment="1">
      <alignment horizontal="center"/>
    </xf>
    <xf numFmtId="2" fontId="5" fillId="0" borderId="0" xfId="0" applyNumberFormat="1" applyFont="1" applyAlignment="1">
      <alignment horizontal="center"/>
    </xf>
    <xf numFmtId="2" fontId="5" fillId="0" borderId="1" xfId="0" applyNumberFormat="1" applyFont="1" applyBorder="1" applyAlignment="1">
      <alignment horizontal="center"/>
    </xf>
    <xf numFmtId="2" fontId="5" fillId="0" borderId="0" xfId="0" applyNumberFormat="1" applyFont="1" applyBorder="1" applyAlignment="1">
      <alignment horizontal="center"/>
    </xf>
    <xf numFmtId="0" fontId="9" fillId="0" borderId="0" xfId="0" applyFont="1"/>
    <xf numFmtId="0" fontId="10" fillId="0" borderId="0" xfId="0" applyFont="1"/>
    <xf numFmtId="0" fontId="10" fillId="0" borderId="0" xfId="0" applyFont="1" applyAlignment="1">
      <alignment horizontal="center" wrapText="1"/>
    </xf>
    <xf numFmtId="3" fontId="10" fillId="0" borderId="0" xfId="0" applyNumberFormat="1" applyFont="1" applyAlignment="1">
      <alignment horizontal="center"/>
    </xf>
    <xf numFmtId="3" fontId="11" fillId="0" borderId="0" xfId="0" applyNumberFormat="1" applyFont="1" applyAlignment="1">
      <alignment horizontal="center"/>
    </xf>
    <xf numFmtId="0" fontId="10" fillId="0" borderId="0" xfId="0" applyFont="1" applyAlignment="1">
      <alignment horizontal="right"/>
    </xf>
    <xf numFmtId="164" fontId="10" fillId="0" borderId="0" xfId="0" applyNumberFormat="1" applyFont="1" applyAlignment="1">
      <alignment horizontal="center"/>
    </xf>
    <xf numFmtId="2" fontId="10" fillId="0" borderId="0" xfId="0" applyNumberFormat="1" applyFont="1" applyAlignment="1">
      <alignment horizontal="center"/>
    </xf>
    <xf numFmtId="0" fontId="4" fillId="0" borderId="0" xfId="0" applyFont="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5" fillId="0" borderId="0" xfId="0" applyFont="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3" fontId="5" fillId="0" borderId="2" xfId="0" applyNumberFormat="1" applyFont="1" applyBorder="1" applyAlignment="1">
      <alignment horizontal="center"/>
    </xf>
    <xf numFmtId="0" fontId="5" fillId="0" borderId="1" xfId="0" applyFont="1" applyBorder="1"/>
    <xf numFmtId="0" fontId="5" fillId="0" borderId="2" xfId="0" applyFont="1" applyBorder="1"/>
    <xf numFmtId="2" fontId="5" fillId="0" borderId="2" xfId="0" applyNumberFormat="1" applyFont="1" applyBorder="1" applyAlignment="1">
      <alignment horizontal="center"/>
    </xf>
    <xf numFmtId="0" fontId="4" fillId="0" borderId="0" xfId="0" applyFont="1" applyAlignment="1">
      <alignment horizontal="center" wrapText="1"/>
    </xf>
    <xf numFmtId="0" fontId="4" fillId="0" borderId="0" xfId="0" applyFont="1" applyBorder="1" applyAlignment="1">
      <alignment horizontal="center" wrapText="1"/>
    </xf>
    <xf numFmtId="164" fontId="5" fillId="0" borderId="0" xfId="0" applyNumberFormat="1" applyFont="1" applyAlignment="1">
      <alignment horizontal="center"/>
    </xf>
    <xf numFmtId="0" fontId="5" fillId="0" borderId="0" xfId="0" applyFont="1" applyAlignment="1">
      <alignment horizontal="center"/>
    </xf>
    <xf numFmtId="165" fontId="4" fillId="0" borderId="0" xfId="0" applyNumberFormat="1" applyFont="1" applyAlignment="1">
      <alignment horizontal="center"/>
    </xf>
    <xf numFmtId="165" fontId="4" fillId="0" borderId="0" xfId="0" applyNumberFormat="1" applyFont="1" applyBorder="1" applyAlignment="1">
      <alignment horizontal="center"/>
    </xf>
    <xf numFmtId="0" fontId="11" fillId="0" borderId="0" xfId="0" applyFont="1"/>
    <xf numFmtId="0" fontId="5" fillId="0" borderId="0" xfId="0" applyFont="1" applyAlignment="1">
      <alignment horizontal="center"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4" fillId="0" borderId="0" xfId="0" applyFont="1" applyBorder="1" applyAlignment="1">
      <alignment horizontal="center"/>
    </xf>
    <xf numFmtId="3" fontId="4" fillId="0" borderId="0" xfId="0" applyNumberFormat="1" applyFont="1"/>
    <xf numFmtId="0" fontId="11" fillId="0" borderId="0" xfId="0" applyFont="1" applyAlignment="1">
      <alignment horizontal="center" wrapText="1"/>
    </xf>
    <xf numFmtId="3" fontId="11" fillId="0" borderId="1" xfId="0" applyNumberFormat="1" applyFont="1" applyBorder="1" applyAlignment="1">
      <alignment horizontal="center"/>
    </xf>
    <xf numFmtId="3" fontId="11" fillId="0" borderId="2" xfId="0" applyNumberFormat="1" applyFont="1" applyBorder="1" applyAlignment="1">
      <alignment horizontal="center"/>
    </xf>
    <xf numFmtId="0" fontId="11" fillId="0" borderId="0" xfId="0" applyFont="1" applyAlignment="1">
      <alignment horizontal="center"/>
    </xf>
    <xf numFmtId="0" fontId="11" fillId="0" borderId="1" xfId="0" applyFont="1" applyBorder="1"/>
    <xf numFmtId="0" fontId="11" fillId="0" borderId="2" xfId="0" applyFont="1" applyBorder="1"/>
    <xf numFmtId="0" fontId="12" fillId="0" borderId="0" xfId="0" applyFont="1"/>
    <xf numFmtId="4" fontId="4" fillId="0" borderId="0" xfId="0" applyNumberFormat="1" applyFont="1" applyAlignment="1">
      <alignment horizontal="center"/>
    </xf>
    <xf numFmtId="0" fontId="13" fillId="0" borderId="0" xfId="0" applyFont="1"/>
    <xf numFmtId="4" fontId="4" fillId="0" borderId="0" xfId="0" applyNumberFormat="1" applyFont="1" applyBorder="1" applyAlignment="1">
      <alignment horizontal="center"/>
    </xf>
    <xf numFmtId="4" fontId="4" fillId="0" borderId="1" xfId="0" applyNumberFormat="1" applyFont="1" applyBorder="1" applyAlignment="1">
      <alignment horizontal="center"/>
    </xf>
    <xf numFmtId="4" fontId="4" fillId="0" borderId="2" xfId="0" applyNumberFormat="1" applyFont="1" applyBorder="1" applyAlignment="1">
      <alignment horizontal="center"/>
    </xf>
    <xf numFmtId="164" fontId="4" fillId="0" borderId="0" xfId="0" applyNumberFormat="1" applyFont="1" applyBorder="1" applyAlignment="1">
      <alignment horizontal="center"/>
    </xf>
    <xf numFmtId="164" fontId="4" fillId="0" borderId="1" xfId="0" applyNumberFormat="1" applyFont="1" applyBorder="1" applyAlignment="1">
      <alignment horizontal="center"/>
    </xf>
    <xf numFmtId="164" fontId="4" fillId="0" borderId="2" xfId="0" applyNumberFormat="1" applyFont="1" applyBorder="1" applyAlignment="1">
      <alignment horizontal="center"/>
    </xf>
    <xf numFmtId="164" fontId="4" fillId="0" borderId="0" xfId="0" applyNumberFormat="1" applyFont="1" applyAlignment="1">
      <alignment horizontal="center"/>
    </xf>
    <xf numFmtId="0" fontId="5" fillId="0" borderId="0" xfId="0" applyFont="1" applyAlignment="1">
      <alignment horizontal="center" wrapText="1"/>
    </xf>
    <xf numFmtId="0" fontId="11" fillId="0" borderId="1" xfId="0" applyFont="1" applyBorder="1" applyAlignment="1">
      <alignment horizontal="center" wrapText="1"/>
    </xf>
    <xf numFmtId="0" fontId="11" fillId="0" borderId="2" xfId="0" applyFont="1" applyBorder="1" applyAlignment="1">
      <alignment horizontal="center" wrapText="1"/>
    </xf>
    <xf numFmtId="0" fontId="11" fillId="0" borderId="1" xfId="0" applyFont="1" applyBorder="1" applyAlignment="1">
      <alignment horizontal="center"/>
    </xf>
    <xf numFmtId="0" fontId="11" fillId="0" borderId="2" xfId="0" applyFont="1" applyBorder="1" applyAlignment="1">
      <alignment horizontal="center"/>
    </xf>
    <xf numFmtId="164" fontId="5" fillId="0" borderId="0" xfId="0" applyNumberFormat="1"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4" fillId="0" borderId="1" xfId="0" applyFont="1" applyBorder="1" applyAlignment="1">
      <alignment horizontal="center" wrapText="1"/>
    </xf>
    <xf numFmtId="0" fontId="4" fillId="0" borderId="0" xfId="0" applyFont="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wrapText="1"/>
    </xf>
    <xf numFmtId="0" fontId="4" fillId="0" borderId="0" xfId="0" applyFont="1" applyBorder="1" applyAlignment="1">
      <alignment horizontal="center"/>
    </xf>
    <xf numFmtId="4" fontId="5" fillId="0" borderId="0" xfId="0" applyNumberFormat="1" applyFont="1" applyAlignment="1">
      <alignment horizontal="center"/>
    </xf>
    <xf numFmtId="2" fontId="11" fillId="0" borderId="0" xfId="0" applyNumberFormat="1" applyFont="1" applyAlignment="1">
      <alignment horizontal="center"/>
    </xf>
    <xf numFmtId="2" fontId="11" fillId="0" borderId="1" xfId="0" applyNumberFormat="1" applyFont="1" applyBorder="1" applyAlignment="1">
      <alignment horizontal="center"/>
    </xf>
    <xf numFmtId="2" fontId="11" fillId="0" borderId="2" xfId="0" applyNumberFormat="1" applyFont="1" applyBorder="1" applyAlignment="1">
      <alignment horizontal="center"/>
    </xf>
    <xf numFmtId="2" fontId="11" fillId="0" borderId="0" xfId="0" applyNumberFormat="1" applyFont="1" applyBorder="1" applyAlignment="1">
      <alignment horizontal="center"/>
    </xf>
    <xf numFmtId="164" fontId="11" fillId="0" borderId="0" xfId="0" applyNumberFormat="1" applyFont="1" applyAlignment="1">
      <alignment horizontal="center"/>
    </xf>
    <xf numFmtId="164" fontId="11" fillId="0" borderId="1" xfId="0" applyNumberFormat="1" applyFont="1" applyBorder="1" applyAlignment="1">
      <alignment horizontal="center"/>
    </xf>
    <xf numFmtId="164" fontId="11" fillId="0" borderId="2" xfId="0" applyNumberFormat="1" applyFont="1" applyBorder="1" applyAlignment="1">
      <alignment horizontal="center"/>
    </xf>
    <xf numFmtId="0" fontId="4" fillId="0" borderId="0" xfId="0" applyFont="1" applyAlignment="1">
      <alignment horizontal="center"/>
    </xf>
    <xf numFmtId="0" fontId="4" fillId="0" borderId="1" xfId="0" applyFont="1" applyBorder="1" applyAlignment="1">
      <alignment horizontal="center" wrapText="1"/>
    </xf>
    <xf numFmtId="0" fontId="4" fillId="0" borderId="0" xfId="0" applyFont="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11" fillId="0" borderId="1" xfId="0" applyFont="1" applyBorder="1" applyAlignment="1">
      <alignment horizontal="center" wrapText="1"/>
    </xf>
    <xf numFmtId="0" fontId="11" fillId="0" borderId="2" xfId="0" applyFont="1" applyBorder="1" applyAlignment="1">
      <alignment horizontal="center" wrapText="1"/>
    </xf>
    <xf numFmtId="165" fontId="4" fillId="0" borderId="2" xfId="0" applyNumberFormat="1" applyFont="1" applyBorder="1" applyAlignment="1">
      <alignment horizontal="center"/>
    </xf>
    <xf numFmtId="0" fontId="4" fillId="0" borderId="0" xfId="0" applyFont="1" applyAlignment="1">
      <alignment vertical="top"/>
    </xf>
    <xf numFmtId="0" fontId="2" fillId="0" borderId="0" xfId="0" applyFont="1" applyFill="1"/>
    <xf numFmtId="0" fontId="2" fillId="0" borderId="0" xfId="0" applyFont="1" applyFill="1" applyAlignment="1">
      <alignment horizontal="center" wrapText="1"/>
    </xf>
    <xf numFmtId="0" fontId="14" fillId="0" borderId="0" xfId="0" applyFont="1" applyFill="1" applyBorder="1"/>
    <xf numFmtId="164" fontId="2" fillId="0" borderId="0" xfId="0" applyNumberFormat="1" applyFont="1" applyFill="1" applyAlignment="1">
      <alignment horizontal="center"/>
    </xf>
    <xf numFmtId="164" fontId="2" fillId="0" borderId="0" xfId="0" applyNumberFormat="1" applyFont="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2"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164" fontId="5" fillId="0" borderId="0" xfId="0" applyNumberFormat="1" applyFont="1" applyAlignment="1">
      <alignment horizontal="center"/>
    </xf>
    <xf numFmtId="164" fontId="5" fillId="0" borderId="1" xfId="0" applyNumberFormat="1" applyFont="1" applyBorder="1" applyAlignment="1">
      <alignment horizontal="center"/>
    </xf>
    <xf numFmtId="164" fontId="5" fillId="0" borderId="2" xfId="0" applyNumberFormat="1" applyFont="1" applyBorder="1" applyAlignment="1">
      <alignment horizontal="center"/>
    </xf>
    <xf numFmtId="2" fontId="2" fillId="0" borderId="0" xfId="0" applyNumberFormat="1" applyFont="1" applyBorder="1" applyAlignment="1">
      <alignment horizontal="center"/>
    </xf>
    <xf numFmtId="164" fontId="2" fillId="0" borderId="1" xfId="0" applyNumberFormat="1" applyFont="1" applyBorder="1" applyAlignment="1">
      <alignment horizontal="center"/>
    </xf>
    <xf numFmtId="164" fontId="2" fillId="0" borderId="2" xfId="0" applyNumberFormat="1" applyFont="1" applyBorder="1" applyAlignment="1">
      <alignment horizontal="center"/>
    </xf>
    <xf numFmtId="0" fontId="2" fillId="0" borderId="0" xfId="0" applyFont="1" applyBorder="1" applyAlignment="1">
      <alignment horizontal="center"/>
    </xf>
    <xf numFmtId="164" fontId="2" fillId="0" borderId="0" xfId="0" applyNumberFormat="1" applyFont="1" applyBorder="1" applyAlignment="1">
      <alignment horizontal="center"/>
    </xf>
    <xf numFmtId="0" fontId="2" fillId="0" borderId="0" xfId="0" applyFont="1" applyBorder="1"/>
    <xf numFmtId="164" fontId="5" fillId="0" borderId="0" xfId="0" applyNumberFormat="1" applyFont="1" applyAlignment="1">
      <alignment horizontal="center"/>
    </xf>
    <xf numFmtId="0" fontId="4" fillId="0" borderId="0" xfId="0" applyFont="1" applyAlignment="1">
      <alignment horizontal="center"/>
    </xf>
    <xf numFmtId="0" fontId="4" fillId="0" borderId="0" xfId="0" applyFont="1" applyAlignment="1">
      <alignment horizontal="center" wrapText="1"/>
    </xf>
    <xf numFmtId="164" fontId="2" fillId="0" borderId="0" xfId="0" applyNumberFormat="1" applyFont="1"/>
    <xf numFmtId="0" fontId="2" fillId="0" borderId="0" xfId="0" applyFont="1" applyAlignment="1">
      <alignment horizontal="center" wrapText="1"/>
    </xf>
    <xf numFmtId="0" fontId="2" fillId="0" borderId="2" xfId="0" applyFont="1" applyBorder="1" applyAlignment="1">
      <alignment horizontal="center" wrapText="1"/>
    </xf>
    <xf numFmtId="0" fontId="2" fillId="0" borderId="1" xfId="0" applyFont="1" applyBorder="1" applyAlignment="1">
      <alignment horizontal="center" wrapText="1"/>
    </xf>
    <xf numFmtId="0" fontId="2"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3" fontId="2" fillId="0" borderId="0" xfId="0" applyNumberFormat="1" applyFont="1"/>
    <xf numFmtId="165" fontId="2" fillId="0" borderId="0" xfId="0" applyNumberFormat="1" applyFont="1" applyAlignment="1">
      <alignment horizontal="center"/>
    </xf>
    <xf numFmtId="165" fontId="2" fillId="0" borderId="2" xfId="0" applyNumberFormat="1" applyFont="1" applyBorder="1" applyAlignment="1">
      <alignment horizontal="center"/>
    </xf>
    <xf numFmtId="0" fontId="2" fillId="0" borderId="0" xfId="0" applyFont="1" applyAlignment="1">
      <alignment wrapText="1"/>
    </xf>
    <xf numFmtId="0" fontId="5" fillId="0" borderId="0" xfId="0" applyFont="1" applyAlignment="1">
      <alignment horizontal="center" wrapText="1"/>
    </xf>
    <xf numFmtId="164" fontId="5" fillId="0" borderId="0" xfId="0" applyNumberFormat="1"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wrapText="1"/>
    </xf>
    <xf numFmtId="0" fontId="5" fillId="0" borderId="0" xfId="0" applyFont="1" applyAlignment="1">
      <alignment horizontal="center" wrapText="1"/>
    </xf>
    <xf numFmtId="164" fontId="5"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horizontal="center" wrapText="1"/>
    </xf>
    <xf numFmtId="164" fontId="5" fillId="0" borderId="0" xfId="0" applyNumberFormat="1" applyFont="1" applyAlignment="1">
      <alignment horizontal="center"/>
    </xf>
    <xf numFmtId="0" fontId="5" fillId="0" borderId="0" xfId="0" applyFont="1" applyAlignment="1">
      <alignment horizontal="center"/>
    </xf>
    <xf numFmtId="0" fontId="15" fillId="0" borderId="0" xfId="0" applyFont="1"/>
    <xf numFmtId="0" fontId="16" fillId="0" borderId="0" xfId="0" applyFont="1"/>
    <xf numFmtId="0" fontId="4" fillId="0" borderId="0" xfId="0" applyFont="1" applyAlignment="1">
      <alignment horizontal="left" wrapText="1"/>
    </xf>
    <xf numFmtId="0" fontId="4" fillId="0" borderId="1" xfId="0" applyFont="1" applyBorder="1" applyAlignment="1">
      <alignment horizontal="center"/>
    </xf>
    <xf numFmtId="0" fontId="4" fillId="0" borderId="0" xfId="0" applyFont="1" applyAlignment="1">
      <alignment horizontal="center"/>
    </xf>
    <xf numFmtId="0" fontId="4" fillId="0" borderId="2" xfId="0" applyFont="1" applyBorder="1" applyAlignment="1">
      <alignment horizontal="center"/>
    </xf>
    <xf numFmtId="0" fontId="4" fillId="0" borderId="0" xfId="0" applyFont="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wrapText="1"/>
    </xf>
    <xf numFmtId="0" fontId="2" fillId="0" borderId="1" xfId="0" applyFont="1" applyBorder="1"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5" fillId="0" borderId="0" xfId="0" applyFont="1" applyAlignment="1">
      <alignment horizontal="center"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11" fillId="0" borderId="0" xfId="0" applyFont="1" applyAlignment="1">
      <alignment horizontal="center"/>
    </xf>
    <xf numFmtId="0" fontId="11" fillId="0" borderId="1" xfId="0" applyFont="1" applyBorder="1" applyAlignment="1">
      <alignment horizontal="center" wrapText="1"/>
    </xf>
    <xf numFmtId="0" fontId="11" fillId="0" borderId="2" xfId="0" applyFont="1" applyBorder="1" applyAlignment="1">
      <alignment horizontal="center" wrapText="1"/>
    </xf>
    <xf numFmtId="0" fontId="11" fillId="0" borderId="1" xfId="0" applyFont="1" applyBorder="1" applyAlignment="1">
      <alignment horizontal="center"/>
    </xf>
    <xf numFmtId="0" fontId="11" fillId="0" borderId="2" xfId="0" applyFont="1" applyBorder="1" applyAlignment="1">
      <alignment horizontal="center"/>
    </xf>
    <xf numFmtId="0" fontId="2" fillId="0" borderId="2" xfId="0" applyFont="1" applyBorder="1" applyAlignment="1">
      <alignment horizontal="center"/>
    </xf>
    <xf numFmtId="0" fontId="2" fillId="0" borderId="0" xfId="0" applyFont="1" applyBorder="1" applyAlignment="1">
      <alignment horizontal="center" wrapText="1"/>
    </xf>
    <xf numFmtId="0" fontId="2" fillId="0" borderId="0" xfId="0" applyFont="1" applyBorder="1" applyAlignment="1">
      <alignment horizontal="center"/>
    </xf>
    <xf numFmtId="0" fontId="4" fillId="0" borderId="0" xfId="0" applyFont="1" applyBorder="1" applyAlignment="1">
      <alignment horizontal="center"/>
    </xf>
    <xf numFmtId="164" fontId="5" fillId="0" borderId="0" xfId="0" applyNumberFormat="1" applyFont="1" applyAlignment="1">
      <alignment horizontal="center"/>
    </xf>
    <xf numFmtId="164" fontId="5" fillId="0" borderId="1" xfId="0" applyNumberFormat="1" applyFont="1" applyBorder="1" applyAlignment="1">
      <alignment horizontal="center"/>
    </xf>
    <xf numFmtId="164" fontId="5" fillId="0" borderId="2" xfId="0" applyNumberFormat="1" applyFont="1" applyBorder="1" applyAlignment="1">
      <alignment horizontal="center"/>
    </xf>
    <xf numFmtId="164" fontId="5" fillId="0" borderId="0" xfId="0" applyNumberFormat="1" applyFont="1" applyAlignment="1">
      <alignment horizontal="left" wrapText="1"/>
    </xf>
    <xf numFmtId="0" fontId="8" fillId="0" borderId="0" xfId="0" applyFont="1" applyAlignment="1">
      <alignment horizontal="center"/>
    </xf>
    <xf numFmtId="0" fontId="8" fillId="0" borderId="1" xfId="0" applyFont="1" applyBorder="1" applyAlignment="1">
      <alignment horizontal="center"/>
    </xf>
    <xf numFmtId="0" fontId="8" fillId="0" borderId="2" xfId="0" applyFont="1" applyBorder="1" applyAlignment="1">
      <alignment horizontal="center"/>
    </xf>
    <xf numFmtId="164" fontId="8" fillId="0" borderId="0" xfId="0" applyNumberFormat="1" applyFont="1" applyAlignment="1">
      <alignment horizontal="left" wrapText="1"/>
    </xf>
    <xf numFmtId="0" fontId="10" fillId="0" borderId="0" xfId="0" applyFont="1" applyAlignment="1">
      <alignment horizontal="center"/>
    </xf>
    <xf numFmtId="0" fontId="10" fillId="0" borderId="0" xfId="0" applyFont="1" applyAlignment="1">
      <alignment horizontal="center" wrapText="1"/>
    </xf>
    <xf numFmtId="0" fontId="5" fillId="0" borderId="0" xfId="0" applyFont="1" applyBorder="1" applyAlignment="1">
      <alignment horizontal="center"/>
    </xf>
    <xf numFmtId="0" fontId="5" fillId="0" borderId="0" xfId="0" applyFont="1" applyAlignment="1">
      <alignment horizontal="center"/>
    </xf>
    <xf numFmtId="0" fontId="5" fillId="0" borderId="1" xfId="0" applyFont="1" applyBorder="1" applyAlignment="1">
      <alignment horizontal="center"/>
    </xf>
    <xf numFmtId="0" fontId="5" fillId="0" borderId="2"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F9784-A317-4BE2-AB20-71D44C6A6F1A}">
  <dimension ref="A1:A81"/>
  <sheetViews>
    <sheetView tabSelected="1" zoomScale="112" zoomScaleNormal="112" workbookViewId="0">
      <selection activeCell="O4" sqref="O4"/>
    </sheetView>
  </sheetViews>
  <sheetFormatPr baseColWidth="10" defaultRowHeight="16"/>
  <cols>
    <col min="1" max="16384" width="10.83203125" style="2"/>
  </cols>
  <sheetData>
    <row r="1" spans="1:1" ht="19">
      <c r="A1" s="203" t="s">
        <v>125</v>
      </c>
    </row>
    <row r="2" spans="1:1">
      <c r="A2" s="15" t="s">
        <v>126</v>
      </c>
    </row>
    <row r="3" spans="1:1">
      <c r="A3" s="15"/>
    </row>
    <row r="5" spans="1:1">
      <c r="A5" s="2" t="s">
        <v>109</v>
      </c>
    </row>
    <row r="8" spans="1:1">
      <c r="A8" s="1" t="s">
        <v>38</v>
      </c>
    </row>
    <row r="10" spans="1:1">
      <c r="A10" s="2" t="s">
        <v>131</v>
      </c>
    </row>
    <row r="12" spans="1:1">
      <c r="A12" s="2" t="s">
        <v>132</v>
      </c>
    </row>
    <row r="14" spans="1:1">
      <c r="A14" s="2" t="s">
        <v>150</v>
      </c>
    </row>
    <row r="16" spans="1:1">
      <c r="A16" s="2" t="s">
        <v>151</v>
      </c>
    </row>
    <row r="18" spans="1:1">
      <c r="A18" s="2" t="s">
        <v>152</v>
      </c>
    </row>
    <row r="20" spans="1:1">
      <c r="A20" s="2" t="s">
        <v>153</v>
      </c>
    </row>
    <row r="22" spans="1:1">
      <c r="A22" s="2" t="s">
        <v>154</v>
      </c>
    </row>
    <row r="24" spans="1:1">
      <c r="A24" s="2" t="s">
        <v>155</v>
      </c>
    </row>
    <row r="26" spans="1:1">
      <c r="A26" s="2" t="s">
        <v>156</v>
      </c>
    </row>
    <row r="28" spans="1:1">
      <c r="A28" s="2" t="s">
        <v>157</v>
      </c>
    </row>
    <row r="30" spans="1:1">
      <c r="A30" s="2" t="s">
        <v>158</v>
      </c>
    </row>
    <row r="32" spans="1:1">
      <c r="A32" s="2" t="s">
        <v>159</v>
      </c>
    </row>
    <row r="34" spans="1:1">
      <c r="A34" s="2" t="s">
        <v>160</v>
      </c>
    </row>
    <row r="36" spans="1:1">
      <c r="A36" s="2" t="s">
        <v>175</v>
      </c>
    </row>
    <row r="39" spans="1:1">
      <c r="A39" s="1" t="s">
        <v>128</v>
      </c>
    </row>
    <row r="41" spans="1:1">
      <c r="A41" s="2" t="s">
        <v>161</v>
      </c>
    </row>
    <row r="43" spans="1:1">
      <c r="A43" s="2" t="s">
        <v>163</v>
      </c>
    </row>
    <row r="45" spans="1:1">
      <c r="A45" s="2" t="s">
        <v>164</v>
      </c>
    </row>
    <row r="47" spans="1:1">
      <c r="A47" s="2" t="s">
        <v>165</v>
      </c>
    </row>
    <row r="49" spans="1:1">
      <c r="A49" s="2" t="s">
        <v>167</v>
      </c>
    </row>
    <row r="51" spans="1:1">
      <c r="A51" s="202" t="s">
        <v>168</v>
      </c>
    </row>
    <row r="53" spans="1:1">
      <c r="A53" s="202" t="s">
        <v>170</v>
      </c>
    </row>
    <row r="55" spans="1:1">
      <c r="A55" s="2" t="s">
        <v>171</v>
      </c>
    </row>
    <row r="57" spans="1:1">
      <c r="A57" s="2" t="s">
        <v>172</v>
      </c>
    </row>
    <row r="59" spans="1:1">
      <c r="A59" s="2" t="s">
        <v>174</v>
      </c>
    </row>
    <row r="61" spans="1:1">
      <c r="A61" s="2" t="s">
        <v>178</v>
      </c>
    </row>
    <row r="63" spans="1:1">
      <c r="A63" s="2" t="s">
        <v>179</v>
      </c>
    </row>
    <row r="66" spans="1:1">
      <c r="A66" s="1" t="s">
        <v>129</v>
      </c>
    </row>
    <row r="68" spans="1:1">
      <c r="A68" s="180" t="s">
        <v>180</v>
      </c>
    </row>
    <row r="70" spans="1:1">
      <c r="A70" s="180" t="s">
        <v>181</v>
      </c>
    </row>
    <row r="72" spans="1:1">
      <c r="A72" s="2" t="s">
        <v>182</v>
      </c>
    </row>
    <row r="75" spans="1:1">
      <c r="A75" s="1" t="s">
        <v>130</v>
      </c>
    </row>
    <row r="77" spans="1:1">
      <c r="A77" s="202" t="s">
        <v>183</v>
      </c>
    </row>
    <row r="79" spans="1:1">
      <c r="A79" s="2" t="s">
        <v>184</v>
      </c>
    </row>
    <row r="81" spans="1:1">
      <c r="A81" s="20" t="s">
        <v>186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6913E-8606-48E6-A661-B7EBE21FBE4D}">
  <dimension ref="A1:I29"/>
  <sheetViews>
    <sheetView workbookViewId="0"/>
  </sheetViews>
  <sheetFormatPr baseColWidth="10" defaultColWidth="9" defaultRowHeight="14"/>
  <cols>
    <col min="1" max="1" width="17.6640625" style="15" customWidth="1"/>
    <col min="2" max="9" width="11.1640625" style="15" customWidth="1"/>
    <col min="10" max="16384" width="9" style="15"/>
  </cols>
  <sheetData>
    <row r="1" spans="1:9">
      <c r="A1" s="14" t="s">
        <v>155</v>
      </c>
    </row>
    <row r="4" spans="1:9" ht="60">
      <c r="B4" s="195" t="s">
        <v>2</v>
      </c>
      <c r="C4" s="195" t="s">
        <v>3</v>
      </c>
      <c r="D4" s="195" t="s">
        <v>4</v>
      </c>
      <c r="E4" s="195" t="s">
        <v>5</v>
      </c>
      <c r="F4" s="195" t="s">
        <v>6</v>
      </c>
      <c r="G4" s="195" t="s">
        <v>7</v>
      </c>
      <c r="H4" s="195" t="s">
        <v>8</v>
      </c>
      <c r="I4" s="195" t="s">
        <v>9</v>
      </c>
    </row>
    <row r="5" spans="1:9">
      <c r="A5" s="15">
        <v>2000</v>
      </c>
      <c r="B5" s="119" t="s">
        <v>15</v>
      </c>
      <c r="C5" s="119">
        <v>72.133454983299302</v>
      </c>
      <c r="D5" s="119" t="s">
        <v>15</v>
      </c>
      <c r="E5" s="119" t="s">
        <v>15</v>
      </c>
      <c r="F5" s="119" t="s">
        <v>15</v>
      </c>
      <c r="G5" s="119" t="s">
        <v>15</v>
      </c>
      <c r="H5" s="119" t="s">
        <v>15</v>
      </c>
      <c r="I5" s="119" t="s">
        <v>15</v>
      </c>
    </row>
    <row r="6" spans="1:9">
      <c r="A6" s="15">
        <v>2001</v>
      </c>
      <c r="B6" s="119" t="s">
        <v>15</v>
      </c>
      <c r="C6" s="119">
        <v>80.285680499266618</v>
      </c>
      <c r="D6" s="119" t="s">
        <v>15</v>
      </c>
      <c r="E6" s="119" t="s">
        <v>15</v>
      </c>
      <c r="F6" s="119" t="s">
        <v>15</v>
      </c>
      <c r="G6" s="119" t="s">
        <v>15</v>
      </c>
      <c r="H6" s="119" t="s">
        <v>15</v>
      </c>
      <c r="I6" s="119" t="s">
        <v>15</v>
      </c>
    </row>
    <row r="7" spans="1:9">
      <c r="A7" s="15">
        <v>2002</v>
      </c>
      <c r="B7" s="119" t="s">
        <v>15</v>
      </c>
      <c r="C7" s="119">
        <v>80.454959332982384</v>
      </c>
      <c r="D7" s="119" t="s">
        <v>15</v>
      </c>
      <c r="E7" s="119" t="s">
        <v>15</v>
      </c>
      <c r="F7" s="119" t="s">
        <v>15</v>
      </c>
      <c r="G7" s="119" t="s">
        <v>15</v>
      </c>
      <c r="H7" s="119" t="s">
        <v>15</v>
      </c>
      <c r="I7" s="119" t="s">
        <v>15</v>
      </c>
    </row>
    <row r="8" spans="1:9">
      <c r="A8" s="15">
        <v>2003</v>
      </c>
      <c r="B8" s="119" t="s">
        <v>15</v>
      </c>
      <c r="C8" s="119">
        <v>76.924238581201806</v>
      </c>
      <c r="D8" s="119" t="s">
        <v>15</v>
      </c>
      <c r="E8" s="119" t="s">
        <v>15</v>
      </c>
      <c r="F8" s="119" t="s">
        <v>15</v>
      </c>
      <c r="G8" s="119" t="s">
        <v>15</v>
      </c>
      <c r="H8" s="119" t="s">
        <v>15</v>
      </c>
      <c r="I8" s="119" t="s">
        <v>15</v>
      </c>
    </row>
    <row r="9" spans="1:9">
      <c r="A9" s="15">
        <v>2004</v>
      </c>
      <c r="B9" s="119" t="s">
        <v>15</v>
      </c>
      <c r="C9" s="119">
        <v>78.025553620307647</v>
      </c>
      <c r="D9" s="119" t="s">
        <v>15</v>
      </c>
      <c r="E9" s="119" t="s">
        <v>15</v>
      </c>
      <c r="F9" s="119" t="s">
        <v>15</v>
      </c>
      <c r="G9" s="119" t="s">
        <v>15</v>
      </c>
      <c r="H9" s="119" t="s">
        <v>15</v>
      </c>
      <c r="I9" s="119" t="s">
        <v>15</v>
      </c>
    </row>
    <row r="10" spans="1:9">
      <c r="A10" s="15">
        <v>2005</v>
      </c>
      <c r="B10" s="119" t="s">
        <v>15</v>
      </c>
      <c r="C10" s="119">
        <v>78.683140616998543</v>
      </c>
      <c r="D10" s="119" t="s">
        <v>15</v>
      </c>
      <c r="E10" s="119" t="s">
        <v>15</v>
      </c>
      <c r="F10" s="119" t="s">
        <v>15</v>
      </c>
      <c r="G10" s="119" t="s">
        <v>15</v>
      </c>
      <c r="H10" s="119" t="s">
        <v>15</v>
      </c>
      <c r="I10" s="119" t="s">
        <v>15</v>
      </c>
    </row>
    <row r="11" spans="1:9">
      <c r="A11" s="15">
        <v>2006</v>
      </c>
      <c r="B11" s="119">
        <v>71.880263542539353</v>
      </c>
      <c r="C11" s="119">
        <v>76.495293700551073</v>
      </c>
      <c r="D11" s="119" t="s">
        <v>15</v>
      </c>
      <c r="E11" s="119" t="s">
        <v>15</v>
      </c>
      <c r="F11" s="119" t="s">
        <v>15</v>
      </c>
      <c r="G11" s="119" t="s">
        <v>15</v>
      </c>
      <c r="H11" s="119" t="s">
        <v>15</v>
      </c>
      <c r="I11" s="119" t="s">
        <v>15</v>
      </c>
    </row>
    <row r="12" spans="1:9">
      <c r="A12" s="15">
        <v>2007</v>
      </c>
      <c r="B12" s="119">
        <v>73.225912260761689</v>
      </c>
      <c r="C12" s="119">
        <v>73.285300998770381</v>
      </c>
      <c r="D12" s="119" t="s">
        <v>15</v>
      </c>
      <c r="E12" s="119" t="s">
        <v>15</v>
      </c>
      <c r="F12" s="119" t="s">
        <v>15</v>
      </c>
      <c r="G12" s="119" t="s">
        <v>15</v>
      </c>
      <c r="H12" s="119" t="s">
        <v>15</v>
      </c>
      <c r="I12" s="119" t="s">
        <v>15</v>
      </c>
    </row>
    <row r="13" spans="1:9">
      <c r="A13" s="15">
        <v>2008</v>
      </c>
      <c r="B13" s="119">
        <v>73.408222404030042</v>
      </c>
      <c r="C13" s="119">
        <v>71.117009492763614</v>
      </c>
      <c r="D13" s="119">
        <v>72.948076641412783</v>
      </c>
      <c r="E13" s="119">
        <v>95.616243758060008</v>
      </c>
      <c r="F13" s="119">
        <v>105.25034274656498</v>
      </c>
      <c r="G13" s="119">
        <v>106.60805319328199</v>
      </c>
      <c r="H13" s="119">
        <v>87.452517682810438</v>
      </c>
      <c r="I13" s="119">
        <v>115.28558357570151</v>
      </c>
    </row>
    <row r="14" spans="1:9">
      <c r="A14" s="15">
        <v>2009</v>
      </c>
      <c r="B14" s="119">
        <v>74.620302015469591</v>
      </c>
      <c r="C14" s="119">
        <v>76.215452830189776</v>
      </c>
      <c r="D14" s="119">
        <v>74.651862209121205</v>
      </c>
      <c r="E14" s="119">
        <v>100.51941030304241</v>
      </c>
      <c r="F14" s="119">
        <v>110.19673496407179</v>
      </c>
      <c r="G14" s="119">
        <v>101.33551027312251</v>
      </c>
      <c r="H14" s="119">
        <v>87.288276578244719</v>
      </c>
      <c r="I14" s="119">
        <v>114.09463997845928</v>
      </c>
    </row>
    <row r="15" spans="1:9">
      <c r="A15" s="15">
        <v>2010</v>
      </c>
      <c r="B15" s="119">
        <v>75.884989797507686</v>
      </c>
      <c r="C15" s="119">
        <v>79.410083795071998</v>
      </c>
      <c r="D15" s="119">
        <v>76.512427094414647</v>
      </c>
      <c r="E15" s="119">
        <v>97.437311819399682</v>
      </c>
      <c r="F15" s="119">
        <v>108.41407378925587</v>
      </c>
      <c r="G15" s="119">
        <v>99.314790497791563</v>
      </c>
      <c r="H15" s="119">
        <v>86.19944931183548</v>
      </c>
      <c r="I15" s="119">
        <v>113.94624523517709</v>
      </c>
    </row>
    <row r="16" spans="1:9">
      <c r="A16" s="15">
        <v>2011</v>
      </c>
      <c r="B16" s="119">
        <v>75.311958734746071</v>
      </c>
      <c r="C16" s="119">
        <v>76.549321643830908</v>
      </c>
      <c r="D16" s="119">
        <v>74.446256375434004</v>
      </c>
      <c r="E16" s="119">
        <v>95.950862375900755</v>
      </c>
      <c r="F16" s="119">
        <v>103.64804400005274</v>
      </c>
      <c r="G16" s="119">
        <v>104.43290298275407</v>
      </c>
      <c r="H16" s="119">
        <v>89.220651421355342</v>
      </c>
      <c r="I16" s="119">
        <v>115.31416064237699</v>
      </c>
    </row>
    <row r="17" spans="1:9">
      <c r="A17" s="15">
        <v>2012</v>
      </c>
      <c r="B17" s="119">
        <v>75.537946900588508</v>
      </c>
      <c r="C17" s="119">
        <v>74.451909004669716</v>
      </c>
      <c r="D17" s="119">
        <v>74.882137599500652</v>
      </c>
      <c r="E17" s="119">
        <v>98.496427698921067</v>
      </c>
      <c r="F17" s="119">
        <v>104.16524412013325</v>
      </c>
      <c r="G17" s="119">
        <v>103.3060891866304</v>
      </c>
      <c r="H17" s="119">
        <v>90.636722073750946</v>
      </c>
      <c r="I17" s="119">
        <v>115.98302447039877</v>
      </c>
    </row>
    <row r="18" spans="1:9">
      <c r="A18" s="15">
        <v>2013</v>
      </c>
      <c r="B18" s="119">
        <v>75.837577828473826</v>
      </c>
      <c r="C18" s="119">
        <v>80.011849208761333</v>
      </c>
      <c r="D18" s="119">
        <v>77.585188468448422</v>
      </c>
      <c r="E18" s="119">
        <v>99.74516441521088</v>
      </c>
      <c r="F18" s="119">
        <v>103.98395740800751</v>
      </c>
      <c r="G18" s="119">
        <v>98.691249943586698</v>
      </c>
      <c r="H18" s="119">
        <v>84.558742381242496</v>
      </c>
      <c r="I18" s="119">
        <v>114.65835892593361</v>
      </c>
    </row>
    <row r="19" spans="1:9">
      <c r="A19" s="15">
        <v>2014</v>
      </c>
      <c r="B19" s="119">
        <v>79.399948993225408</v>
      </c>
      <c r="C19" s="119">
        <v>78.901201014405217</v>
      </c>
      <c r="D19" s="119">
        <v>79.097857669304588</v>
      </c>
      <c r="E19" s="119">
        <v>97.84039280203956</v>
      </c>
      <c r="F19" s="119">
        <v>102.54913582341219</v>
      </c>
      <c r="G19" s="119">
        <v>97.573139856988902</v>
      </c>
      <c r="H19" s="119">
        <v>80.618949045364317</v>
      </c>
      <c r="I19" s="119">
        <v>114.3906703967756</v>
      </c>
    </row>
    <row r="20" spans="1:9">
      <c r="A20" s="15">
        <v>2015</v>
      </c>
      <c r="B20" s="119">
        <v>79.928651205280858</v>
      </c>
      <c r="C20" s="119">
        <v>80.84819098496024</v>
      </c>
      <c r="D20" s="119">
        <v>79.594530735255191</v>
      </c>
      <c r="E20" s="119">
        <v>98.786591428902781</v>
      </c>
      <c r="F20" s="119">
        <v>106.41578909343947</v>
      </c>
      <c r="G20" s="119">
        <v>99.274017876261738</v>
      </c>
      <c r="H20" s="119">
        <v>80.203960453523038</v>
      </c>
      <c r="I20" s="119">
        <v>113.64818286009765</v>
      </c>
    </row>
    <row r="21" spans="1:9">
      <c r="A21" s="15">
        <v>2016</v>
      </c>
      <c r="B21" s="119">
        <v>78.859053115605874</v>
      </c>
      <c r="C21" s="119">
        <v>84.262379097817842</v>
      </c>
      <c r="D21" s="119">
        <v>78.472714794775243</v>
      </c>
      <c r="E21" s="119">
        <v>99.596315791731541</v>
      </c>
      <c r="F21" s="119">
        <v>103.26939998388883</v>
      </c>
      <c r="G21" s="119">
        <v>96.387866210224971</v>
      </c>
      <c r="H21" s="119">
        <v>79.098849905929967</v>
      </c>
      <c r="I21" s="119">
        <v>114.26170349690543</v>
      </c>
    </row>
    <row r="22" spans="1:9">
      <c r="A22" s="15">
        <v>2017</v>
      </c>
      <c r="B22" s="119">
        <v>76.550836742711965</v>
      </c>
      <c r="C22" s="119">
        <v>79.98854178055997</v>
      </c>
      <c r="D22" s="119">
        <v>79.211718242600725</v>
      </c>
      <c r="E22" s="119">
        <v>100.40814922317207</v>
      </c>
      <c r="F22" s="119">
        <v>104.0519523126614</v>
      </c>
      <c r="G22" s="119">
        <v>101.86957146181952</v>
      </c>
      <c r="H22" s="119">
        <v>74.786151317005576</v>
      </c>
      <c r="I22" s="119">
        <v>115.45266065179581</v>
      </c>
    </row>
    <row r="23" spans="1:9">
      <c r="A23" s="15">
        <v>2018</v>
      </c>
      <c r="B23" s="119">
        <v>77.526041736176495</v>
      </c>
      <c r="C23" s="119">
        <v>78.320229103152187</v>
      </c>
      <c r="D23" s="119">
        <v>78.271891936777521</v>
      </c>
      <c r="E23" s="119">
        <v>96.423974481463375</v>
      </c>
      <c r="F23" s="119">
        <v>99.801791439046426</v>
      </c>
      <c r="G23" s="119">
        <v>99.175937326354514</v>
      </c>
      <c r="H23" s="119">
        <v>76.594192108768866</v>
      </c>
      <c r="I23" s="119">
        <v>116.44610449888388</v>
      </c>
    </row>
    <row r="24" spans="1:9">
      <c r="A24" s="15">
        <v>2019</v>
      </c>
      <c r="B24" s="119">
        <v>76.737440415598698</v>
      </c>
      <c r="C24" s="119">
        <v>81.413999464783743</v>
      </c>
      <c r="D24" s="119">
        <v>75.508611412504507</v>
      </c>
      <c r="E24" s="119">
        <v>96.537101250008917</v>
      </c>
      <c r="F24" s="119">
        <v>102.65445532921937</v>
      </c>
      <c r="G24" s="119">
        <v>97.762690121599832</v>
      </c>
      <c r="H24" s="119">
        <v>79.003814240972545</v>
      </c>
      <c r="I24" s="119">
        <v>116.2957284643369</v>
      </c>
    </row>
    <row r="26" spans="1:9">
      <c r="A26" s="15" t="s">
        <v>84</v>
      </c>
      <c r="B26" s="119">
        <f>B24-B13</f>
        <v>3.3292180115686563</v>
      </c>
      <c r="C26" s="119">
        <f t="shared" ref="C26:I26" si="0">C24-C13</f>
        <v>10.296989972020128</v>
      </c>
      <c r="D26" s="119">
        <f t="shared" si="0"/>
        <v>2.5605347710917243</v>
      </c>
      <c r="E26" s="119">
        <f t="shared" si="0"/>
        <v>0.92085749194890809</v>
      </c>
      <c r="F26" s="119">
        <f t="shared" si="0"/>
        <v>-2.5958874173456081</v>
      </c>
      <c r="G26" s="119">
        <f t="shared" si="0"/>
        <v>-8.8453630716821579</v>
      </c>
      <c r="H26" s="119">
        <f t="shared" si="0"/>
        <v>-8.4487034418378926</v>
      </c>
      <c r="I26" s="119">
        <f t="shared" si="0"/>
        <v>1.010144888635395</v>
      </c>
    </row>
    <row r="29" spans="1:9">
      <c r="A29" s="15" t="s">
        <v>121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2CFFB-A874-41F8-811B-9E4838D094C4}">
  <dimension ref="A1:U25"/>
  <sheetViews>
    <sheetView zoomScale="118" zoomScaleNormal="118" workbookViewId="0">
      <pane xSplit="1" topLeftCell="B1" activePane="topRight" state="frozen"/>
      <selection pane="topRight"/>
    </sheetView>
  </sheetViews>
  <sheetFormatPr baseColWidth="10" defaultColWidth="9" defaultRowHeight="14"/>
  <cols>
    <col min="1" max="1" width="17.83203125" style="15" customWidth="1"/>
    <col min="2" max="16384" width="9" style="15"/>
  </cols>
  <sheetData>
    <row r="1" spans="1:21">
      <c r="A1" s="14" t="s">
        <v>156</v>
      </c>
    </row>
    <row r="2" spans="1:21" ht="16">
      <c r="A2" s="20" t="s">
        <v>81</v>
      </c>
    </row>
    <row r="4" spans="1:21" ht="32.25" customHeight="1">
      <c r="B4" s="211" t="s">
        <v>0</v>
      </c>
      <c r="C4" s="211"/>
      <c r="D4" s="209" t="s">
        <v>1</v>
      </c>
      <c r="E4" s="210"/>
      <c r="F4" s="208" t="s">
        <v>2</v>
      </c>
      <c r="G4" s="208"/>
      <c r="H4" s="209" t="s">
        <v>3</v>
      </c>
      <c r="I4" s="210"/>
      <c r="J4" s="208" t="s">
        <v>4</v>
      </c>
      <c r="K4" s="208"/>
      <c r="L4" s="209" t="s">
        <v>5</v>
      </c>
      <c r="M4" s="210"/>
      <c r="N4" s="208" t="s">
        <v>6</v>
      </c>
      <c r="O4" s="208"/>
      <c r="P4" s="209" t="s">
        <v>7</v>
      </c>
      <c r="Q4" s="210"/>
      <c r="R4" s="208" t="s">
        <v>8</v>
      </c>
      <c r="S4" s="208"/>
      <c r="T4" s="209" t="s">
        <v>9</v>
      </c>
      <c r="U4" s="210"/>
    </row>
    <row r="5" spans="1:21" ht="34">
      <c r="B5" s="99" t="s">
        <v>83</v>
      </c>
      <c r="C5" s="99" t="s">
        <v>20</v>
      </c>
      <c r="D5" s="163" t="s">
        <v>83</v>
      </c>
      <c r="E5" s="164" t="s">
        <v>20</v>
      </c>
      <c r="F5" s="61" t="s">
        <v>83</v>
      </c>
      <c r="G5" s="61" t="s">
        <v>20</v>
      </c>
      <c r="H5" s="163" t="s">
        <v>83</v>
      </c>
      <c r="I5" s="164" t="s">
        <v>20</v>
      </c>
      <c r="J5" s="61" t="s">
        <v>83</v>
      </c>
      <c r="K5" s="61" t="s">
        <v>20</v>
      </c>
      <c r="L5" s="163" t="s">
        <v>83</v>
      </c>
      <c r="M5" s="164" t="s">
        <v>20</v>
      </c>
      <c r="N5" s="61" t="s">
        <v>83</v>
      </c>
      <c r="O5" s="61" t="s">
        <v>20</v>
      </c>
      <c r="P5" s="163" t="s">
        <v>83</v>
      </c>
      <c r="Q5" s="164" t="s">
        <v>20</v>
      </c>
      <c r="R5" s="61" t="s">
        <v>83</v>
      </c>
      <c r="S5" s="61" t="s">
        <v>20</v>
      </c>
      <c r="T5" s="163" t="s">
        <v>83</v>
      </c>
      <c r="U5" s="164" t="s">
        <v>20</v>
      </c>
    </row>
    <row r="6" spans="1:21">
      <c r="A6" s="15">
        <v>2007</v>
      </c>
      <c r="B6" s="17">
        <v>82089.147943011587</v>
      </c>
      <c r="C6" s="17">
        <v>67390.759673853347</v>
      </c>
      <c r="D6" s="45">
        <v>65787.054671117439</v>
      </c>
      <c r="E6" s="46">
        <v>55609.181291147041</v>
      </c>
      <c r="F6" s="54">
        <v>70963.388223874106</v>
      </c>
      <c r="G6" s="54">
        <v>59218.196245998355</v>
      </c>
      <c r="H6" s="45">
        <v>73296.945421251046</v>
      </c>
      <c r="I6" s="46">
        <v>60563.020661379109</v>
      </c>
      <c r="J6" s="102" t="s">
        <v>15</v>
      </c>
      <c r="K6" s="102" t="s">
        <v>15</v>
      </c>
      <c r="L6" s="158" t="s">
        <v>15</v>
      </c>
      <c r="M6" s="159" t="s">
        <v>15</v>
      </c>
      <c r="N6" s="102" t="s">
        <v>15</v>
      </c>
      <c r="O6" s="102" t="s">
        <v>15</v>
      </c>
      <c r="P6" s="158" t="s">
        <v>15</v>
      </c>
      <c r="Q6" s="159" t="s">
        <v>15</v>
      </c>
      <c r="R6" s="102" t="s">
        <v>15</v>
      </c>
      <c r="S6" s="102" t="s">
        <v>15</v>
      </c>
      <c r="T6" s="158" t="s">
        <v>15</v>
      </c>
      <c r="U6" s="159" t="s">
        <v>15</v>
      </c>
    </row>
    <row r="7" spans="1:21">
      <c r="A7" s="15">
        <v>2008</v>
      </c>
      <c r="B7" s="17">
        <v>82422.93838373672</v>
      </c>
      <c r="C7" s="17">
        <v>68007.759201164794</v>
      </c>
      <c r="D7" s="45">
        <v>67991.891389113749</v>
      </c>
      <c r="E7" s="46">
        <v>57237.02782067065</v>
      </c>
      <c r="F7" s="54">
        <v>72420.168004347215</v>
      </c>
      <c r="G7" s="54">
        <v>60290.316393899942</v>
      </c>
      <c r="H7" s="45">
        <v>76431.620212312948</v>
      </c>
      <c r="I7" s="46">
        <v>62861.820553716963</v>
      </c>
      <c r="J7" s="54">
        <v>78279.329424586569</v>
      </c>
      <c r="K7" s="54">
        <v>64691.219411262107</v>
      </c>
      <c r="L7" s="45">
        <v>67678.681081003218</v>
      </c>
      <c r="M7" s="46">
        <v>56673.196187490394</v>
      </c>
      <c r="N7" s="54">
        <v>69873.616515280257</v>
      </c>
      <c r="O7" s="54">
        <v>59136.937552713513</v>
      </c>
      <c r="P7" s="45">
        <v>57203.861109207835</v>
      </c>
      <c r="Q7" s="46">
        <v>49336.589567651688</v>
      </c>
      <c r="R7" s="54">
        <v>61871.940616959808</v>
      </c>
      <c r="S7" s="54">
        <v>52794.377298958352</v>
      </c>
      <c r="T7" s="45">
        <v>60558.076723470673</v>
      </c>
      <c r="U7" s="46">
        <v>52114.063574969921</v>
      </c>
    </row>
    <row r="8" spans="1:21">
      <c r="A8" s="15">
        <v>2009</v>
      </c>
      <c r="B8" s="17">
        <v>81283.467270938927</v>
      </c>
      <c r="C8" s="17">
        <v>67914.534843836591</v>
      </c>
      <c r="D8" s="45">
        <v>68783.535675881925</v>
      </c>
      <c r="E8" s="46">
        <v>58626.652496264694</v>
      </c>
      <c r="F8" s="54">
        <v>73901.859067880156</v>
      </c>
      <c r="G8" s="54">
        <v>62259.779393745972</v>
      </c>
      <c r="H8" s="45">
        <v>77746.74344945667</v>
      </c>
      <c r="I8" s="46">
        <v>64724.315546573518</v>
      </c>
      <c r="J8" s="54">
        <v>79297.611143828151</v>
      </c>
      <c r="K8" s="54">
        <v>66425.134807026086</v>
      </c>
      <c r="L8" s="45">
        <v>67168.198595070833</v>
      </c>
      <c r="M8" s="46">
        <v>57118.933801643048</v>
      </c>
      <c r="N8" s="54">
        <v>66163.560265251159</v>
      </c>
      <c r="O8" s="54">
        <v>57062.006351084201</v>
      </c>
      <c r="P8" s="45">
        <v>58333.958429673614</v>
      </c>
      <c r="Q8" s="46">
        <v>50805.230364835588</v>
      </c>
      <c r="R8" s="54">
        <v>62790.119630545501</v>
      </c>
      <c r="S8" s="54">
        <v>54176.92301393643</v>
      </c>
      <c r="T8" s="45">
        <v>61139.021868120188</v>
      </c>
      <c r="U8" s="46">
        <v>53252.700394170475</v>
      </c>
    </row>
    <row r="9" spans="1:21">
      <c r="A9" s="15">
        <v>2010</v>
      </c>
      <c r="B9" s="17">
        <v>81137.321979133951</v>
      </c>
      <c r="C9" s="17">
        <v>67676.944851992928</v>
      </c>
      <c r="D9" s="45">
        <v>68586.330072096243</v>
      </c>
      <c r="E9" s="46">
        <v>58746.565515228816</v>
      </c>
      <c r="F9" s="54">
        <v>73760.642898963226</v>
      </c>
      <c r="G9" s="54">
        <v>62395.871090812114</v>
      </c>
      <c r="H9" s="45">
        <v>76786.416220137224</v>
      </c>
      <c r="I9" s="46">
        <v>64523.671763221158</v>
      </c>
      <c r="J9" s="54">
        <v>78747.2642240188</v>
      </c>
      <c r="K9" s="54">
        <v>66394.109475566103</v>
      </c>
      <c r="L9" s="45">
        <v>67458.255294373492</v>
      </c>
      <c r="M9" s="46">
        <v>57555.756936991289</v>
      </c>
      <c r="N9" s="54">
        <v>65759.808979035326</v>
      </c>
      <c r="O9" s="54">
        <v>56961.48347492898</v>
      </c>
      <c r="P9" s="45">
        <v>57932.563392771546</v>
      </c>
      <c r="Q9" s="46">
        <v>50628.210981689197</v>
      </c>
      <c r="R9" s="54">
        <v>62429.455069823925</v>
      </c>
      <c r="S9" s="54">
        <v>54167.958089668617</v>
      </c>
      <c r="T9" s="45">
        <v>61187.905279053281</v>
      </c>
      <c r="U9" s="46">
        <v>53446.505577549491</v>
      </c>
    </row>
    <row r="10" spans="1:21">
      <c r="A10" s="15">
        <v>2011</v>
      </c>
      <c r="B10" s="17">
        <v>81510.651466482843</v>
      </c>
      <c r="C10" s="17">
        <v>67785.678060478342</v>
      </c>
      <c r="D10" s="45">
        <v>68444.919615609062</v>
      </c>
      <c r="E10" s="46">
        <v>58554.925427393362</v>
      </c>
      <c r="F10" s="54">
        <v>73371.405869238355</v>
      </c>
      <c r="G10" s="54">
        <v>62131.090371752995</v>
      </c>
      <c r="H10" s="45">
        <v>76655.278069175853</v>
      </c>
      <c r="I10" s="46">
        <v>64303.434633521429</v>
      </c>
      <c r="J10" s="54">
        <v>79329.443676918163</v>
      </c>
      <c r="K10" s="54">
        <v>66491.961697100764</v>
      </c>
      <c r="L10" s="45">
        <v>67143.099099099112</v>
      </c>
      <c r="M10" s="46">
        <v>57359.583333333336</v>
      </c>
      <c r="N10" s="54">
        <v>66242.241100323634</v>
      </c>
      <c r="O10" s="54">
        <v>57262.340761988824</v>
      </c>
      <c r="P10" s="45">
        <v>57820.120798319331</v>
      </c>
      <c r="Q10" s="46">
        <v>50555.718954248376</v>
      </c>
      <c r="R10" s="54">
        <v>61670.657974992384</v>
      </c>
      <c r="S10" s="54">
        <v>53514.065263799945</v>
      </c>
      <c r="T10" s="45">
        <v>60940.085189651923</v>
      </c>
      <c r="U10" s="46">
        <v>53199.198915768073</v>
      </c>
    </row>
    <row r="11" spans="1:21">
      <c r="A11" s="15">
        <v>2012</v>
      </c>
      <c r="B11" s="17">
        <v>82650.979927493405</v>
      </c>
      <c r="C11" s="17">
        <v>68739.595603922528</v>
      </c>
      <c r="D11" s="45">
        <v>68839.774798220446</v>
      </c>
      <c r="E11" s="46">
        <v>58976.378098161302</v>
      </c>
      <c r="F11" s="54">
        <v>73494.412945036136</v>
      </c>
      <c r="G11" s="54">
        <v>62293.968508729624</v>
      </c>
      <c r="H11" s="45">
        <v>75748.753138894725</v>
      </c>
      <c r="I11" s="46">
        <v>63823.791995265514</v>
      </c>
      <c r="J11" s="54">
        <v>78756.226879794398</v>
      </c>
      <c r="K11" s="54">
        <v>66309.650130446636</v>
      </c>
      <c r="L11" s="45">
        <v>67658.23229294768</v>
      </c>
      <c r="M11" s="46">
        <v>57845.388645533727</v>
      </c>
      <c r="N11" s="54">
        <v>67487.057244742376</v>
      </c>
      <c r="O11" s="54">
        <v>58278.851072945152</v>
      </c>
      <c r="P11" s="45">
        <v>58651.344720852925</v>
      </c>
      <c r="Q11" s="46">
        <v>51341.02086438152</v>
      </c>
      <c r="R11" s="54">
        <v>62324.460492095495</v>
      </c>
      <c r="S11" s="54">
        <v>54217.197408024309</v>
      </c>
      <c r="T11" s="45">
        <v>61982.237873126513</v>
      </c>
      <c r="U11" s="46">
        <v>54070.528348216692</v>
      </c>
    </row>
    <row r="12" spans="1:21">
      <c r="A12" s="15">
        <v>2013</v>
      </c>
      <c r="B12" s="17">
        <v>83772.769010717151</v>
      </c>
      <c r="C12" s="17">
        <v>69584.140547799296</v>
      </c>
      <c r="D12" s="45">
        <v>69914.810899359029</v>
      </c>
      <c r="E12" s="46">
        <v>59559.941770694037</v>
      </c>
      <c r="F12" s="54">
        <v>74427.096947968734</v>
      </c>
      <c r="G12" s="54">
        <v>62694.505972173203</v>
      </c>
      <c r="H12" s="45">
        <v>76666.548896193621</v>
      </c>
      <c r="I12" s="46">
        <v>64304.178640630744</v>
      </c>
      <c r="J12" s="54">
        <v>80496.096662095762</v>
      </c>
      <c r="K12" s="54">
        <v>67395.736440780078</v>
      </c>
      <c r="L12" s="45">
        <v>68006.391864853227</v>
      </c>
      <c r="M12" s="46">
        <v>58087.419395689285</v>
      </c>
      <c r="N12" s="54">
        <v>68496.661014738493</v>
      </c>
      <c r="O12" s="54">
        <v>58755.444173234704</v>
      </c>
      <c r="P12" s="45">
        <v>60287.73903584107</v>
      </c>
      <c r="Q12" s="46">
        <v>52407.529485858249</v>
      </c>
      <c r="R12" s="54">
        <v>62868.604625885841</v>
      </c>
      <c r="S12" s="54">
        <v>54488.494340825768</v>
      </c>
      <c r="T12" s="45">
        <v>63095.700957337518</v>
      </c>
      <c r="U12" s="46">
        <v>54687.97998703643</v>
      </c>
    </row>
    <row r="13" spans="1:21">
      <c r="A13" s="15">
        <v>2014</v>
      </c>
      <c r="B13" s="17">
        <v>84391.448227622721</v>
      </c>
      <c r="C13" s="17">
        <v>69910.877201311901</v>
      </c>
      <c r="D13" s="45">
        <v>70671.510745717518</v>
      </c>
      <c r="E13" s="46">
        <v>59816.426866878865</v>
      </c>
      <c r="F13" s="54">
        <v>74957.19140963706</v>
      </c>
      <c r="G13" s="54">
        <v>62751.734840962934</v>
      </c>
      <c r="H13" s="45">
        <v>78822.099435024764</v>
      </c>
      <c r="I13" s="46">
        <v>65564.828286687421</v>
      </c>
      <c r="J13" s="54">
        <v>79889.926710739048</v>
      </c>
      <c r="K13" s="54">
        <v>66530.234466941271</v>
      </c>
      <c r="L13" s="45">
        <v>65817.051727207989</v>
      </c>
      <c r="M13" s="46">
        <v>56038.961350506492</v>
      </c>
      <c r="N13" s="54">
        <v>69238.25282819735</v>
      </c>
      <c r="O13" s="54">
        <v>58967.260819131559</v>
      </c>
      <c r="P13" s="45">
        <v>59837.578554860287</v>
      </c>
      <c r="Q13" s="46">
        <v>51767.482108821525</v>
      </c>
      <c r="R13" s="54">
        <v>63332.922383000019</v>
      </c>
      <c r="S13" s="54">
        <v>54517.732364685013</v>
      </c>
      <c r="T13" s="45">
        <v>64173.053643884174</v>
      </c>
      <c r="U13" s="46">
        <v>55264.876161687083</v>
      </c>
    </row>
    <row r="14" spans="1:21">
      <c r="A14" s="15">
        <v>2015</v>
      </c>
      <c r="B14" s="17">
        <v>86271.300670808429</v>
      </c>
      <c r="C14" s="17">
        <v>71179.439713878834</v>
      </c>
      <c r="D14" s="45">
        <v>71175.248955998963</v>
      </c>
      <c r="E14" s="46">
        <v>60208.303437742215</v>
      </c>
      <c r="F14" s="54">
        <v>74838.810984672949</v>
      </c>
      <c r="G14" s="54">
        <v>62697.353783517283</v>
      </c>
      <c r="H14" s="45">
        <v>78528.72386797455</v>
      </c>
      <c r="I14" s="46">
        <v>65142.959008376434</v>
      </c>
      <c r="J14" s="54">
        <v>80475.886768532378</v>
      </c>
      <c r="K14" s="54">
        <v>66938.105642186303</v>
      </c>
      <c r="L14" s="45">
        <v>67118.425706045324</v>
      </c>
      <c r="M14" s="46">
        <v>57217.62252683306</v>
      </c>
      <c r="N14" s="54">
        <v>69904.56709870341</v>
      </c>
      <c r="O14" s="54">
        <v>59608.887345180796</v>
      </c>
      <c r="P14" s="45">
        <v>60154.468285604511</v>
      </c>
      <c r="Q14" s="46">
        <v>52120.316467787605</v>
      </c>
      <c r="R14" s="54">
        <v>64421.944394002741</v>
      </c>
      <c r="S14" s="54">
        <v>55480.980896435911</v>
      </c>
      <c r="T14" s="45">
        <v>65086.022764658548</v>
      </c>
      <c r="U14" s="46">
        <v>56012.500599911946</v>
      </c>
    </row>
    <row r="15" spans="1:21">
      <c r="A15" s="15">
        <v>2016</v>
      </c>
      <c r="B15" s="17">
        <v>83959.216525153024</v>
      </c>
      <c r="C15" s="17">
        <v>69709.021909298099</v>
      </c>
      <c r="D15" s="45">
        <v>70812.786264036535</v>
      </c>
      <c r="E15" s="46">
        <v>60126.553509442601</v>
      </c>
      <c r="F15" s="54">
        <v>74016.91083000935</v>
      </c>
      <c r="G15" s="54">
        <v>62242.440360185727</v>
      </c>
      <c r="H15" s="45">
        <v>78824.963684445771</v>
      </c>
      <c r="I15" s="46">
        <v>65708.350582113053</v>
      </c>
      <c r="J15" s="54">
        <v>79572.949333681769</v>
      </c>
      <c r="K15" s="54">
        <v>66472.898189088781</v>
      </c>
      <c r="L15" s="45">
        <v>66132.361702235095</v>
      </c>
      <c r="M15" s="46">
        <v>56641.479231984827</v>
      </c>
      <c r="N15" s="54">
        <v>68671.488624250866</v>
      </c>
      <c r="O15" s="54">
        <v>58997.008703877582</v>
      </c>
      <c r="P15" s="45">
        <v>60247.751290804779</v>
      </c>
      <c r="Q15" s="46">
        <v>52305.021573247883</v>
      </c>
      <c r="R15" s="54">
        <v>64661.426845182825</v>
      </c>
      <c r="S15" s="54">
        <v>55824.545153565035</v>
      </c>
      <c r="T15" s="45">
        <v>64665.412063637035</v>
      </c>
      <c r="U15" s="46">
        <v>55838.886763556693</v>
      </c>
    </row>
    <row r="16" spans="1:21">
      <c r="A16" s="15">
        <v>2017</v>
      </c>
      <c r="B16" s="17">
        <v>85700.201680263475</v>
      </c>
      <c r="C16" s="17">
        <v>70924.472833083346</v>
      </c>
      <c r="D16" s="45">
        <v>71339.662480662082</v>
      </c>
      <c r="E16" s="46">
        <v>60459.03705645899</v>
      </c>
      <c r="F16" s="54">
        <v>74746.350737062996</v>
      </c>
      <c r="G16" s="54">
        <v>62698.278229205091</v>
      </c>
      <c r="H16" s="45">
        <v>78881.650686981622</v>
      </c>
      <c r="I16" s="46">
        <v>65577.134856955265</v>
      </c>
      <c r="J16" s="54">
        <v>80317.328813816101</v>
      </c>
      <c r="K16" s="54">
        <v>67003.013274503872</v>
      </c>
      <c r="L16" s="45">
        <v>67051.419686635665</v>
      </c>
      <c r="M16" s="46">
        <v>57232.004681213861</v>
      </c>
      <c r="N16" s="54">
        <v>69418.266741950865</v>
      </c>
      <c r="O16" s="54">
        <v>59548.983205365497</v>
      </c>
      <c r="P16" s="45">
        <v>60245.987452126596</v>
      </c>
      <c r="Q16" s="46">
        <v>52342.117999563263</v>
      </c>
      <c r="R16" s="54">
        <v>64731.15140697606</v>
      </c>
      <c r="S16" s="54">
        <v>55810.698589533939</v>
      </c>
      <c r="T16" s="45">
        <v>65173.779990035771</v>
      </c>
      <c r="U16" s="46">
        <v>56200.854260284141</v>
      </c>
    </row>
    <row r="17" spans="1:21">
      <c r="A17" s="15">
        <v>2018</v>
      </c>
      <c r="B17" s="17">
        <v>86029.808746653245</v>
      </c>
      <c r="C17" s="17">
        <v>70986.338918278343</v>
      </c>
      <c r="D17" s="45">
        <v>71454.103672916273</v>
      </c>
      <c r="E17" s="46">
        <v>60379.059485956335</v>
      </c>
      <c r="F17" s="54">
        <v>74543.347801521522</v>
      </c>
      <c r="G17" s="54">
        <v>62353.051656997872</v>
      </c>
      <c r="H17" s="45">
        <v>79602.00844398998</v>
      </c>
      <c r="I17" s="46">
        <v>65966.79561721324</v>
      </c>
      <c r="J17" s="54">
        <v>80106.438705526016</v>
      </c>
      <c r="K17" s="54">
        <v>66604.359668534307</v>
      </c>
      <c r="L17" s="45">
        <v>66124.061955451165</v>
      </c>
      <c r="M17" s="46">
        <v>56481.009924994316</v>
      </c>
      <c r="N17" s="54">
        <v>69060.972542210642</v>
      </c>
      <c r="O17" s="54">
        <v>59207.147150155273</v>
      </c>
      <c r="P17" s="45">
        <v>60620.606561415756</v>
      </c>
      <c r="Q17" s="46">
        <v>52390.950850972098</v>
      </c>
      <c r="R17" s="54">
        <v>64613.455550978877</v>
      </c>
      <c r="S17" s="54">
        <v>55709.966502713702</v>
      </c>
      <c r="T17" s="45">
        <v>65395.647491954544</v>
      </c>
      <c r="U17" s="46">
        <v>56208.74461171557</v>
      </c>
    </row>
    <row r="18" spans="1:21">
      <c r="A18" s="15">
        <v>2019</v>
      </c>
      <c r="B18" s="17">
        <v>86678.167371281233</v>
      </c>
      <c r="C18" s="17">
        <v>71686.769977483287</v>
      </c>
      <c r="D18" s="45">
        <v>72092.781828531151</v>
      </c>
      <c r="E18" s="46">
        <v>61066.936817282411</v>
      </c>
      <c r="F18" s="54">
        <v>75046.797349530651</v>
      </c>
      <c r="G18" s="54">
        <v>62834.759801214801</v>
      </c>
      <c r="H18" s="45">
        <v>79442.469829723923</v>
      </c>
      <c r="I18" s="46">
        <v>65832.203670028102</v>
      </c>
      <c r="J18" s="54">
        <v>81103.462661660407</v>
      </c>
      <c r="K18" s="54">
        <v>67683.24989570296</v>
      </c>
      <c r="L18" s="45">
        <v>66421.302149178257</v>
      </c>
      <c r="M18" s="46">
        <v>56744.943109987355</v>
      </c>
      <c r="N18" s="54">
        <v>70174.832962138084</v>
      </c>
      <c r="O18" s="54">
        <v>60255.382331106164</v>
      </c>
      <c r="P18" s="45">
        <v>60639.310344827587</v>
      </c>
      <c r="Q18" s="46">
        <v>52609.65517241379</v>
      </c>
      <c r="R18" s="54">
        <v>65929.268292682929</v>
      </c>
      <c r="S18" s="54">
        <v>56882.92682926829</v>
      </c>
      <c r="T18" s="45">
        <v>66235.327921844699</v>
      </c>
      <c r="U18" s="46">
        <v>57182.134904101717</v>
      </c>
    </row>
    <row r="19" spans="1:21">
      <c r="B19" s="103"/>
      <c r="D19" s="47"/>
      <c r="E19" s="48"/>
      <c r="F19" s="55"/>
      <c r="G19" s="55"/>
      <c r="H19" s="47"/>
      <c r="I19" s="48"/>
      <c r="J19" s="55"/>
      <c r="K19" s="55"/>
      <c r="L19" s="47"/>
      <c r="M19" s="48"/>
      <c r="N19" s="55"/>
      <c r="O19" s="55"/>
      <c r="P19" s="47"/>
      <c r="Q19" s="48"/>
      <c r="R19" s="55"/>
      <c r="S19" s="55"/>
      <c r="T19" s="47"/>
      <c r="U19" s="48"/>
    </row>
    <row r="20" spans="1:21">
      <c r="A20" s="15" t="s">
        <v>21</v>
      </c>
      <c r="B20" s="111">
        <f>100*((B18/B7)^(1/11)-1)</f>
        <v>0.45866920323742733</v>
      </c>
      <c r="C20" s="111">
        <f t="shared" ref="C20:U20" si="0">100*((C18/C7)^(1/11)-1)</f>
        <v>0.48009794814865003</v>
      </c>
      <c r="D20" s="114">
        <f t="shared" si="0"/>
        <v>0.53383322197333438</v>
      </c>
      <c r="E20" s="115">
        <f t="shared" si="0"/>
        <v>0.59055109033645525</v>
      </c>
      <c r="F20" s="113">
        <f t="shared" si="0"/>
        <v>0.32440742394681532</v>
      </c>
      <c r="G20" s="113">
        <f t="shared" si="0"/>
        <v>0.37649715855829768</v>
      </c>
      <c r="H20" s="114">
        <f t="shared" si="0"/>
        <v>0.3518595965883442</v>
      </c>
      <c r="I20" s="115">
        <f t="shared" si="0"/>
        <v>0.42061066767082878</v>
      </c>
      <c r="J20" s="113">
        <f t="shared" si="0"/>
        <v>0.32272035435585433</v>
      </c>
      <c r="K20" s="113">
        <f t="shared" si="0"/>
        <v>0.411875455513111</v>
      </c>
      <c r="L20" s="114">
        <f t="shared" si="0"/>
        <v>-0.1703402741965121</v>
      </c>
      <c r="M20" s="115">
        <f t="shared" si="0"/>
        <v>1.1502257958695417E-2</v>
      </c>
      <c r="N20" s="113">
        <f t="shared" si="0"/>
        <v>3.911319344271913E-2</v>
      </c>
      <c r="O20" s="113">
        <f t="shared" si="0"/>
        <v>0.17047397472247372</v>
      </c>
      <c r="P20" s="114">
        <f t="shared" si="0"/>
        <v>0.53160777625582689</v>
      </c>
      <c r="Q20" s="115">
        <f t="shared" si="0"/>
        <v>0.58565075528325128</v>
      </c>
      <c r="R20" s="113">
        <f t="shared" si="0"/>
        <v>0.57908570830289552</v>
      </c>
      <c r="S20" s="113">
        <f t="shared" si="0"/>
        <v>0.68040014724046749</v>
      </c>
      <c r="T20" s="114">
        <f t="shared" si="0"/>
        <v>0.81797386146345019</v>
      </c>
      <c r="U20" s="115">
        <f t="shared" si="0"/>
        <v>0.84726621013084813</v>
      </c>
    </row>
    <row r="21" spans="1:21">
      <c r="B21" s="103"/>
    </row>
    <row r="22" spans="1:21">
      <c r="A22" s="15" t="s">
        <v>115</v>
      </c>
      <c r="B22" s="103"/>
    </row>
    <row r="23" spans="1:21">
      <c r="B23" s="103"/>
    </row>
    <row r="24" spans="1:21">
      <c r="B24" s="103"/>
    </row>
    <row r="25" spans="1:21">
      <c r="A25" s="15" t="s">
        <v>185</v>
      </c>
    </row>
  </sheetData>
  <mergeCells count="10">
    <mergeCell ref="N4:O4"/>
    <mergeCell ref="P4:Q4"/>
    <mergeCell ref="R4:S4"/>
    <mergeCell ref="T4:U4"/>
    <mergeCell ref="B4:C4"/>
    <mergeCell ref="D4:E4"/>
    <mergeCell ref="F4:G4"/>
    <mergeCell ref="H4:I4"/>
    <mergeCell ref="J4:K4"/>
    <mergeCell ref="L4:M4"/>
  </mergeCell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C80F6-3C44-450E-A923-87C0C0A2DD1C}">
  <dimension ref="A1:Q23"/>
  <sheetViews>
    <sheetView zoomScale="115" zoomScaleNormal="115" workbookViewId="0">
      <pane xSplit="1" topLeftCell="B1" activePane="topRight" state="frozen"/>
      <selection pane="topRight"/>
    </sheetView>
  </sheetViews>
  <sheetFormatPr baseColWidth="10" defaultColWidth="9" defaultRowHeight="14"/>
  <cols>
    <col min="1" max="1" width="20.5" style="15" customWidth="1"/>
    <col min="2" max="16384" width="9" style="15"/>
  </cols>
  <sheetData>
    <row r="1" spans="1:17">
      <c r="A1" s="14" t="s">
        <v>157</v>
      </c>
    </row>
    <row r="2" spans="1:17">
      <c r="A2" s="112"/>
    </row>
    <row r="4" spans="1:17" ht="32.25" customHeight="1">
      <c r="B4" s="208" t="s">
        <v>2</v>
      </c>
      <c r="C4" s="208"/>
      <c r="D4" s="209" t="s">
        <v>3</v>
      </c>
      <c r="E4" s="210"/>
      <c r="F4" s="208" t="s">
        <v>4</v>
      </c>
      <c r="G4" s="208"/>
      <c r="H4" s="209" t="s">
        <v>5</v>
      </c>
      <c r="I4" s="210"/>
      <c r="J4" s="208" t="s">
        <v>6</v>
      </c>
      <c r="K4" s="208"/>
      <c r="L4" s="209" t="s">
        <v>7</v>
      </c>
      <c r="M4" s="210"/>
      <c r="N4" s="208" t="s">
        <v>8</v>
      </c>
      <c r="O4" s="208"/>
      <c r="P4" s="209" t="s">
        <v>9</v>
      </c>
      <c r="Q4" s="210"/>
    </row>
    <row r="5" spans="1:17" ht="34">
      <c r="B5" s="61" t="s">
        <v>83</v>
      </c>
      <c r="C5" s="61" t="s">
        <v>20</v>
      </c>
      <c r="D5" s="100" t="s">
        <v>83</v>
      </c>
      <c r="E5" s="101" t="s">
        <v>20</v>
      </c>
      <c r="F5" s="61" t="s">
        <v>83</v>
      </c>
      <c r="G5" s="61" t="s">
        <v>20</v>
      </c>
      <c r="H5" s="100" t="s">
        <v>83</v>
      </c>
      <c r="I5" s="101" t="s">
        <v>20</v>
      </c>
      <c r="J5" s="61" t="s">
        <v>83</v>
      </c>
      <c r="K5" s="61" t="s">
        <v>20</v>
      </c>
      <c r="L5" s="100" t="s">
        <v>83</v>
      </c>
      <c r="M5" s="101" t="s">
        <v>20</v>
      </c>
      <c r="N5" s="61" t="s">
        <v>83</v>
      </c>
      <c r="O5" s="61" t="s">
        <v>20</v>
      </c>
      <c r="P5" s="100" t="s">
        <v>83</v>
      </c>
      <c r="Q5" s="101" t="s">
        <v>20</v>
      </c>
    </row>
    <row r="6" spans="1:17">
      <c r="A6" s="15">
        <v>2007</v>
      </c>
      <c r="B6" s="116">
        <v>107.868316310305</v>
      </c>
      <c r="C6" s="116">
        <v>106.48996239659776</v>
      </c>
      <c r="D6" s="117">
        <v>111.41545367500802</v>
      </c>
      <c r="E6" s="118">
        <v>108.90831200030762</v>
      </c>
      <c r="F6" s="116" t="s">
        <v>15</v>
      </c>
      <c r="G6" s="116" t="s">
        <v>15</v>
      </c>
      <c r="H6" s="117" t="s">
        <v>15</v>
      </c>
      <c r="I6" s="118" t="s">
        <v>15</v>
      </c>
      <c r="J6" s="116" t="s">
        <v>15</v>
      </c>
      <c r="K6" s="116" t="s">
        <v>15</v>
      </c>
      <c r="L6" s="117" t="s">
        <v>15</v>
      </c>
      <c r="M6" s="118" t="s">
        <v>15</v>
      </c>
      <c r="N6" s="116" t="s">
        <v>15</v>
      </c>
      <c r="O6" s="116" t="s">
        <v>15</v>
      </c>
      <c r="P6" s="117" t="s">
        <v>15</v>
      </c>
      <c r="Q6" s="118" t="s">
        <v>15</v>
      </c>
    </row>
    <row r="7" spans="1:17">
      <c r="A7" s="15">
        <v>2008</v>
      </c>
      <c r="B7" s="116">
        <v>106.51294812478548</v>
      </c>
      <c r="C7" s="116">
        <v>105.33446387676794</v>
      </c>
      <c r="D7" s="117">
        <v>112.41284607733458</v>
      </c>
      <c r="E7" s="118">
        <v>109.827192199199</v>
      </c>
      <c r="F7" s="116">
        <v>115.13038955865839</v>
      </c>
      <c r="G7" s="116">
        <v>113.02337293604096</v>
      </c>
      <c r="H7" s="117">
        <v>99.539341674850547</v>
      </c>
      <c r="I7" s="118">
        <v>99.014918044055676</v>
      </c>
      <c r="J7" s="116">
        <v>102.76757284982338</v>
      </c>
      <c r="K7" s="116">
        <v>103.31937175004171</v>
      </c>
      <c r="L7" s="117">
        <v>84.13335758205838</v>
      </c>
      <c r="M7" s="118">
        <v>86.196980252413141</v>
      </c>
      <c r="N7" s="116">
        <v>90.998999076037151</v>
      </c>
      <c r="O7" s="116">
        <v>92.23815300886767</v>
      </c>
      <c r="P7" s="117">
        <v>89.066615865854089</v>
      </c>
      <c r="Q7" s="118">
        <v>91.049562772980636</v>
      </c>
    </row>
    <row r="8" spans="1:17">
      <c r="A8" s="15">
        <v>2009</v>
      </c>
      <c r="B8" s="116">
        <v>107.44120426742312</v>
      </c>
      <c r="C8" s="116">
        <v>106.19705670166441</v>
      </c>
      <c r="D8" s="117">
        <v>113.03103669431984</v>
      </c>
      <c r="E8" s="118">
        <v>110.40083782831935</v>
      </c>
      <c r="F8" s="116">
        <v>115.28574442216825</v>
      </c>
      <c r="G8" s="116">
        <v>113.3019402928698</v>
      </c>
      <c r="H8" s="117">
        <v>97.651564338851671</v>
      </c>
      <c r="I8" s="118">
        <v>97.428270879498527</v>
      </c>
      <c r="J8" s="116">
        <v>96.190984681310255</v>
      </c>
      <c r="K8" s="116">
        <v>97.331169223280853</v>
      </c>
      <c r="L8" s="117">
        <v>84.808025432934642</v>
      </c>
      <c r="M8" s="118">
        <v>86.658931052003297</v>
      </c>
      <c r="N8" s="116">
        <v>91.286554280113947</v>
      </c>
      <c r="O8" s="116">
        <v>92.410057042551131</v>
      </c>
      <c r="P8" s="117">
        <v>88.886128442446164</v>
      </c>
      <c r="Q8" s="118">
        <v>90.83360234078414</v>
      </c>
    </row>
    <row r="9" spans="1:17">
      <c r="A9" s="15">
        <v>2010</v>
      </c>
      <c r="B9" s="116">
        <v>107.54423340835976</v>
      </c>
      <c r="C9" s="116">
        <v>106.21194710461378</v>
      </c>
      <c r="D9" s="117">
        <v>111.95586079532357</v>
      </c>
      <c r="E9" s="118">
        <v>109.83394722282912</v>
      </c>
      <c r="F9" s="116">
        <v>114.81480951268516</v>
      </c>
      <c r="G9" s="116">
        <v>113.01785711771494</v>
      </c>
      <c r="H9" s="117">
        <v>98.355248375970916</v>
      </c>
      <c r="I9" s="118">
        <v>97.972973283129491</v>
      </c>
      <c r="J9" s="116">
        <v>95.878885646615373</v>
      </c>
      <c r="K9" s="116">
        <v>96.961384849234989</v>
      </c>
      <c r="L9" s="117">
        <v>84.466632537233409</v>
      </c>
      <c r="M9" s="118">
        <v>86.180716332369926</v>
      </c>
      <c r="N9" s="116">
        <v>91.023174740796946</v>
      </c>
      <c r="O9" s="116">
        <v>92.206170036658079</v>
      </c>
      <c r="P9" s="117">
        <v>89.212974676927715</v>
      </c>
      <c r="Q9" s="118">
        <v>90.978093968224584</v>
      </c>
    </row>
    <row r="10" spans="1:17">
      <c r="A10" s="15">
        <v>2011</v>
      </c>
      <c r="B10" s="116">
        <v>107.19773838773827</v>
      </c>
      <c r="C10" s="116">
        <v>106.10736828414885</v>
      </c>
      <c r="D10" s="117">
        <v>111.99557030627938</v>
      </c>
      <c r="E10" s="118">
        <v>109.81729404344657</v>
      </c>
      <c r="F10" s="116">
        <v>115.90260332313527</v>
      </c>
      <c r="G10" s="116">
        <v>113.55485676358538</v>
      </c>
      <c r="H10" s="117">
        <v>98.098002709593274</v>
      </c>
      <c r="I10" s="118">
        <v>97.958596846746531</v>
      </c>
      <c r="J10" s="116">
        <v>96.781823212510432</v>
      </c>
      <c r="K10" s="116">
        <v>97.792526152206761</v>
      </c>
      <c r="L10" s="117">
        <v>84.476862743123561</v>
      </c>
      <c r="M10" s="118">
        <v>86.33896907090454</v>
      </c>
      <c r="N10" s="116">
        <v>90.102608522792707</v>
      </c>
      <c r="O10" s="116">
        <v>91.391227762993296</v>
      </c>
      <c r="P10" s="117">
        <v>89.035220629807498</v>
      </c>
      <c r="Q10" s="118">
        <v>90.853499560397765</v>
      </c>
    </row>
    <row r="11" spans="1:17">
      <c r="A11" s="15">
        <v>2012</v>
      </c>
      <c r="B11" s="116">
        <v>106.76155341945717</v>
      </c>
      <c r="C11" s="116">
        <v>105.62528679710793</v>
      </c>
      <c r="D11" s="117">
        <v>110.03631746461333</v>
      </c>
      <c r="E11" s="118">
        <v>108.21924650753576</v>
      </c>
      <c r="F11" s="116">
        <v>114.40511987530543</v>
      </c>
      <c r="G11" s="116">
        <v>112.43425294798489</v>
      </c>
      <c r="H11" s="117">
        <v>98.283633976525863</v>
      </c>
      <c r="I11" s="118">
        <v>98.08230093284952</v>
      </c>
      <c r="J11" s="116">
        <v>98.034976788574497</v>
      </c>
      <c r="K11" s="116">
        <v>98.817277276581521</v>
      </c>
      <c r="L11" s="117">
        <v>85.199791679691984</v>
      </c>
      <c r="M11" s="118">
        <v>87.053533160223296</v>
      </c>
      <c r="N11" s="116">
        <v>90.535538029834782</v>
      </c>
      <c r="O11" s="116">
        <v>91.930361199503068</v>
      </c>
      <c r="P11" s="117">
        <v>90.038408833854575</v>
      </c>
      <c r="Q11" s="118">
        <v>91.681670003913723</v>
      </c>
    </row>
    <row r="12" spans="1:17">
      <c r="A12" s="15">
        <v>2013</v>
      </c>
      <c r="B12" s="116">
        <v>106.45397733408025</v>
      </c>
      <c r="C12" s="116">
        <v>105.26287318000956</v>
      </c>
      <c r="D12" s="117">
        <v>109.65709255304084</v>
      </c>
      <c r="E12" s="118">
        <v>107.96548272025187</v>
      </c>
      <c r="F12" s="116">
        <v>115.13454106021724</v>
      </c>
      <c r="G12" s="116">
        <v>113.15614897719993</v>
      </c>
      <c r="H12" s="117">
        <v>97.270365163036871</v>
      </c>
      <c r="I12" s="118">
        <v>97.527663172214019</v>
      </c>
      <c r="J12" s="116">
        <v>97.971603060384538</v>
      </c>
      <c r="K12" s="116">
        <v>98.649263962418473</v>
      </c>
      <c r="L12" s="117">
        <v>86.230282625843131</v>
      </c>
      <c r="M12" s="118">
        <v>87.991236941814691</v>
      </c>
      <c r="N12" s="116">
        <v>89.921725907810782</v>
      </c>
      <c r="O12" s="116">
        <v>91.48513702482559</v>
      </c>
      <c r="P12" s="117">
        <v>90.246544538556378</v>
      </c>
      <c r="Q12" s="118">
        <v>91.820069599102908</v>
      </c>
    </row>
    <row r="13" spans="1:17">
      <c r="A13" s="15">
        <v>2014</v>
      </c>
      <c r="B13" s="116">
        <v>106.06422675657778</v>
      </c>
      <c r="C13" s="116">
        <v>104.90719377240065</v>
      </c>
      <c r="D13" s="117">
        <v>111.53306134721501</v>
      </c>
      <c r="E13" s="118">
        <v>109.61007154874295</v>
      </c>
      <c r="F13" s="116">
        <v>113.04403410617643</v>
      </c>
      <c r="G13" s="116">
        <v>111.22401980814392</v>
      </c>
      <c r="H13" s="117">
        <v>93.130953382366044</v>
      </c>
      <c r="I13" s="118">
        <v>93.684902769637006</v>
      </c>
      <c r="J13" s="116">
        <v>97.971943853475608</v>
      </c>
      <c r="K13" s="116">
        <v>98.580379851780307</v>
      </c>
      <c r="L13" s="117">
        <v>84.670014725115053</v>
      </c>
      <c r="M13" s="118">
        <v>86.543922498128779</v>
      </c>
      <c r="N13" s="116">
        <v>89.615916958217582</v>
      </c>
      <c r="O13" s="116">
        <v>91.141740187881723</v>
      </c>
      <c r="P13" s="117">
        <v>90.804700460960319</v>
      </c>
      <c r="Q13" s="118">
        <v>92.390801417608529</v>
      </c>
    </row>
    <row r="14" spans="1:17">
      <c r="A14" s="15">
        <v>2015</v>
      </c>
      <c r="B14" s="116">
        <v>105.14724160773758</v>
      </c>
      <c r="C14" s="116">
        <v>104.13406491074582</v>
      </c>
      <c r="D14" s="117">
        <v>110.33150571278165</v>
      </c>
      <c r="E14" s="118">
        <v>108.19597179936625</v>
      </c>
      <c r="F14" s="116">
        <v>113.06723608130002</v>
      </c>
      <c r="G14" s="116">
        <v>111.17753170275421</v>
      </c>
      <c r="H14" s="117">
        <v>94.300233143600806</v>
      </c>
      <c r="I14" s="118">
        <v>95.032776643504604</v>
      </c>
      <c r="J14" s="116">
        <v>98.214713856384122</v>
      </c>
      <c r="K14" s="116">
        <v>99.0044295249388</v>
      </c>
      <c r="L14" s="117">
        <v>84.515992803611297</v>
      </c>
      <c r="M14" s="118">
        <v>86.566658570079269</v>
      </c>
      <c r="N14" s="116">
        <v>90.511723301212257</v>
      </c>
      <c r="O14" s="116">
        <v>92.148387728289762</v>
      </c>
      <c r="P14" s="117">
        <v>91.444741984527766</v>
      </c>
      <c r="Q14" s="118">
        <v>93.0311890582187</v>
      </c>
    </row>
    <row r="15" spans="1:17">
      <c r="A15" s="15">
        <v>2016</v>
      </c>
      <c r="B15" s="116">
        <v>104.52478250753435</v>
      </c>
      <c r="C15" s="116">
        <v>103.51905560396179</v>
      </c>
      <c r="D15" s="117">
        <v>111.31459139389683</v>
      </c>
      <c r="E15" s="118">
        <v>109.28341431010818</v>
      </c>
      <c r="F15" s="116">
        <v>112.37087753754187</v>
      </c>
      <c r="G15" s="116">
        <v>110.55497830696301</v>
      </c>
      <c r="H15" s="117">
        <v>93.390424514084586</v>
      </c>
      <c r="I15" s="118">
        <v>94.203768428352618</v>
      </c>
      <c r="J15" s="116">
        <v>96.9761144099012</v>
      </c>
      <c r="K15" s="116">
        <v>98.121387740297422</v>
      </c>
      <c r="L15" s="117">
        <v>85.080328665732239</v>
      </c>
      <c r="M15" s="118">
        <v>86.991551187169932</v>
      </c>
      <c r="N15" s="116">
        <v>91.313208047036298</v>
      </c>
      <c r="O15" s="116">
        <v>92.84507741625012</v>
      </c>
      <c r="P15" s="117">
        <v>91.318835870293171</v>
      </c>
      <c r="Q15" s="118">
        <v>92.868929789543728</v>
      </c>
    </row>
    <row r="16" spans="1:17">
      <c r="A16" s="15">
        <v>2017</v>
      </c>
      <c r="B16" s="116">
        <v>104.77530750488813</v>
      </c>
      <c r="C16" s="116">
        <v>103.7037327780378</v>
      </c>
      <c r="D16" s="117">
        <v>110.5719426530283</v>
      </c>
      <c r="E16" s="118">
        <v>108.46539748179713</v>
      </c>
      <c r="F16" s="116">
        <v>112.58439698335772</v>
      </c>
      <c r="G16" s="116">
        <v>110.82381813645802</v>
      </c>
      <c r="H16" s="117">
        <v>93.988978017398352</v>
      </c>
      <c r="I16" s="118">
        <v>94.662448275132789</v>
      </c>
      <c r="J16" s="116">
        <v>97.306693539190704</v>
      </c>
      <c r="K16" s="116">
        <v>98.494759600217179</v>
      </c>
      <c r="L16" s="117">
        <v>84.449498858306725</v>
      </c>
      <c r="M16" s="118">
        <v>86.574514825110711</v>
      </c>
      <c r="N16" s="116">
        <v>90.736554051573506</v>
      </c>
      <c r="O16" s="116">
        <v>92.311590304383685</v>
      </c>
      <c r="P16" s="117">
        <v>91.357006360525347</v>
      </c>
      <c r="Q16" s="118">
        <v>92.956912641201356</v>
      </c>
    </row>
    <row r="17" spans="1:17">
      <c r="A17" s="15">
        <v>2018</v>
      </c>
      <c r="B17" s="116">
        <v>104.32339637586999</v>
      </c>
      <c r="C17" s="116">
        <v>103.26933242724769</v>
      </c>
      <c r="D17" s="117">
        <v>111.40299066428855</v>
      </c>
      <c r="E17" s="118">
        <v>109.25442724485724</v>
      </c>
      <c r="F17" s="116">
        <v>112.10894068760014</v>
      </c>
      <c r="G17" s="116">
        <v>110.31036295625957</v>
      </c>
      <c r="H17" s="117">
        <v>92.540607965829977</v>
      </c>
      <c r="I17" s="118">
        <v>93.544037296790492</v>
      </c>
      <c r="J17" s="116">
        <v>96.650813588453545</v>
      </c>
      <c r="K17" s="116">
        <v>98.059074875000917</v>
      </c>
      <c r="L17" s="117">
        <v>84.838523535203464</v>
      </c>
      <c r="M17" s="118">
        <v>86.770067796696623</v>
      </c>
      <c r="N17" s="116">
        <v>90.426514685215679</v>
      </c>
      <c r="O17" s="116">
        <v>92.267032605354473</v>
      </c>
      <c r="P17" s="117">
        <v>91.521192108581303</v>
      </c>
      <c r="Q17" s="118">
        <v>93.093110575512128</v>
      </c>
    </row>
    <row r="18" spans="1:17">
      <c r="A18" s="15">
        <v>2019</v>
      </c>
      <c r="B18" s="116">
        <v>104.09751912199125</v>
      </c>
      <c r="C18" s="116">
        <v>102.89489382646107</v>
      </c>
      <c r="D18" s="117">
        <v>110.19476265831108</v>
      </c>
      <c r="E18" s="118">
        <v>107.80335006323273</v>
      </c>
      <c r="F18" s="116">
        <v>112.49872817303773</v>
      </c>
      <c r="G18" s="116">
        <v>110.83452588790746</v>
      </c>
      <c r="H18" s="117">
        <v>92.13308248689556</v>
      </c>
      <c r="I18" s="118">
        <v>92.922530697377468</v>
      </c>
      <c r="J18" s="116">
        <v>97.339610405165374</v>
      </c>
      <c r="K18" s="116">
        <v>98.671041109193851</v>
      </c>
      <c r="L18" s="117">
        <v>84.112873448350157</v>
      </c>
      <c r="M18" s="118">
        <v>86.150800931486799</v>
      </c>
      <c r="N18" s="116">
        <v>91.450581626177481</v>
      </c>
      <c r="O18" s="116">
        <v>93.148485569968827</v>
      </c>
      <c r="P18" s="117">
        <v>91.875117372196712</v>
      </c>
      <c r="Q18" s="118">
        <v>93.638452957278105</v>
      </c>
    </row>
    <row r="19" spans="1:17">
      <c r="B19" s="55"/>
      <c r="C19" s="55"/>
      <c r="D19" s="47"/>
      <c r="E19" s="48"/>
      <c r="F19" s="55"/>
      <c r="G19" s="55"/>
      <c r="H19" s="47"/>
      <c r="I19" s="48"/>
      <c r="J19" s="55"/>
      <c r="K19" s="55"/>
      <c r="L19" s="47"/>
      <c r="M19" s="48"/>
      <c r="N19" s="55"/>
      <c r="O19" s="55"/>
      <c r="P19" s="47"/>
      <c r="Q19" s="48"/>
    </row>
    <row r="20" spans="1:17">
      <c r="A20" s="15" t="s">
        <v>84</v>
      </c>
      <c r="B20" s="119">
        <f>B18-B7</f>
        <v>-2.4154290027942267</v>
      </c>
      <c r="C20" s="119">
        <f t="shared" ref="C20:Q20" si="0">C18-C7</f>
        <v>-2.4395700503068696</v>
      </c>
      <c r="D20" s="117">
        <f t="shared" si="0"/>
        <v>-2.2180834190235004</v>
      </c>
      <c r="E20" s="118">
        <f t="shared" si="0"/>
        <v>-2.0238421359662766</v>
      </c>
      <c r="F20" s="119">
        <f t="shared" si="0"/>
        <v>-2.6316613856206601</v>
      </c>
      <c r="G20" s="119">
        <f t="shared" si="0"/>
        <v>-2.1888470481334963</v>
      </c>
      <c r="H20" s="117">
        <f t="shared" si="0"/>
        <v>-7.4062591879549871</v>
      </c>
      <c r="I20" s="118">
        <f t="shared" si="0"/>
        <v>-6.0923873466782084</v>
      </c>
      <c r="J20" s="119">
        <f t="shared" si="0"/>
        <v>-5.4279624446580073</v>
      </c>
      <c r="K20" s="119">
        <f t="shared" si="0"/>
        <v>-4.6483306408478597</v>
      </c>
      <c r="L20" s="117">
        <f t="shared" si="0"/>
        <v>-2.0484133708222885E-2</v>
      </c>
      <c r="M20" s="118">
        <f t="shared" si="0"/>
        <v>-4.6179320926341916E-2</v>
      </c>
      <c r="N20" s="119">
        <f t="shared" si="0"/>
        <v>0.45158255014032989</v>
      </c>
      <c r="O20" s="119">
        <f t="shared" si="0"/>
        <v>0.91033256110115701</v>
      </c>
      <c r="P20" s="117">
        <f t="shared" si="0"/>
        <v>2.8085015063426226</v>
      </c>
      <c r="Q20" s="118">
        <f t="shared" si="0"/>
        <v>2.588890184297469</v>
      </c>
    </row>
    <row r="23" spans="1:17">
      <c r="A23" s="15" t="s">
        <v>112</v>
      </c>
    </row>
  </sheetData>
  <mergeCells count="8">
    <mergeCell ref="J4:K4"/>
    <mergeCell ref="L4:M4"/>
    <mergeCell ref="N4:O4"/>
    <mergeCell ref="P4:Q4"/>
    <mergeCell ref="B4:C4"/>
    <mergeCell ref="D4:E4"/>
    <mergeCell ref="F4:G4"/>
    <mergeCell ref="H4:I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B2BB2-B035-9145-B8EE-12CDB35A2968}">
  <dimension ref="A1:AE24"/>
  <sheetViews>
    <sheetView workbookViewId="0"/>
  </sheetViews>
  <sheetFormatPr baseColWidth="10" defaultColWidth="10.83203125" defaultRowHeight="16"/>
  <cols>
    <col min="1" max="1" width="11" style="2" bestFit="1" customWidth="1"/>
    <col min="2" max="2" width="12.6640625" style="2" customWidth="1"/>
    <col min="3" max="3" width="11.1640625" style="2" bestFit="1" customWidth="1"/>
    <col min="4" max="31" width="11" style="2" bestFit="1" customWidth="1"/>
    <col min="32" max="16384" width="10.83203125" style="2"/>
  </cols>
  <sheetData>
    <row r="1" spans="1:31">
      <c r="A1" s="1" t="s">
        <v>158</v>
      </c>
    </row>
    <row r="2" spans="1:31">
      <c r="A2" s="2" t="s">
        <v>140</v>
      </c>
    </row>
    <row r="4" spans="1:31" ht="30" customHeight="1">
      <c r="B4" s="214" t="s">
        <v>0</v>
      </c>
      <c r="C4" s="214"/>
      <c r="D4" s="214"/>
      <c r="E4" s="215" t="s">
        <v>1</v>
      </c>
      <c r="F4" s="214"/>
      <c r="G4" s="216"/>
      <c r="H4" s="214" t="s">
        <v>2</v>
      </c>
      <c r="I4" s="214"/>
      <c r="J4" s="214"/>
      <c r="K4" s="215" t="s">
        <v>3</v>
      </c>
      <c r="L4" s="214"/>
      <c r="M4" s="216"/>
      <c r="N4" s="214" t="s">
        <v>4</v>
      </c>
      <c r="O4" s="214"/>
      <c r="P4" s="214"/>
      <c r="Q4" s="215" t="s">
        <v>5</v>
      </c>
      <c r="R4" s="214"/>
      <c r="S4" s="216"/>
      <c r="T4" s="214" t="s">
        <v>6</v>
      </c>
      <c r="U4" s="214"/>
      <c r="V4" s="214"/>
      <c r="W4" s="215" t="s">
        <v>134</v>
      </c>
      <c r="X4" s="214"/>
      <c r="Y4" s="216"/>
      <c r="Z4" s="214" t="s">
        <v>8</v>
      </c>
      <c r="AA4" s="214"/>
      <c r="AB4" s="214"/>
      <c r="AC4" s="215" t="s">
        <v>9</v>
      </c>
      <c r="AD4" s="214"/>
      <c r="AE4" s="216"/>
    </row>
    <row r="5" spans="1:31" ht="34">
      <c r="B5" s="181" t="s">
        <v>83</v>
      </c>
      <c r="C5" s="181" t="s">
        <v>141</v>
      </c>
      <c r="D5" s="181" t="s">
        <v>142</v>
      </c>
      <c r="E5" s="183" t="s">
        <v>83</v>
      </c>
      <c r="F5" s="181" t="s">
        <v>141</v>
      </c>
      <c r="G5" s="182" t="s">
        <v>142</v>
      </c>
      <c r="H5" s="181" t="s">
        <v>83</v>
      </c>
      <c r="I5" s="181" t="s">
        <v>141</v>
      </c>
      <c r="J5" s="181" t="s">
        <v>142</v>
      </c>
      <c r="K5" s="183" t="s">
        <v>83</v>
      </c>
      <c r="L5" s="181" t="s">
        <v>141</v>
      </c>
      <c r="M5" s="182" t="s">
        <v>142</v>
      </c>
      <c r="N5" s="181" t="s">
        <v>83</v>
      </c>
      <c r="O5" s="181" t="s">
        <v>141</v>
      </c>
      <c r="P5" s="181" t="s">
        <v>142</v>
      </c>
      <c r="Q5" s="183" t="s">
        <v>83</v>
      </c>
      <c r="R5" s="181" t="s">
        <v>141</v>
      </c>
      <c r="S5" s="182" t="s">
        <v>142</v>
      </c>
      <c r="T5" s="181" t="s">
        <v>83</v>
      </c>
      <c r="U5" s="181" t="s">
        <v>141</v>
      </c>
      <c r="V5" s="181" t="s">
        <v>142</v>
      </c>
      <c r="W5" s="183" t="s">
        <v>83</v>
      </c>
      <c r="X5" s="181" t="s">
        <v>141</v>
      </c>
      <c r="Y5" s="182" t="s">
        <v>142</v>
      </c>
      <c r="Z5" s="181" t="s">
        <v>83</v>
      </c>
      <c r="AA5" s="181" t="s">
        <v>141</v>
      </c>
      <c r="AB5" s="181" t="s">
        <v>142</v>
      </c>
      <c r="AC5" s="183" t="s">
        <v>83</v>
      </c>
      <c r="AD5" s="181" t="s">
        <v>141</v>
      </c>
      <c r="AE5" s="182" t="s">
        <v>142</v>
      </c>
    </row>
    <row r="6" spans="1:31">
      <c r="A6" s="2">
        <v>2007</v>
      </c>
      <c r="B6" s="187">
        <v>964488360</v>
      </c>
      <c r="C6" s="187">
        <v>172695475</v>
      </c>
      <c r="D6" s="188">
        <f>100*C6/B6</f>
        <v>17.905397531184306</v>
      </c>
      <c r="E6" s="7">
        <v>18124210</v>
      </c>
      <c r="F6" s="6">
        <v>2803985</v>
      </c>
      <c r="G6" s="189">
        <f>100*F6/E6</f>
        <v>15.470936388399826</v>
      </c>
      <c r="H6" s="6">
        <v>3445550</v>
      </c>
      <c r="I6" s="6">
        <v>570275</v>
      </c>
      <c r="J6" s="188">
        <f>100*I6/H6</f>
        <v>16.551058611832655</v>
      </c>
      <c r="K6" s="7">
        <v>3364375</v>
      </c>
      <c r="L6" s="6">
        <v>584495</v>
      </c>
      <c r="M6" s="189">
        <f>100*L6/K6</f>
        <v>17.373063347575702</v>
      </c>
      <c r="N6" s="184" t="s">
        <v>15</v>
      </c>
      <c r="O6" s="184" t="s">
        <v>15</v>
      </c>
      <c r="P6" s="184" t="s">
        <v>15</v>
      </c>
      <c r="Q6" s="185" t="s">
        <v>15</v>
      </c>
      <c r="R6" s="184" t="s">
        <v>15</v>
      </c>
      <c r="S6" s="186" t="s">
        <v>15</v>
      </c>
      <c r="T6" s="184" t="s">
        <v>15</v>
      </c>
      <c r="U6" s="184" t="s">
        <v>15</v>
      </c>
      <c r="V6" s="184" t="s">
        <v>15</v>
      </c>
      <c r="W6" s="185" t="s">
        <v>15</v>
      </c>
      <c r="X6" s="184" t="s">
        <v>15</v>
      </c>
      <c r="Y6" s="186" t="s">
        <v>15</v>
      </c>
      <c r="Z6" s="184" t="s">
        <v>15</v>
      </c>
      <c r="AA6" s="184" t="s">
        <v>15</v>
      </c>
      <c r="AB6" s="184" t="s">
        <v>15</v>
      </c>
      <c r="AC6" s="185" t="s">
        <v>15</v>
      </c>
      <c r="AD6" s="184" t="s">
        <v>15</v>
      </c>
      <c r="AE6" s="186" t="s">
        <v>15</v>
      </c>
    </row>
    <row r="7" spans="1:31">
      <c r="A7" s="2">
        <v>2008</v>
      </c>
      <c r="B7" s="187">
        <v>1005891760</v>
      </c>
      <c r="C7" s="187">
        <v>175923235</v>
      </c>
      <c r="D7" s="188">
        <f t="shared" ref="D7:D18" si="0">100*C7/B7</f>
        <v>17.489280854631915</v>
      </c>
      <c r="E7" s="7">
        <v>19197095</v>
      </c>
      <c r="F7" s="6">
        <v>3036570</v>
      </c>
      <c r="G7" s="189">
        <f t="shared" ref="G7:G18" si="1">100*F7/E7</f>
        <v>15.817862025478334</v>
      </c>
      <c r="H7" s="6">
        <v>3656905</v>
      </c>
      <c r="I7" s="6">
        <v>612505</v>
      </c>
      <c r="J7" s="188">
        <f t="shared" ref="J7:J18" si="2">100*I7/H7</f>
        <v>16.749272950760275</v>
      </c>
      <c r="K7" s="7">
        <v>3605660</v>
      </c>
      <c r="L7" s="6">
        <v>640155</v>
      </c>
      <c r="M7" s="189">
        <f t="shared" ref="M7:M18" si="3">100*L7/K7</f>
        <v>17.754169832984807</v>
      </c>
      <c r="N7" s="6">
        <v>2575800</v>
      </c>
      <c r="O7" s="6">
        <v>447120</v>
      </c>
      <c r="P7" s="188">
        <f t="shared" ref="P7:P18" si="4">100*O7/N7</f>
        <v>17.358490566037737</v>
      </c>
      <c r="Q7" s="7">
        <v>827390</v>
      </c>
      <c r="R7" s="6">
        <v>134545</v>
      </c>
      <c r="S7" s="189">
        <f t="shared" ref="S7:S18" si="5">100*R7/Q7</f>
        <v>16.261376134591909</v>
      </c>
      <c r="T7" s="6">
        <v>654015</v>
      </c>
      <c r="U7" s="6">
        <v>100495</v>
      </c>
      <c r="V7" s="188">
        <f t="shared" ref="V7:V18" si="6">100*U7/T7</f>
        <v>15.365855523191364</v>
      </c>
      <c r="W7" s="7">
        <v>343015</v>
      </c>
      <c r="X7" s="6">
        <v>47175</v>
      </c>
      <c r="Y7" s="189">
        <f t="shared" ref="Y7:Y18" si="7">100*X7/W7</f>
        <v>13.753042869845341</v>
      </c>
      <c r="Z7" s="6">
        <v>551885</v>
      </c>
      <c r="AA7" s="6">
        <v>80970</v>
      </c>
      <c r="AB7" s="188">
        <f t="shared" ref="AB7:AB18" si="8">100*AA7/Z7</f>
        <v>14.671534830625946</v>
      </c>
      <c r="AC7" s="7">
        <v>6982420</v>
      </c>
      <c r="AD7" s="6">
        <v>973605</v>
      </c>
      <c r="AE7" s="189">
        <f t="shared" ref="AE7:AE17" si="9">100*AD7/AC7</f>
        <v>13.943661366689486</v>
      </c>
    </row>
    <row r="8" spans="1:31">
      <c r="A8" s="2">
        <v>2009</v>
      </c>
      <c r="B8" s="187">
        <v>1006095655</v>
      </c>
      <c r="C8" s="187">
        <v>165475530</v>
      </c>
      <c r="D8" s="188">
        <f t="shared" si="0"/>
        <v>16.447295958156186</v>
      </c>
      <c r="E8" s="7">
        <v>19640475</v>
      </c>
      <c r="F8" s="6">
        <v>2900195</v>
      </c>
      <c r="G8" s="189">
        <f t="shared" si="1"/>
        <v>14.766419854916951</v>
      </c>
      <c r="H8" s="6">
        <v>3805615</v>
      </c>
      <c r="I8" s="6">
        <v>599515</v>
      </c>
      <c r="J8" s="188">
        <f t="shared" si="2"/>
        <v>15.753432756597817</v>
      </c>
      <c r="K8" s="7">
        <v>3704670</v>
      </c>
      <c r="L8" s="6">
        <v>620525</v>
      </c>
      <c r="M8" s="189">
        <f t="shared" si="3"/>
        <v>16.749804975881794</v>
      </c>
      <c r="N8" s="6">
        <v>2652540</v>
      </c>
      <c r="O8" s="6">
        <v>430590</v>
      </c>
      <c r="P8" s="188">
        <f t="shared" si="4"/>
        <v>16.233119952950755</v>
      </c>
      <c r="Q8" s="7">
        <v>827800</v>
      </c>
      <c r="R8" s="6">
        <v>123845</v>
      </c>
      <c r="S8" s="189">
        <f t="shared" si="5"/>
        <v>14.960739309011839</v>
      </c>
      <c r="T8" s="6">
        <v>623685</v>
      </c>
      <c r="U8" s="6">
        <v>85795</v>
      </c>
      <c r="V8" s="188">
        <f t="shared" si="6"/>
        <v>13.756142924713597</v>
      </c>
      <c r="W8" s="7">
        <v>351690</v>
      </c>
      <c r="X8" s="6">
        <v>45390</v>
      </c>
      <c r="Y8" s="189">
        <f t="shared" si="7"/>
        <v>12.906252665699906</v>
      </c>
      <c r="Z8" s="6">
        <v>562605</v>
      </c>
      <c r="AA8" s="6">
        <v>77175</v>
      </c>
      <c r="AB8" s="188">
        <f t="shared" si="8"/>
        <v>13.717439411309888</v>
      </c>
      <c r="AC8" s="7">
        <v>7111870</v>
      </c>
      <c r="AD8" s="6">
        <v>917360</v>
      </c>
      <c r="AE8" s="189">
        <f t="shared" si="9"/>
        <v>12.898998435010764</v>
      </c>
    </row>
    <row r="9" spans="1:31">
      <c r="A9" s="2">
        <v>2010</v>
      </c>
      <c r="B9" s="187">
        <v>1034817780</v>
      </c>
      <c r="C9" s="187">
        <v>171672385</v>
      </c>
      <c r="D9" s="188">
        <f t="shared" si="0"/>
        <v>16.589624600381335</v>
      </c>
      <c r="E9" s="7">
        <v>20160995</v>
      </c>
      <c r="F9" s="6">
        <v>2892405</v>
      </c>
      <c r="G9" s="189">
        <f t="shared" si="1"/>
        <v>14.346538948102511</v>
      </c>
      <c r="H9" s="6">
        <v>3949535</v>
      </c>
      <c r="I9" s="6">
        <v>608530</v>
      </c>
      <c r="J9" s="188">
        <f t="shared" si="2"/>
        <v>15.407636595194118</v>
      </c>
      <c r="K9" s="7">
        <v>3748480</v>
      </c>
      <c r="L9" s="6">
        <v>598630</v>
      </c>
      <c r="M9" s="189">
        <f t="shared" si="3"/>
        <v>15.969939815605258</v>
      </c>
      <c r="N9" s="6">
        <v>2750765</v>
      </c>
      <c r="O9" s="6">
        <v>431520</v>
      </c>
      <c r="P9" s="188">
        <f t="shared" si="4"/>
        <v>15.687272449664002</v>
      </c>
      <c r="Q9" s="7">
        <v>846660</v>
      </c>
      <c r="R9" s="6">
        <v>124285</v>
      </c>
      <c r="S9" s="189">
        <f t="shared" si="5"/>
        <v>14.679446294852715</v>
      </c>
      <c r="T9" s="6">
        <v>634105</v>
      </c>
      <c r="U9" s="6">
        <v>84840</v>
      </c>
      <c r="V9" s="188">
        <f t="shared" si="6"/>
        <v>13.379487624289352</v>
      </c>
      <c r="W9" s="7">
        <v>354685</v>
      </c>
      <c r="X9" s="6">
        <v>44715</v>
      </c>
      <c r="Y9" s="189">
        <f t="shared" si="7"/>
        <v>12.60696110633379</v>
      </c>
      <c r="Z9" s="6">
        <v>573325</v>
      </c>
      <c r="AA9" s="6">
        <v>75865</v>
      </c>
      <c r="AB9" s="188">
        <f t="shared" si="8"/>
        <v>13.232459774124624</v>
      </c>
      <c r="AC9" s="7">
        <v>7303440</v>
      </c>
      <c r="AD9" s="6">
        <v>924020</v>
      </c>
      <c r="AE9" s="189">
        <f t="shared" si="9"/>
        <v>12.651846253272431</v>
      </c>
    </row>
    <row r="10" spans="1:31">
      <c r="A10" s="2">
        <v>2011</v>
      </c>
      <c r="B10" s="187">
        <v>1086600705</v>
      </c>
      <c r="C10" s="187">
        <v>182964625</v>
      </c>
      <c r="D10" s="188">
        <f t="shared" si="0"/>
        <v>16.838257527175081</v>
      </c>
      <c r="E10" s="7">
        <v>20996270</v>
      </c>
      <c r="F10" s="6">
        <v>3033870</v>
      </c>
      <c r="G10" s="189">
        <f t="shared" si="1"/>
        <v>14.449566518243479</v>
      </c>
      <c r="H10" s="6">
        <v>4152940</v>
      </c>
      <c r="I10" s="6">
        <v>636220</v>
      </c>
      <c r="J10" s="188">
        <f t="shared" si="2"/>
        <v>15.319749382365265</v>
      </c>
      <c r="K10" s="7">
        <v>3881095</v>
      </c>
      <c r="L10" s="6">
        <v>625380</v>
      </c>
      <c r="M10" s="189">
        <f t="shared" si="3"/>
        <v>16.11349374338943</v>
      </c>
      <c r="N10" s="6">
        <v>2906845</v>
      </c>
      <c r="O10" s="6">
        <v>470395</v>
      </c>
      <c r="P10" s="188">
        <f t="shared" si="4"/>
        <v>16.182321382805068</v>
      </c>
      <c r="Q10" s="7">
        <v>874880</v>
      </c>
      <c r="R10" s="6">
        <v>127480</v>
      </c>
      <c r="S10" s="189">
        <f t="shared" si="5"/>
        <v>14.57114118507681</v>
      </c>
      <c r="T10" s="6">
        <v>660770</v>
      </c>
      <c r="U10" s="6">
        <v>89570</v>
      </c>
      <c r="V10" s="188">
        <f t="shared" si="6"/>
        <v>13.555397490806181</v>
      </c>
      <c r="W10" s="7">
        <v>363465</v>
      </c>
      <c r="X10" s="6">
        <v>45665</v>
      </c>
      <c r="Y10" s="189">
        <f t="shared" si="7"/>
        <v>12.563795688718308</v>
      </c>
      <c r="Z10" s="6">
        <v>593450</v>
      </c>
      <c r="AA10" s="6">
        <v>78490</v>
      </c>
      <c r="AB10" s="188">
        <f t="shared" si="8"/>
        <v>13.226051057376358</v>
      </c>
      <c r="AC10" s="7">
        <v>7562830</v>
      </c>
      <c r="AD10" s="6">
        <v>960660</v>
      </c>
      <c r="AE10" s="189">
        <f t="shared" si="9"/>
        <v>12.702387862744501</v>
      </c>
    </row>
    <row r="11" spans="1:31">
      <c r="A11" s="2">
        <v>2012</v>
      </c>
      <c r="B11" s="187">
        <v>1131574520</v>
      </c>
      <c r="C11" s="187">
        <v>190460760</v>
      </c>
      <c r="D11" s="188">
        <f t="shared" si="0"/>
        <v>16.831481854151328</v>
      </c>
      <c r="E11" s="7">
        <v>21483525</v>
      </c>
      <c r="F11" s="6">
        <v>3078170</v>
      </c>
      <c r="G11" s="189">
        <f t="shared" si="1"/>
        <v>14.328049051540658</v>
      </c>
      <c r="H11" s="6">
        <v>4270020</v>
      </c>
      <c r="I11" s="6">
        <v>650745</v>
      </c>
      <c r="J11" s="188">
        <f t="shared" si="2"/>
        <v>15.239858361319151</v>
      </c>
      <c r="K11" s="7">
        <v>3884955</v>
      </c>
      <c r="L11" s="6">
        <v>611595</v>
      </c>
      <c r="M11" s="189">
        <f t="shared" si="3"/>
        <v>15.742653389807604</v>
      </c>
      <c r="N11" s="6">
        <v>2967775</v>
      </c>
      <c r="O11" s="6">
        <v>469030</v>
      </c>
      <c r="P11" s="188">
        <f t="shared" si="4"/>
        <v>15.804095660890734</v>
      </c>
      <c r="Q11" s="7">
        <v>976830</v>
      </c>
      <c r="R11" s="6">
        <v>141675</v>
      </c>
      <c r="S11" s="189">
        <f t="shared" si="5"/>
        <v>14.503547188354165</v>
      </c>
      <c r="T11" s="6">
        <v>785890</v>
      </c>
      <c r="U11" s="6">
        <v>107230</v>
      </c>
      <c r="V11" s="188">
        <f t="shared" si="6"/>
        <v>13.644403160747688</v>
      </c>
      <c r="W11" s="7">
        <v>375360</v>
      </c>
      <c r="X11" s="6">
        <v>46785</v>
      </c>
      <c r="Y11" s="189">
        <f t="shared" si="7"/>
        <v>12.464034526854221</v>
      </c>
      <c r="Z11" s="6">
        <v>625915</v>
      </c>
      <c r="AA11" s="6">
        <v>81420</v>
      </c>
      <c r="AB11" s="188">
        <f t="shared" si="8"/>
        <v>13.008156059528849</v>
      </c>
      <c r="AC11" s="7">
        <v>7596785</v>
      </c>
      <c r="AD11" s="6">
        <v>969690</v>
      </c>
      <c r="AE11" s="189">
        <f t="shared" si="9"/>
        <v>12.764478657747981</v>
      </c>
    </row>
    <row r="12" spans="1:31">
      <c r="A12" s="2">
        <v>2013</v>
      </c>
      <c r="B12" s="187">
        <v>1174642795</v>
      </c>
      <c r="C12" s="187">
        <v>198949735</v>
      </c>
      <c r="D12" s="188">
        <f t="shared" si="0"/>
        <v>16.937041273045054</v>
      </c>
      <c r="E12" s="7">
        <v>22081780</v>
      </c>
      <c r="F12" s="6">
        <v>3270465</v>
      </c>
      <c r="G12" s="189">
        <f t="shared" si="1"/>
        <v>14.810694608858524</v>
      </c>
      <c r="H12" s="6">
        <v>4409355</v>
      </c>
      <c r="I12" s="6">
        <v>695085</v>
      </c>
      <c r="J12" s="188">
        <f t="shared" si="2"/>
        <v>15.763870225917396</v>
      </c>
      <c r="K12" s="7">
        <v>3954330</v>
      </c>
      <c r="L12" s="6">
        <v>637630</v>
      </c>
      <c r="M12" s="189">
        <f t="shared" si="3"/>
        <v>16.124855538106328</v>
      </c>
      <c r="N12" s="6">
        <v>3087985</v>
      </c>
      <c r="O12" s="6">
        <v>502555</v>
      </c>
      <c r="P12" s="188">
        <f t="shared" si="4"/>
        <v>16.274528535598456</v>
      </c>
      <c r="Q12" s="7">
        <v>984995</v>
      </c>
      <c r="R12" s="6">
        <v>143665</v>
      </c>
      <c r="S12" s="189">
        <f t="shared" si="5"/>
        <v>14.585353225143274</v>
      </c>
      <c r="T12" s="6">
        <v>809130</v>
      </c>
      <c r="U12" s="6">
        <v>115070</v>
      </c>
      <c r="V12" s="188">
        <f t="shared" si="6"/>
        <v>14.22144772780641</v>
      </c>
      <c r="W12" s="7">
        <v>386275</v>
      </c>
      <c r="X12" s="6">
        <v>50485</v>
      </c>
      <c r="Y12" s="189">
        <f t="shared" si="7"/>
        <v>13.069704226263672</v>
      </c>
      <c r="Z12" s="6">
        <v>636555</v>
      </c>
      <c r="AA12" s="6">
        <v>84850</v>
      </c>
      <c r="AB12" s="188">
        <f>100*AA12/Z12</f>
        <v>13.329563038543409</v>
      </c>
      <c r="AC12" s="7">
        <v>7813155</v>
      </c>
      <c r="AD12" s="6">
        <v>1041130</v>
      </c>
      <c r="AE12" s="189">
        <f t="shared" si="9"/>
        <v>13.325346802924043</v>
      </c>
    </row>
    <row r="13" spans="1:31">
      <c r="A13" s="2">
        <v>2014</v>
      </c>
      <c r="B13" s="187">
        <v>1222913185</v>
      </c>
      <c r="C13" s="187">
        <v>209837390</v>
      </c>
      <c r="D13" s="188">
        <f t="shared" si="0"/>
        <v>17.158813280764488</v>
      </c>
      <c r="E13" s="7">
        <v>22785250</v>
      </c>
      <c r="F13" s="6">
        <v>3499795</v>
      </c>
      <c r="G13" s="189">
        <f t="shared" si="1"/>
        <v>15.359914857199284</v>
      </c>
      <c r="H13" s="6">
        <v>4546240</v>
      </c>
      <c r="I13" s="6">
        <v>740275</v>
      </c>
      <c r="J13" s="188">
        <f t="shared" si="2"/>
        <v>16.283236256774828</v>
      </c>
      <c r="K13" s="7">
        <v>4147425</v>
      </c>
      <c r="L13" s="6">
        <v>697560</v>
      </c>
      <c r="M13" s="189">
        <f t="shared" si="3"/>
        <v>16.819110652995533</v>
      </c>
      <c r="N13" s="6">
        <v>3155665</v>
      </c>
      <c r="O13" s="6">
        <v>527710</v>
      </c>
      <c r="P13" s="188">
        <f t="shared" si="4"/>
        <v>16.722624232927132</v>
      </c>
      <c r="Q13" s="7">
        <v>976275</v>
      </c>
      <c r="R13" s="6">
        <v>145040</v>
      </c>
      <c r="S13" s="189">
        <f t="shared" si="5"/>
        <v>14.856469744692838</v>
      </c>
      <c r="T13" s="6">
        <v>835565</v>
      </c>
      <c r="U13" s="6">
        <v>123955</v>
      </c>
      <c r="V13" s="188">
        <f t="shared" si="6"/>
        <v>14.834872212215686</v>
      </c>
      <c r="W13" s="7">
        <v>390645</v>
      </c>
      <c r="X13" s="6">
        <v>52685</v>
      </c>
      <c r="Y13" s="189">
        <f t="shared" si="7"/>
        <v>13.486669482522494</v>
      </c>
      <c r="Z13" s="6">
        <v>653540</v>
      </c>
      <c r="AA13" s="6">
        <v>90965</v>
      </c>
      <c r="AB13" s="188">
        <f t="shared" si="8"/>
        <v>13.918811396395018</v>
      </c>
      <c r="AC13" s="7">
        <v>8079895</v>
      </c>
      <c r="AD13" s="6">
        <v>1121605</v>
      </c>
      <c r="AE13" s="189">
        <f t="shared" si="9"/>
        <v>13.881430389875115</v>
      </c>
    </row>
    <row r="14" spans="1:31">
      <c r="A14" s="2">
        <v>2015</v>
      </c>
      <c r="B14" s="187">
        <v>1278307850</v>
      </c>
      <c r="C14" s="187">
        <v>223620650</v>
      </c>
      <c r="D14" s="188">
        <f t="shared" si="0"/>
        <v>17.493489537751021</v>
      </c>
      <c r="E14" s="7">
        <v>23218420</v>
      </c>
      <c r="F14" s="6">
        <v>3577580</v>
      </c>
      <c r="G14" s="189">
        <f t="shared" si="1"/>
        <v>15.408369734030137</v>
      </c>
      <c r="H14" s="6">
        <v>4613900</v>
      </c>
      <c r="I14" s="6">
        <v>748535</v>
      </c>
      <c r="J14" s="188">
        <f t="shared" si="2"/>
        <v>16.223476885064695</v>
      </c>
      <c r="K14" s="7">
        <v>4177155</v>
      </c>
      <c r="L14" s="6">
        <v>712025</v>
      </c>
      <c r="M14" s="189">
        <f t="shared" si="3"/>
        <v>17.045692582631002</v>
      </c>
      <c r="N14" s="6">
        <v>3252585</v>
      </c>
      <c r="O14" s="6">
        <v>547155</v>
      </c>
      <c r="P14" s="188">
        <f t="shared" si="4"/>
        <v>16.822158375568971</v>
      </c>
      <c r="Q14" s="7">
        <v>1005305</v>
      </c>
      <c r="R14" s="6">
        <v>148295</v>
      </c>
      <c r="S14" s="189">
        <f t="shared" si="5"/>
        <v>14.751244647146885</v>
      </c>
      <c r="T14" s="6">
        <v>848305</v>
      </c>
      <c r="U14" s="6">
        <v>124940</v>
      </c>
      <c r="V14" s="188">
        <f t="shared" si="6"/>
        <v>14.728193279539788</v>
      </c>
      <c r="W14" s="7">
        <v>411205</v>
      </c>
      <c r="X14" s="6">
        <v>54920</v>
      </c>
      <c r="Y14" s="189">
        <f t="shared" si="7"/>
        <v>13.35586872727715</v>
      </c>
      <c r="Z14" s="6">
        <v>671530</v>
      </c>
      <c r="AA14" s="6">
        <v>93200</v>
      </c>
      <c r="AB14" s="188">
        <f t="shared" si="8"/>
        <v>13.878754486024452</v>
      </c>
      <c r="AC14" s="7">
        <v>8238435</v>
      </c>
      <c r="AD14" s="6">
        <v>1148505</v>
      </c>
      <c r="AE14" s="189">
        <f t="shared" si="9"/>
        <v>13.940815215511199</v>
      </c>
    </row>
    <row r="15" spans="1:31">
      <c r="A15" s="2">
        <v>2016</v>
      </c>
      <c r="B15" s="187">
        <v>1275714120</v>
      </c>
      <c r="C15" s="187">
        <v>216523875</v>
      </c>
      <c r="D15" s="188">
        <f t="shared" si="0"/>
        <v>16.972758363762566</v>
      </c>
      <c r="E15" s="7">
        <v>23824445</v>
      </c>
      <c r="F15" s="6">
        <v>3595305</v>
      </c>
      <c r="G15" s="189">
        <f t="shared" si="1"/>
        <v>15.090823731675597</v>
      </c>
      <c r="H15" s="6">
        <v>4759800</v>
      </c>
      <c r="I15" s="6">
        <v>757180</v>
      </c>
      <c r="J15" s="188">
        <f t="shared" si="2"/>
        <v>15.907811252573637</v>
      </c>
      <c r="K15" s="7">
        <v>4350675</v>
      </c>
      <c r="L15" s="6">
        <v>723960</v>
      </c>
      <c r="M15" s="189">
        <f t="shared" si="3"/>
        <v>16.640176524332432</v>
      </c>
      <c r="N15" s="6">
        <v>3449565</v>
      </c>
      <c r="O15" s="6">
        <v>567900</v>
      </c>
      <c r="P15" s="188">
        <f t="shared" si="4"/>
        <v>16.46294532788917</v>
      </c>
      <c r="Q15" s="7">
        <v>961025</v>
      </c>
      <c r="R15" s="6">
        <v>137920</v>
      </c>
      <c r="S15" s="189">
        <f t="shared" si="5"/>
        <v>14.351343617491741</v>
      </c>
      <c r="T15" s="6">
        <v>856470</v>
      </c>
      <c r="U15" s="6">
        <v>120655</v>
      </c>
      <c r="V15" s="188">
        <f t="shared" si="6"/>
        <v>14.087475334804488</v>
      </c>
      <c r="W15" s="7">
        <v>406305</v>
      </c>
      <c r="X15" s="6">
        <v>53560</v>
      </c>
      <c r="Y15" s="189">
        <f t="shared" si="7"/>
        <v>13.182215330847516</v>
      </c>
      <c r="Z15" s="6">
        <v>736515</v>
      </c>
      <c r="AA15" s="6">
        <v>100655</v>
      </c>
      <c r="AB15" s="188">
        <f t="shared" si="8"/>
        <v>13.666388328818829</v>
      </c>
      <c r="AC15" s="7">
        <v>8304095</v>
      </c>
      <c r="AD15" s="6">
        <v>1133470</v>
      </c>
      <c r="AE15" s="189">
        <f t="shared" si="9"/>
        <v>13.64953074356688</v>
      </c>
    </row>
    <row r="16" spans="1:31">
      <c r="A16" s="2">
        <v>2017</v>
      </c>
      <c r="B16" s="187">
        <v>1345884045</v>
      </c>
      <c r="C16" s="187">
        <v>232046335</v>
      </c>
      <c r="D16" s="188">
        <f t="shared" si="0"/>
        <v>17.241183284849772</v>
      </c>
      <c r="E16" s="7">
        <v>24825005</v>
      </c>
      <c r="F16" s="6">
        <v>3786275</v>
      </c>
      <c r="G16" s="189">
        <f t="shared" si="1"/>
        <v>15.251859969413903</v>
      </c>
      <c r="H16" s="6">
        <v>4996895</v>
      </c>
      <c r="I16" s="6">
        <v>805430</v>
      </c>
      <c r="J16" s="188">
        <f t="shared" si="2"/>
        <v>16.118609656596746</v>
      </c>
      <c r="K16" s="7">
        <v>4498730</v>
      </c>
      <c r="L16" s="6">
        <v>758775</v>
      </c>
      <c r="M16" s="189">
        <f t="shared" si="3"/>
        <v>16.866426747104182</v>
      </c>
      <c r="N16" s="6">
        <v>3609700</v>
      </c>
      <c r="O16" s="6">
        <v>598380</v>
      </c>
      <c r="P16" s="188">
        <f t="shared" si="4"/>
        <v>16.577000858797131</v>
      </c>
      <c r="Q16" s="7">
        <v>1001700</v>
      </c>
      <c r="R16" s="6">
        <v>146695</v>
      </c>
      <c r="S16" s="189">
        <f t="shared" si="5"/>
        <v>14.64460417290606</v>
      </c>
      <c r="T16" s="6">
        <v>889385</v>
      </c>
      <c r="U16" s="6">
        <v>126445</v>
      </c>
      <c r="V16" s="188">
        <f t="shared" si="6"/>
        <v>14.217127565677407</v>
      </c>
      <c r="W16" s="7">
        <v>421020</v>
      </c>
      <c r="X16" s="6">
        <v>55235</v>
      </c>
      <c r="Y16" s="189">
        <f t="shared" si="7"/>
        <v>13.119329248016721</v>
      </c>
      <c r="Z16" s="6">
        <v>762040</v>
      </c>
      <c r="AA16" s="6">
        <v>105015</v>
      </c>
      <c r="AB16" s="188">
        <f t="shared" si="8"/>
        <v>13.780772662852344</v>
      </c>
      <c r="AC16" s="7">
        <v>8645530</v>
      </c>
      <c r="AD16" s="6">
        <v>1190290</v>
      </c>
      <c r="AE16" s="189">
        <f t="shared" si="9"/>
        <v>13.767692668928337</v>
      </c>
    </row>
    <row r="17" spans="1:31">
      <c r="A17" s="2">
        <v>2018</v>
      </c>
      <c r="B17" s="187">
        <v>1410601095</v>
      </c>
      <c r="C17" s="187">
        <v>246662585</v>
      </c>
      <c r="D17" s="188">
        <f t="shared" si="0"/>
        <v>17.486345776585406</v>
      </c>
      <c r="E17" s="7">
        <v>25733375</v>
      </c>
      <c r="F17" s="6">
        <v>3988550</v>
      </c>
      <c r="G17" s="189">
        <f t="shared" si="1"/>
        <v>15.499521535748809</v>
      </c>
      <c r="H17" s="6">
        <v>5207665</v>
      </c>
      <c r="I17" s="6">
        <v>851625</v>
      </c>
      <c r="J17" s="188">
        <f t="shared" si="2"/>
        <v>16.353298455257779</v>
      </c>
      <c r="K17" s="7">
        <v>4705640</v>
      </c>
      <c r="L17" s="6">
        <v>806045</v>
      </c>
      <c r="M17" s="189">
        <f t="shared" si="3"/>
        <v>17.129338410928163</v>
      </c>
      <c r="N17" s="6">
        <v>3744785</v>
      </c>
      <c r="O17" s="6">
        <v>631185</v>
      </c>
      <c r="P17" s="188">
        <f t="shared" si="4"/>
        <v>16.855039741934451</v>
      </c>
      <c r="Q17" s="7">
        <v>1024530</v>
      </c>
      <c r="R17" s="6">
        <v>149410</v>
      </c>
      <c r="S17" s="189">
        <f t="shared" si="5"/>
        <v>14.583272329751203</v>
      </c>
      <c r="T17" s="6">
        <v>910480</v>
      </c>
      <c r="U17" s="6">
        <v>129915</v>
      </c>
      <c r="V17" s="188">
        <f t="shared" si="6"/>
        <v>14.268847201476145</v>
      </c>
      <c r="W17" s="7">
        <v>433275</v>
      </c>
      <c r="X17" s="6">
        <v>58820</v>
      </c>
      <c r="Y17" s="189">
        <f t="shared" si="7"/>
        <v>13.575673648375743</v>
      </c>
      <c r="Z17" s="6">
        <v>782605</v>
      </c>
      <c r="AA17" s="6">
        <v>107840</v>
      </c>
      <c r="AB17" s="188">
        <f t="shared" si="8"/>
        <v>13.77962062598629</v>
      </c>
      <c r="AC17" s="7">
        <v>8924390</v>
      </c>
      <c r="AD17" s="6">
        <v>1253715</v>
      </c>
      <c r="AE17" s="189">
        <f t="shared" si="9"/>
        <v>14.048187046957832</v>
      </c>
    </row>
    <row r="18" spans="1:31">
      <c r="A18" s="2">
        <v>2019</v>
      </c>
      <c r="B18" s="187">
        <v>1470628645</v>
      </c>
      <c r="C18" s="187">
        <v>255064090</v>
      </c>
      <c r="D18" s="188">
        <f t="shared" si="0"/>
        <v>17.34388153441687</v>
      </c>
      <c r="E18" s="7">
        <v>26482715</v>
      </c>
      <c r="F18" s="6">
        <v>4067760</v>
      </c>
      <c r="G18" s="189">
        <f t="shared" si="1"/>
        <v>15.360056550093146</v>
      </c>
      <c r="H18" s="6">
        <v>5435430</v>
      </c>
      <c r="I18" s="6">
        <v>884640</v>
      </c>
      <c r="J18" s="188">
        <f t="shared" si="2"/>
        <v>16.275437269912409</v>
      </c>
      <c r="K18" s="7">
        <v>4805320</v>
      </c>
      <c r="L18" s="6">
        <v>823290</v>
      </c>
      <c r="M18" s="189">
        <f t="shared" si="3"/>
        <v>17.132886051293148</v>
      </c>
      <c r="N18" s="6">
        <v>3867680</v>
      </c>
      <c r="O18" s="6">
        <v>643360</v>
      </c>
      <c r="P18" s="188">
        <f t="shared" si="4"/>
        <v>16.634261365986845</v>
      </c>
      <c r="Q18" s="7">
        <v>1048620</v>
      </c>
      <c r="R18" s="6">
        <v>153075</v>
      </c>
      <c r="S18" s="189">
        <f t="shared" si="5"/>
        <v>14.597757052125651</v>
      </c>
      <c r="T18" s="6">
        <v>935615</v>
      </c>
      <c r="U18" s="6">
        <v>133610</v>
      </c>
      <c r="V18" s="188">
        <f t="shared" si="6"/>
        <v>14.280446551198944</v>
      </c>
      <c r="W18" s="7">
        <v>438700</v>
      </c>
      <c r="X18" s="6">
        <v>58215</v>
      </c>
      <c r="Y18" s="189">
        <f t="shared" si="7"/>
        <v>13.269888306359698</v>
      </c>
      <c r="Z18" s="6">
        <v>804955</v>
      </c>
      <c r="AA18" s="6">
        <v>111270</v>
      </c>
      <c r="AB18" s="188">
        <f t="shared" si="8"/>
        <v>13.823132970166034</v>
      </c>
      <c r="AC18" s="7">
        <v>9146385</v>
      </c>
      <c r="AD18" s="6">
        <v>1260295</v>
      </c>
      <c r="AE18" s="189">
        <f>100*AD18/AC18</f>
        <v>13.779159744532949</v>
      </c>
    </row>
    <row r="19" spans="1:31">
      <c r="E19" s="9"/>
      <c r="G19" s="10"/>
      <c r="K19" s="9"/>
      <c r="M19" s="10"/>
      <c r="Q19" s="9"/>
      <c r="S19" s="10"/>
      <c r="W19" s="9"/>
      <c r="Y19" s="10"/>
      <c r="AC19" s="9"/>
      <c r="AE19" s="10"/>
    </row>
    <row r="20" spans="1:31">
      <c r="B20" s="213" t="s">
        <v>16</v>
      </c>
      <c r="C20" s="213"/>
      <c r="D20" s="184" t="s">
        <v>32</v>
      </c>
      <c r="E20" s="212" t="s">
        <v>16</v>
      </c>
      <c r="F20" s="213"/>
      <c r="G20" s="186" t="s">
        <v>32</v>
      </c>
      <c r="H20" s="213" t="s">
        <v>16</v>
      </c>
      <c r="I20" s="213"/>
      <c r="J20" s="184" t="s">
        <v>32</v>
      </c>
      <c r="K20" s="212" t="s">
        <v>16</v>
      </c>
      <c r="L20" s="213"/>
      <c r="M20" s="186" t="s">
        <v>32</v>
      </c>
      <c r="N20" s="213" t="s">
        <v>16</v>
      </c>
      <c r="O20" s="213"/>
      <c r="P20" s="184" t="s">
        <v>32</v>
      </c>
      <c r="Q20" s="212" t="s">
        <v>16</v>
      </c>
      <c r="R20" s="213"/>
      <c r="S20" s="186" t="s">
        <v>32</v>
      </c>
      <c r="T20" s="213" t="s">
        <v>16</v>
      </c>
      <c r="U20" s="213"/>
      <c r="V20" s="184" t="s">
        <v>32</v>
      </c>
      <c r="W20" s="212" t="s">
        <v>16</v>
      </c>
      <c r="X20" s="213"/>
      <c r="Y20" s="186" t="s">
        <v>32</v>
      </c>
      <c r="Z20" s="213" t="s">
        <v>16</v>
      </c>
      <c r="AA20" s="213"/>
      <c r="AB20" s="184" t="s">
        <v>32</v>
      </c>
      <c r="AC20" s="212" t="s">
        <v>16</v>
      </c>
      <c r="AD20" s="213"/>
      <c r="AE20" s="186" t="s">
        <v>32</v>
      </c>
    </row>
    <row r="21" spans="1:31">
      <c r="A21" s="2" t="s">
        <v>19</v>
      </c>
      <c r="B21" s="11">
        <f>100*((B18/B7)^(1/11)-1)</f>
        <v>3.5131716241205924</v>
      </c>
      <c r="C21" s="11">
        <f>100*((C18/C7)^(1/11)-1)</f>
        <v>3.4346408048968602</v>
      </c>
      <c r="D21" s="188">
        <f>D18-D7</f>
        <v>-0.14539932021504498</v>
      </c>
      <c r="E21" s="12">
        <f t="shared" ref="E21:F21" si="10">100*((E18/E7)^(1/11)-1)</f>
        <v>2.9680418665398944</v>
      </c>
      <c r="F21" s="11">
        <f t="shared" si="10"/>
        <v>2.6934894935475961</v>
      </c>
      <c r="G21" s="189">
        <f t="shared" ref="G21" si="11">G18-G7</f>
        <v>-0.45780547538518768</v>
      </c>
      <c r="H21" s="11">
        <f t="shared" ref="H21:I21" si="12">100*((H18/H7)^(1/11)-1)</f>
        <v>3.6686143014741379</v>
      </c>
      <c r="I21" s="11">
        <f t="shared" si="12"/>
        <v>3.3985067266901536</v>
      </c>
      <c r="J21" s="188">
        <f t="shared" ref="J21" si="13">J18-J7</f>
        <v>-0.47383568084786631</v>
      </c>
      <c r="K21" s="12">
        <f t="shared" ref="K21:L21" si="14">100*((K18/K7)^(1/11)-1)</f>
        <v>2.6454673767178249</v>
      </c>
      <c r="L21" s="11">
        <f t="shared" si="14"/>
        <v>2.3136144020313276</v>
      </c>
      <c r="M21" s="189">
        <f t="shared" ref="M21" si="15">M18-M7</f>
        <v>-0.62128378169165899</v>
      </c>
      <c r="N21" s="11">
        <f t="shared" ref="N21:O21" si="16">100*((N18/N7)^(1/11)-1)</f>
        <v>3.7645352070270421</v>
      </c>
      <c r="O21" s="11">
        <f t="shared" si="16"/>
        <v>3.3632984927302045</v>
      </c>
      <c r="P21" s="188">
        <f t="shared" ref="P21" si="17">P18-P7</f>
        <v>-0.72422920005089253</v>
      </c>
      <c r="Q21" s="12">
        <f t="shared" ref="Q21:R21" si="18">100*((Q18/Q7)^(1/11)-1)</f>
        <v>2.177497252723315</v>
      </c>
      <c r="R21" s="11">
        <f t="shared" si="18"/>
        <v>1.1799000172445284</v>
      </c>
      <c r="S21" s="189">
        <f t="shared" ref="S21" si="19">S18-S7</f>
        <v>-1.6636190824662584</v>
      </c>
      <c r="T21" s="11">
        <f t="shared" ref="T21:U21" si="20">100*((T18/T7)^(1/11)-1)</f>
        <v>3.3087779484869184</v>
      </c>
      <c r="U21" s="11">
        <f t="shared" si="20"/>
        <v>2.6230588567208724</v>
      </c>
      <c r="V21" s="188">
        <f t="shared" ref="V21" si="21">V18-V7</f>
        <v>-1.08540897199242</v>
      </c>
      <c r="W21" s="12">
        <f t="shared" ref="W21:X21" si="22">100*((W18/W7)^(1/11)-1)</f>
        <v>2.2619447237095747</v>
      </c>
      <c r="X21" s="11">
        <f t="shared" si="22"/>
        <v>1.9300155037379696</v>
      </c>
      <c r="Y21" s="189">
        <f t="shared" ref="Y21" si="23">Y18-Y7</f>
        <v>-0.4831545634856429</v>
      </c>
      <c r="Z21" s="11">
        <f t="shared" ref="Z21:AA21" si="24">100*((Z18/Z7)^(1/11)-1)</f>
        <v>3.4908828993823304</v>
      </c>
      <c r="AA21" s="11">
        <f t="shared" si="24"/>
        <v>2.9319875920389427</v>
      </c>
      <c r="AB21" s="188">
        <f t="shared" ref="AB21" si="25">AB18-AB7</f>
        <v>-0.84840186045991217</v>
      </c>
      <c r="AC21" s="12">
        <f>100*((AC18/AC7)^(1/11)-1)</f>
        <v>2.4845741580047598</v>
      </c>
      <c r="AD21" s="11">
        <f>100*((AD18/AD7)^(1/11)-1)</f>
        <v>2.3740647086011535</v>
      </c>
      <c r="AE21" s="189">
        <f>AE18-AE7</f>
        <v>-0.16450162215653741</v>
      </c>
    </row>
    <row r="24" spans="1:31">
      <c r="A24" s="2" t="s">
        <v>143</v>
      </c>
    </row>
  </sheetData>
  <mergeCells count="20">
    <mergeCell ref="T20:U20"/>
    <mergeCell ref="W20:X20"/>
    <mergeCell ref="Z20:AA20"/>
    <mergeCell ref="AC20:AD20"/>
    <mergeCell ref="T4:V4"/>
    <mergeCell ref="W4:Y4"/>
    <mergeCell ref="Z4:AB4"/>
    <mergeCell ref="AC4:AE4"/>
    <mergeCell ref="Q20:R20"/>
    <mergeCell ref="B4:D4"/>
    <mergeCell ref="E4:G4"/>
    <mergeCell ref="H4:J4"/>
    <mergeCell ref="K4:M4"/>
    <mergeCell ref="N4:P4"/>
    <mergeCell ref="Q4:S4"/>
    <mergeCell ref="B20:C20"/>
    <mergeCell ref="E20:F20"/>
    <mergeCell ref="H20:I20"/>
    <mergeCell ref="K20:L20"/>
    <mergeCell ref="N20:O2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030B3-E18E-E742-92F7-BA002F214C3A}">
  <dimension ref="A1:I21"/>
  <sheetViews>
    <sheetView workbookViewId="0"/>
  </sheetViews>
  <sheetFormatPr baseColWidth="10" defaultColWidth="10.83203125" defaultRowHeight="16"/>
  <cols>
    <col min="1" max="1" width="19.1640625" style="2" customWidth="1"/>
    <col min="2" max="9" width="16.83203125" style="2" customWidth="1"/>
    <col min="10" max="16384" width="10.83203125" style="2"/>
  </cols>
  <sheetData>
    <row r="1" spans="1:9">
      <c r="A1" s="1" t="s">
        <v>159</v>
      </c>
    </row>
    <row r="4" spans="1:9" s="190" customFormat="1" ht="51">
      <c r="B4" s="181" t="s">
        <v>2</v>
      </c>
      <c r="C4" s="181" t="s">
        <v>3</v>
      </c>
      <c r="D4" s="181" t="s">
        <v>4</v>
      </c>
      <c r="E4" s="181" t="s">
        <v>5</v>
      </c>
      <c r="F4" s="181" t="s">
        <v>6</v>
      </c>
      <c r="G4" s="181" t="s">
        <v>134</v>
      </c>
      <c r="H4" s="181" t="s">
        <v>8</v>
      </c>
      <c r="I4" s="181" t="s">
        <v>9</v>
      </c>
    </row>
    <row r="5" spans="1:9">
      <c r="A5" s="2">
        <v>2007</v>
      </c>
      <c r="B5" s="157">
        <v>106.98162151479538</v>
      </c>
      <c r="C5" s="157">
        <v>112.2948405411459</v>
      </c>
      <c r="D5" s="157" t="s">
        <v>15</v>
      </c>
      <c r="E5" s="157" t="s">
        <v>15</v>
      </c>
      <c r="F5" s="157" t="s">
        <v>15</v>
      </c>
      <c r="G5" s="157" t="s">
        <v>15</v>
      </c>
      <c r="H5" s="157" t="s">
        <v>15</v>
      </c>
      <c r="I5" s="157" t="s">
        <v>15</v>
      </c>
    </row>
    <row r="6" spans="1:9">
      <c r="A6" s="2">
        <v>2008</v>
      </c>
      <c r="B6" s="157">
        <v>105.88834903087212</v>
      </c>
      <c r="C6" s="157">
        <v>112.2412738484354</v>
      </c>
      <c r="D6" s="157">
        <v>109.73980262362805</v>
      </c>
      <c r="E6" s="157">
        <v>102.8038815131855</v>
      </c>
      <c r="F6" s="157">
        <v>97.142429858353125</v>
      </c>
      <c r="G6" s="157">
        <v>86.946281663684246</v>
      </c>
      <c r="H6" s="157">
        <v>92.752957428722283</v>
      </c>
      <c r="I6" s="157">
        <v>88.151365489406771</v>
      </c>
    </row>
    <row r="7" spans="1:9">
      <c r="A7" s="2">
        <v>2009</v>
      </c>
      <c r="B7" s="157">
        <v>106.68417200227589</v>
      </c>
      <c r="C7" s="157">
        <v>113.43172644724991</v>
      </c>
      <c r="D7" s="157">
        <v>109.93267232304397</v>
      </c>
      <c r="E7" s="157">
        <v>101.31595509273144</v>
      </c>
      <c r="F7" s="157">
        <v>93.158281153254961</v>
      </c>
      <c r="G7" s="157">
        <v>87.402720446163912</v>
      </c>
      <c r="H7" s="157">
        <v>92.896176230166105</v>
      </c>
      <c r="I7" s="157">
        <v>87.353593909329561</v>
      </c>
    </row>
    <row r="8" spans="1:9">
      <c r="A8" s="2">
        <v>2010</v>
      </c>
      <c r="B8" s="157">
        <v>107.39619256553824</v>
      </c>
      <c r="C8" s="157">
        <v>111.31562722810898</v>
      </c>
      <c r="D8" s="157">
        <v>109.3453445908556</v>
      </c>
      <c r="E8" s="157">
        <v>102.32047149458465</v>
      </c>
      <c r="F8" s="157">
        <v>93.259340616497184</v>
      </c>
      <c r="G8" s="157">
        <v>87.874581820315626</v>
      </c>
      <c r="H8" s="157">
        <v>92.234509117439544</v>
      </c>
      <c r="I8" s="157">
        <v>88.187445759841452</v>
      </c>
    </row>
    <row r="9" spans="1:9">
      <c r="A9" s="2">
        <v>2011</v>
      </c>
      <c r="B9" s="157">
        <v>106.02220739994604</v>
      </c>
      <c r="C9" s="157">
        <v>111.51541274989212</v>
      </c>
      <c r="D9" s="157">
        <v>111.99174288290155</v>
      </c>
      <c r="E9" s="157">
        <v>100.84137241542739</v>
      </c>
      <c r="F9" s="157">
        <v>93.811793410491902</v>
      </c>
      <c r="G9" s="157">
        <v>86.94929133587317</v>
      </c>
      <c r="H9" s="157">
        <v>91.53251096271741</v>
      </c>
      <c r="I9" s="157">
        <v>87.90843550017189</v>
      </c>
    </row>
    <row r="10" spans="1:9">
      <c r="A10" s="2">
        <v>2012</v>
      </c>
      <c r="B10" s="157">
        <v>106.36380645054008</v>
      </c>
      <c r="C10" s="157">
        <v>109.87297246944333</v>
      </c>
      <c r="D10" s="157">
        <v>110.30179757230354</v>
      </c>
      <c r="E10" s="157">
        <v>101.22485717477801</v>
      </c>
      <c r="F10" s="157">
        <v>95.228618436929068</v>
      </c>
      <c r="G10" s="157">
        <v>86.990451261150554</v>
      </c>
      <c r="H10" s="157">
        <v>90.788048063878705</v>
      </c>
      <c r="I10" s="157">
        <v>89.087346168566128</v>
      </c>
    </row>
    <row r="11" spans="1:9">
      <c r="A11" s="2">
        <v>2013</v>
      </c>
      <c r="B11" s="157">
        <v>106.43572527981748</v>
      </c>
      <c r="C11" s="157">
        <v>108.87305399209151</v>
      </c>
      <c r="D11" s="157">
        <v>109.88362777978278</v>
      </c>
      <c r="E11" s="157">
        <v>98.478522515882077</v>
      </c>
      <c r="F11" s="157">
        <v>96.021477070361868</v>
      </c>
      <c r="G11" s="157">
        <v>88.245045701276325</v>
      </c>
      <c r="H11" s="157">
        <v>89.999580644723935</v>
      </c>
      <c r="I11" s="157">
        <v>89.971113137083591</v>
      </c>
    </row>
    <row r="12" spans="1:9">
      <c r="A12" s="2">
        <v>2014</v>
      </c>
      <c r="B12" s="157">
        <v>106.0112403497001</v>
      </c>
      <c r="C12" s="157">
        <v>109.50002528895735</v>
      </c>
      <c r="D12" s="157">
        <v>108.87185500959427</v>
      </c>
      <c r="E12" s="157">
        <v>96.722344380245843</v>
      </c>
      <c r="F12" s="157">
        <v>96.581734665426836</v>
      </c>
      <c r="G12" s="157">
        <v>87.804324489476002</v>
      </c>
      <c r="H12" s="157">
        <v>90.617764003237212</v>
      </c>
      <c r="I12" s="157">
        <v>90.374396726351677</v>
      </c>
    </row>
    <row r="13" spans="1:9">
      <c r="A13" s="2">
        <v>2015</v>
      </c>
      <c r="B13" s="157">
        <v>105.29002850466622</v>
      </c>
      <c r="C13" s="157">
        <v>110.62619132889029</v>
      </c>
      <c r="D13" s="157">
        <v>109.17545896121908</v>
      </c>
      <c r="E13" s="157">
        <v>95.735271815083976</v>
      </c>
      <c r="F13" s="157">
        <v>95.58566891740567</v>
      </c>
      <c r="G13" s="157">
        <v>86.679311035612429</v>
      </c>
      <c r="H13" s="157">
        <v>90.072828765086967</v>
      </c>
      <c r="I13" s="157">
        <v>90.475601612299243</v>
      </c>
    </row>
    <row r="14" spans="1:9">
      <c r="A14" s="2">
        <v>2016</v>
      </c>
      <c r="B14" s="157">
        <v>105.41380335112646</v>
      </c>
      <c r="C14" s="157">
        <v>110.26685368675236</v>
      </c>
      <c r="D14" s="157">
        <v>109.09242345289272</v>
      </c>
      <c r="E14" s="157">
        <v>95.099802851505785</v>
      </c>
      <c r="F14" s="157">
        <v>93.3512681964134</v>
      </c>
      <c r="G14" s="157">
        <v>87.352523395910339</v>
      </c>
      <c r="H14" s="157">
        <v>90.560916831419334</v>
      </c>
      <c r="I14" s="157">
        <v>90.449209309340432</v>
      </c>
    </row>
    <row r="15" spans="1:9">
      <c r="A15" s="2">
        <v>2017</v>
      </c>
      <c r="B15" s="157">
        <v>105.68291138865045</v>
      </c>
      <c r="C15" s="157">
        <v>110.58603200480552</v>
      </c>
      <c r="D15" s="157">
        <v>108.6883887738326</v>
      </c>
      <c r="E15" s="157">
        <v>96.018480383863775</v>
      </c>
      <c r="F15" s="157">
        <v>93.215696932626244</v>
      </c>
      <c r="G15" s="157">
        <v>86.01789732089226</v>
      </c>
      <c r="H15" s="157">
        <v>90.354702249353977</v>
      </c>
      <c r="I15" s="157">
        <v>90.268942257128529</v>
      </c>
    </row>
    <row r="16" spans="1:9">
      <c r="A16" s="2">
        <v>2018</v>
      </c>
      <c r="B16" s="157">
        <v>105.50840822756871</v>
      </c>
      <c r="C16" s="157">
        <v>110.51527217417821</v>
      </c>
      <c r="D16" s="157">
        <v>108.74554871296648</v>
      </c>
      <c r="E16" s="157">
        <v>94.088532320921473</v>
      </c>
      <c r="F16" s="157">
        <v>92.059920485711899</v>
      </c>
      <c r="G16" s="157">
        <v>87.587694994740232</v>
      </c>
      <c r="H16" s="157">
        <v>88.903522564902019</v>
      </c>
      <c r="I16" s="157">
        <v>90.636262639181794</v>
      </c>
    </row>
    <row r="17" spans="1:9">
      <c r="A17" s="2">
        <v>2019</v>
      </c>
      <c r="B17" s="157">
        <v>105.95948795392756</v>
      </c>
      <c r="C17" s="157">
        <v>111.54181623888131</v>
      </c>
      <c r="D17" s="157">
        <v>108.29557372876971</v>
      </c>
      <c r="E17" s="157">
        <v>95.037130914971314</v>
      </c>
      <c r="F17" s="157">
        <v>92.971314946834255</v>
      </c>
      <c r="G17" s="157">
        <v>86.392183929031347</v>
      </c>
      <c r="H17" s="157">
        <v>89.99402394831813</v>
      </c>
      <c r="I17" s="157">
        <v>89.707740981262134</v>
      </c>
    </row>
    <row r="19" spans="1:9">
      <c r="A19" s="2" t="s">
        <v>84</v>
      </c>
      <c r="B19" s="157">
        <f>B17-B6</f>
        <v>7.1138923055443115E-2</v>
      </c>
      <c r="C19" s="157">
        <f t="shared" ref="C19:I19" si="0">C17-C6</f>
        <v>-0.69945760955408787</v>
      </c>
      <c r="D19" s="157">
        <f t="shared" si="0"/>
        <v>-1.4442288948583411</v>
      </c>
      <c r="E19" s="157">
        <f t="shared" si="0"/>
        <v>-7.7667505982141876</v>
      </c>
      <c r="F19" s="157">
        <f t="shared" si="0"/>
        <v>-4.1711149115188704</v>
      </c>
      <c r="G19" s="157">
        <f t="shared" si="0"/>
        <v>-0.55409773465289902</v>
      </c>
      <c r="H19" s="157">
        <f t="shared" si="0"/>
        <v>-2.7589334804041528</v>
      </c>
      <c r="I19" s="157">
        <f t="shared" si="0"/>
        <v>1.5563754918553627</v>
      </c>
    </row>
    <row r="21" spans="1:9">
      <c r="A21" s="2" t="s">
        <v>124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CF74C-5144-4545-85D2-863049647155}">
  <dimension ref="A1:K22"/>
  <sheetViews>
    <sheetView workbookViewId="0"/>
  </sheetViews>
  <sheetFormatPr baseColWidth="10" defaultColWidth="9" defaultRowHeight="16"/>
  <cols>
    <col min="1" max="1" width="16" style="20" customWidth="1"/>
    <col min="2" max="11" width="12.6640625" style="20" customWidth="1"/>
    <col min="12" max="16384" width="9" style="20"/>
  </cols>
  <sheetData>
    <row r="1" spans="1:11">
      <c r="A1" s="57" t="s">
        <v>160</v>
      </c>
    </row>
    <row r="2" spans="1:11">
      <c r="A2" s="20" t="s">
        <v>81</v>
      </c>
    </row>
    <row r="4" spans="1:11" ht="48" customHeight="1">
      <c r="B4" s="196" t="s">
        <v>0</v>
      </c>
      <c r="C4" s="196" t="s">
        <v>1</v>
      </c>
      <c r="D4" s="196" t="s">
        <v>2</v>
      </c>
      <c r="E4" s="196" t="s">
        <v>3</v>
      </c>
      <c r="F4" s="196" t="s">
        <v>4</v>
      </c>
      <c r="G4" s="196" t="s">
        <v>5</v>
      </c>
      <c r="H4" s="196" t="s">
        <v>6</v>
      </c>
      <c r="I4" s="196" t="s">
        <v>7</v>
      </c>
      <c r="J4" s="196" t="s">
        <v>8</v>
      </c>
      <c r="K4" s="196" t="s">
        <v>9</v>
      </c>
    </row>
    <row r="5" spans="1:11">
      <c r="A5" s="20">
        <v>2007</v>
      </c>
      <c r="B5" s="59">
        <v>14698.388269158228</v>
      </c>
      <c r="C5" s="59">
        <v>10177.873379970395</v>
      </c>
      <c r="D5" s="59">
        <v>11745.191977875756</v>
      </c>
      <c r="E5" s="59">
        <v>12733.924759871932</v>
      </c>
      <c r="F5" s="201" t="s">
        <v>15</v>
      </c>
      <c r="G5" s="201" t="s">
        <v>15</v>
      </c>
      <c r="H5" s="201" t="s">
        <v>15</v>
      </c>
      <c r="I5" s="201" t="s">
        <v>15</v>
      </c>
      <c r="J5" s="201" t="s">
        <v>15</v>
      </c>
      <c r="K5" s="201" t="s">
        <v>15</v>
      </c>
    </row>
    <row r="6" spans="1:11">
      <c r="A6" s="20">
        <v>2008</v>
      </c>
      <c r="B6" s="59">
        <v>14415.179182571925</v>
      </c>
      <c r="C6" s="59">
        <v>10754.863568443096</v>
      </c>
      <c r="D6" s="59">
        <v>12129.851610447275</v>
      </c>
      <c r="E6" s="59">
        <v>13569.799658595986</v>
      </c>
      <c r="F6" s="59">
        <v>13588.110013324462</v>
      </c>
      <c r="G6" s="59">
        <v>11005.484893512827</v>
      </c>
      <c r="H6" s="59">
        <v>10736.678962566744</v>
      </c>
      <c r="I6" s="59">
        <v>7867.2715415561406</v>
      </c>
      <c r="J6" s="59">
        <v>9077.5633180014611</v>
      </c>
      <c r="K6" s="59">
        <v>8444.0131485007587</v>
      </c>
    </row>
    <row r="7" spans="1:11">
      <c r="A7" s="20">
        <v>2009</v>
      </c>
      <c r="B7" s="59">
        <v>13368.932427102345</v>
      </c>
      <c r="C7" s="59">
        <v>10156.865668957313</v>
      </c>
      <c r="D7" s="59">
        <v>11642.079674134187</v>
      </c>
      <c r="E7" s="59">
        <v>13022.427902883144</v>
      </c>
      <c r="F7" s="59">
        <v>12872.47633680207</v>
      </c>
      <c r="G7" s="59">
        <v>10048.8590903679</v>
      </c>
      <c r="H7" s="59">
        <v>9101.5539141669651</v>
      </c>
      <c r="I7" s="59">
        <v>7528.7280648380265</v>
      </c>
      <c r="J7" s="59">
        <v>8613.1966166090751</v>
      </c>
      <c r="K7" s="59">
        <v>7886.3214739497116</v>
      </c>
    </row>
    <row r="8" spans="1:11">
      <c r="A8" s="20">
        <v>2010</v>
      </c>
      <c r="B8" s="59">
        <v>13460.377127141017</v>
      </c>
      <c r="C8" s="59">
        <v>9839.7645568674343</v>
      </c>
      <c r="D8" s="59">
        <v>11364.771808151108</v>
      </c>
      <c r="E8" s="59">
        <v>12262.744456916071</v>
      </c>
      <c r="F8" s="59">
        <v>12353.297885478618</v>
      </c>
      <c r="G8" s="59">
        <v>9902.4983573821937</v>
      </c>
      <c r="H8" s="59">
        <v>8798.3255041063512</v>
      </c>
      <c r="I8" s="59">
        <v>7303.5357348288762</v>
      </c>
      <c r="J8" s="59">
        <v>8260.9525293196566</v>
      </c>
      <c r="K8" s="59">
        <v>7741.3997015037858</v>
      </c>
    </row>
    <row r="9" spans="1:11">
      <c r="A9" s="20">
        <v>2011</v>
      </c>
      <c r="B9" s="59">
        <v>13724.97340600449</v>
      </c>
      <c r="C9" s="59">
        <v>9889.9941882157127</v>
      </c>
      <c r="D9" s="59">
        <v>11240.315497485353</v>
      </c>
      <c r="E9" s="59">
        <v>12351.84343565442</v>
      </c>
      <c r="F9" s="59">
        <v>12837.34552699023</v>
      </c>
      <c r="G9" s="59">
        <v>9783.5157657657655</v>
      </c>
      <c r="H9" s="59">
        <v>8979.3990879670509</v>
      </c>
      <c r="I9" s="59">
        <v>7264.4018440709624</v>
      </c>
      <c r="J9" s="59">
        <v>8156.5927111924375</v>
      </c>
      <c r="K9" s="59">
        <v>7740.8459846765054</v>
      </c>
    </row>
    <row r="10" spans="1:11">
      <c r="A10" s="20">
        <v>2012</v>
      </c>
      <c r="B10" s="59">
        <v>13911.384688774309</v>
      </c>
      <c r="C10" s="59">
        <v>9863.396700059151</v>
      </c>
      <c r="D10" s="59">
        <v>11200.444436306514</v>
      </c>
      <c r="E10" s="59">
        <v>11924.863653757204</v>
      </c>
      <c r="F10" s="59">
        <v>12446.709434990849</v>
      </c>
      <c r="G10" s="59">
        <v>9812.8436474139417</v>
      </c>
      <c r="H10" s="59">
        <v>9208.2061717972319</v>
      </c>
      <c r="I10" s="59">
        <v>7310.3238564713974</v>
      </c>
      <c r="J10" s="59">
        <v>8107.2630840711845</v>
      </c>
      <c r="K10" s="59">
        <v>7911.7095249098202</v>
      </c>
    </row>
    <row r="11" spans="1:11">
      <c r="A11" s="20">
        <v>2013</v>
      </c>
      <c r="B11" s="59">
        <v>14188.628462917863</v>
      </c>
      <c r="C11" s="59">
        <v>10354.869128665001</v>
      </c>
      <c r="D11" s="59">
        <v>11732.590975795518</v>
      </c>
      <c r="E11" s="59">
        <v>12362.370255562873</v>
      </c>
      <c r="F11" s="59">
        <v>13100.360221315694</v>
      </c>
      <c r="G11" s="59">
        <v>9918.9724691639458</v>
      </c>
      <c r="H11" s="59">
        <v>9741.2168415037868</v>
      </c>
      <c r="I11" s="59">
        <v>7879.4291766861343</v>
      </c>
      <c r="J11" s="59">
        <v>8380.110285060071</v>
      </c>
      <c r="K11" s="59">
        <v>8407.7209703010903</v>
      </c>
    </row>
    <row r="12" spans="1:11">
      <c r="A12" s="20">
        <v>2014</v>
      </c>
      <c r="B12" s="59">
        <v>14480.571026310814</v>
      </c>
      <c r="C12" s="59">
        <v>10855.083878838655</v>
      </c>
      <c r="D12" s="59">
        <v>12205.45656867413</v>
      </c>
      <c r="E12" s="59">
        <v>13257.176122990983</v>
      </c>
      <c r="F12" s="59">
        <v>13359.692243797772</v>
      </c>
      <c r="G12" s="59">
        <v>9778.0903767014879</v>
      </c>
      <c r="H12" s="59">
        <v>10271.406329033891</v>
      </c>
      <c r="I12" s="59">
        <v>8070.0964460387677</v>
      </c>
      <c r="J12" s="59">
        <v>8815.1900183150192</v>
      </c>
      <c r="K12" s="59">
        <v>8908.1377706329986</v>
      </c>
    </row>
    <row r="13" spans="1:11">
      <c r="A13" s="20">
        <v>2015</v>
      </c>
      <c r="B13" s="59">
        <v>15091.860956929597</v>
      </c>
      <c r="C13" s="59">
        <v>10966.945518256745</v>
      </c>
      <c r="D13" s="59">
        <v>12141.457201155676</v>
      </c>
      <c r="E13" s="59">
        <v>13385.764859598119</v>
      </c>
      <c r="F13" s="59">
        <v>13537.781126346068</v>
      </c>
      <c r="G13" s="59">
        <v>9900.8031792122711</v>
      </c>
      <c r="H13" s="59">
        <v>10295.679753522618</v>
      </c>
      <c r="I13" s="59">
        <v>8034.1518178169026</v>
      </c>
      <c r="J13" s="59">
        <v>8940.9634975668341</v>
      </c>
      <c r="K13" s="59">
        <v>9073.5221647466024</v>
      </c>
    </row>
    <row r="14" spans="1:11">
      <c r="A14" s="20">
        <v>2016</v>
      </c>
      <c r="B14" s="59">
        <v>14250.19494492243</v>
      </c>
      <c r="C14" s="59">
        <v>10686.232754593942</v>
      </c>
      <c r="D14" s="59">
        <v>11774.470469823622</v>
      </c>
      <c r="E14" s="59">
        <v>13116.613102332707</v>
      </c>
      <c r="F14" s="59">
        <v>13100.051144592977</v>
      </c>
      <c r="G14" s="59">
        <v>9490.8824702502679</v>
      </c>
      <c r="H14" s="59">
        <v>9674.0790219844112</v>
      </c>
      <c r="I14" s="59">
        <v>7941.9883071473505</v>
      </c>
      <c r="J14" s="59">
        <v>8836.8816916177911</v>
      </c>
      <c r="K14" s="59">
        <v>8826.5253000803405</v>
      </c>
    </row>
    <row r="15" spans="1:11">
      <c r="A15" s="20">
        <v>2017</v>
      </c>
      <c r="B15" s="59">
        <v>14775.728847180129</v>
      </c>
      <c r="C15" s="59">
        <v>10880.62542420309</v>
      </c>
      <c r="D15" s="59">
        <v>12048.072507857909</v>
      </c>
      <c r="E15" s="59">
        <v>13304.515830026357</v>
      </c>
      <c r="F15" s="59">
        <v>13314.20428722921</v>
      </c>
      <c r="G15" s="59">
        <v>9819.4150054218007</v>
      </c>
      <c r="H15" s="59">
        <v>9869.283536585368</v>
      </c>
      <c r="I15" s="59">
        <v>7903.8694525633282</v>
      </c>
      <c r="J15" s="59">
        <v>8920.4528174421157</v>
      </c>
      <c r="K15" s="59">
        <v>8972.9257297516397</v>
      </c>
    </row>
    <row r="16" spans="1:11">
      <c r="A16" s="20">
        <v>2018</v>
      </c>
      <c r="B16" s="59">
        <v>15043.469828374902</v>
      </c>
      <c r="C16" s="59">
        <v>11075.044186959938</v>
      </c>
      <c r="D16" s="59">
        <v>12190.296144523652</v>
      </c>
      <c r="E16" s="59">
        <v>13635.297408266653</v>
      </c>
      <c r="F16" s="59">
        <v>13501.972079664767</v>
      </c>
      <c r="G16" s="59">
        <v>9643.0520304568545</v>
      </c>
      <c r="H16" s="59">
        <v>9854.2046479014334</v>
      </c>
      <c r="I16" s="59">
        <v>8229.6557104436561</v>
      </c>
      <c r="J16" s="59">
        <v>8903.4890482651681</v>
      </c>
      <c r="K16" s="59">
        <v>9186.9028802389603</v>
      </c>
    </row>
    <row r="17" spans="1:11">
      <c r="A17" s="20">
        <v>2019</v>
      </c>
      <c r="B17" s="59">
        <v>14991.397687673056</v>
      </c>
      <c r="C17" s="59">
        <v>11025.83145854227</v>
      </c>
      <c r="D17" s="59">
        <v>12212.037548315848</v>
      </c>
      <c r="E17" s="59">
        <v>13610.348817986443</v>
      </c>
      <c r="F17" s="59">
        <v>13420.108468919483</v>
      </c>
      <c r="G17" s="59">
        <v>9676.0429835651066</v>
      </c>
      <c r="H17" s="59">
        <v>9919.0794357832219</v>
      </c>
      <c r="I17" s="59">
        <v>8029.6551724137935</v>
      </c>
      <c r="J17" s="59">
        <v>9046.3414634146338</v>
      </c>
      <c r="K17" s="59">
        <v>9053.1930177429786</v>
      </c>
    </row>
    <row r="19" spans="1:11">
      <c r="A19" s="20" t="s">
        <v>21</v>
      </c>
      <c r="B19" s="71">
        <f>100*((B17/B6)^(1/11)-1)</f>
        <v>0.3569518138034633</v>
      </c>
      <c r="C19" s="71">
        <f t="shared" ref="C19:J19" si="0">100*((C17/C6)^(1/11)-1)</f>
        <v>0.22646292259362877</v>
      </c>
      <c r="D19" s="71">
        <f t="shared" si="0"/>
        <v>6.1406664015839496E-2</v>
      </c>
      <c r="E19" s="71">
        <f t="shared" si="0"/>
        <v>2.712854899371564E-2</v>
      </c>
      <c r="F19" s="71">
        <f t="shared" si="0"/>
        <v>-0.11303545294660822</v>
      </c>
      <c r="G19" s="71">
        <f t="shared" si="0"/>
        <v>-1.1635481722607199</v>
      </c>
      <c r="H19" s="71">
        <f t="shared" si="0"/>
        <v>-0.71746567156849572</v>
      </c>
      <c r="I19" s="71">
        <f t="shared" si="0"/>
        <v>0.18590234217306101</v>
      </c>
      <c r="J19" s="71">
        <f t="shared" si="0"/>
        <v>-3.1316747641396692E-2</v>
      </c>
      <c r="K19" s="71">
        <f>100*((K17/K6)^(1/11)-1)</f>
        <v>0.63528056487980322</v>
      </c>
    </row>
    <row r="22" spans="1:11">
      <c r="A22" s="20" t="s">
        <v>147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2C12D-2561-4FE4-84F6-8934D5C6C4A3}">
  <dimension ref="A1:I22"/>
  <sheetViews>
    <sheetView workbookViewId="0"/>
  </sheetViews>
  <sheetFormatPr baseColWidth="10" defaultColWidth="9" defaultRowHeight="16"/>
  <cols>
    <col min="1" max="1" width="19.6640625" style="20" customWidth="1"/>
    <col min="2" max="9" width="12.6640625" style="20" customWidth="1"/>
    <col min="10" max="16384" width="9" style="20"/>
  </cols>
  <sheetData>
    <row r="1" spans="1:9">
      <c r="A1" s="57" t="s">
        <v>175</v>
      </c>
    </row>
    <row r="4" spans="1:9" ht="48" customHeight="1">
      <c r="B4" s="196" t="s">
        <v>2</v>
      </c>
      <c r="C4" s="196" t="s">
        <v>3</v>
      </c>
      <c r="D4" s="196" t="s">
        <v>4</v>
      </c>
      <c r="E4" s="196" t="s">
        <v>5</v>
      </c>
      <c r="F4" s="196" t="s">
        <v>6</v>
      </c>
      <c r="G4" s="196" t="s">
        <v>7</v>
      </c>
      <c r="H4" s="196" t="s">
        <v>8</v>
      </c>
      <c r="I4" s="196" t="s">
        <v>9</v>
      </c>
    </row>
    <row r="5" spans="1:9">
      <c r="A5" s="20">
        <v>2007</v>
      </c>
      <c r="B5" s="200">
        <v>115.39927388947258</v>
      </c>
      <c r="C5" s="200">
        <v>125.11380604254454</v>
      </c>
      <c r="D5" s="200" t="s">
        <v>15</v>
      </c>
      <c r="E5" s="200" t="s">
        <v>15</v>
      </c>
      <c r="F5" s="200" t="s">
        <v>15</v>
      </c>
      <c r="G5" s="200" t="s">
        <v>15</v>
      </c>
      <c r="H5" s="200" t="s">
        <v>15</v>
      </c>
      <c r="I5" s="200" t="s">
        <v>15</v>
      </c>
    </row>
    <row r="6" spans="1:9">
      <c r="A6" s="20">
        <v>2008</v>
      </c>
      <c r="B6" s="200">
        <v>112.78480227344461</v>
      </c>
      <c r="C6" s="200">
        <v>126.17361040648133</v>
      </c>
      <c r="D6" s="200">
        <v>126.34386226148581</v>
      </c>
      <c r="E6" s="200">
        <v>102.33030687441823</v>
      </c>
      <c r="F6" s="200">
        <v>99.830917372771637</v>
      </c>
      <c r="G6" s="200">
        <v>73.150826056411134</v>
      </c>
      <c r="H6" s="200">
        <v>84.404262873560143</v>
      </c>
      <c r="I6" s="200">
        <v>78.513438080955012</v>
      </c>
    </row>
    <row r="7" spans="1:9">
      <c r="A7" s="20">
        <v>2009</v>
      </c>
      <c r="B7" s="200">
        <v>114.62275916197427</v>
      </c>
      <c r="C7" s="200">
        <v>128.21305634359155</v>
      </c>
      <c r="D7" s="200">
        <v>126.73669965080416</v>
      </c>
      <c r="E7" s="200">
        <v>98.936615072900736</v>
      </c>
      <c r="F7" s="200">
        <v>89.609867953499432</v>
      </c>
      <c r="G7" s="200">
        <v>74.124521385059467</v>
      </c>
      <c r="H7" s="200">
        <v>84.801718338500905</v>
      </c>
      <c r="I7" s="200">
        <v>77.645227681339492</v>
      </c>
    </row>
    <row r="8" spans="1:9">
      <c r="A8" s="20">
        <v>2010</v>
      </c>
      <c r="B8" s="200">
        <v>115.49841200437395</v>
      </c>
      <c r="C8" s="200">
        <v>124.62436866294298</v>
      </c>
      <c r="D8" s="200">
        <v>125.54464910298003</v>
      </c>
      <c r="E8" s="200">
        <v>100.63755387796323</v>
      </c>
      <c r="F8" s="200">
        <v>89.41601654447885</v>
      </c>
      <c r="G8" s="200">
        <v>74.224700119796495</v>
      </c>
      <c r="H8" s="200">
        <v>83.95477840528325</v>
      </c>
      <c r="I8" s="200">
        <v>78.674643653956693</v>
      </c>
    </row>
    <row r="9" spans="1:9">
      <c r="A9" s="20">
        <v>2011</v>
      </c>
      <c r="B9" s="200">
        <v>113.6534085214994</v>
      </c>
      <c r="C9" s="200">
        <v>124.89232248864303</v>
      </c>
      <c r="D9" s="200">
        <v>129.8013455082349</v>
      </c>
      <c r="E9" s="200">
        <v>98.923372244476951</v>
      </c>
      <c r="F9" s="200">
        <v>90.79276405102776</v>
      </c>
      <c r="G9" s="200">
        <v>73.452033497924205</v>
      </c>
      <c r="H9" s="200">
        <v>82.473180023819566</v>
      </c>
      <c r="I9" s="200">
        <v>78.269469499790048</v>
      </c>
    </row>
    <row r="10" spans="1:9">
      <c r="A10" s="20">
        <v>2012</v>
      </c>
      <c r="B10" s="200">
        <v>113.55565204266136</v>
      </c>
      <c r="C10" s="200">
        <v>120.90017279428385</v>
      </c>
      <c r="D10" s="200">
        <v>126.1909037372106</v>
      </c>
      <c r="E10" s="200">
        <v>99.487468118919864</v>
      </c>
      <c r="F10" s="200">
        <v>93.357353980723602</v>
      </c>
      <c r="G10" s="200">
        <v>74.115683255724235</v>
      </c>
      <c r="H10" s="200">
        <v>82.195447781417585</v>
      </c>
      <c r="I10" s="200">
        <v>80.212828962484835</v>
      </c>
    </row>
    <row r="11" spans="1:9">
      <c r="A11" s="20">
        <v>2013</v>
      </c>
      <c r="B11" s="200">
        <v>113.30506286474082</v>
      </c>
      <c r="C11" s="200">
        <v>119.38702558142991</v>
      </c>
      <c r="D11" s="200">
        <v>126.5140105445703</v>
      </c>
      <c r="E11" s="200">
        <v>95.790418458361984</v>
      </c>
      <c r="F11" s="200">
        <v>94.073780368093082</v>
      </c>
      <c r="G11" s="200">
        <v>76.093952311514997</v>
      </c>
      <c r="H11" s="200">
        <v>80.929176225527769</v>
      </c>
      <c r="I11" s="200">
        <v>81.195820689093097</v>
      </c>
    </row>
    <row r="12" spans="1:9">
      <c r="A12" s="20">
        <v>2014</v>
      </c>
      <c r="B12" s="200">
        <v>112.4400023519666</v>
      </c>
      <c r="C12" s="200">
        <v>122.12873038074872</v>
      </c>
      <c r="D12" s="200">
        <v>123.07313690907264</v>
      </c>
      <c r="E12" s="200">
        <v>90.078441455098258</v>
      </c>
      <c r="F12" s="200">
        <v>94.623002859124753</v>
      </c>
      <c r="G12" s="200">
        <v>74.343934474527131</v>
      </c>
      <c r="H12" s="200">
        <v>81.207940138534639</v>
      </c>
      <c r="I12" s="200">
        <v>82.064200240763569</v>
      </c>
    </row>
    <row r="13" spans="1:9">
      <c r="A13" s="20">
        <v>2015</v>
      </c>
      <c r="B13" s="200">
        <v>110.70956066065717</v>
      </c>
      <c r="C13" s="200">
        <v>122.05554260586732</v>
      </c>
      <c r="D13" s="200">
        <v>123.44167392652436</v>
      </c>
      <c r="E13" s="200">
        <v>90.278584522284163</v>
      </c>
      <c r="F13" s="200">
        <v>93.87919121494069</v>
      </c>
      <c r="G13" s="200">
        <v>73.257880277078044</v>
      </c>
      <c r="H13" s="200">
        <v>81.526469541430245</v>
      </c>
      <c r="I13" s="200">
        <v>82.735180453316289</v>
      </c>
    </row>
    <row r="14" spans="1:9">
      <c r="A14" s="20">
        <v>2016</v>
      </c>
      <c r="B14" s="200">
        <v>110.18354868568488</v>
      </c>
      <c r="C14" s="200">
        <v>122.74309762431443</v>
      </c>
      <c r="D14" s="200">
        <v>122.58811356098667</v>
      </c>
      <c r="E14" s="200">
        <v>88.814109595078762</v>
      </c>
      <c r="F14" s="200">
        <v>90.528432649247577</v>
      </c>
      <c r="G14" s="200">
        <v>74.319814003051178</v>
      </c>
      <c r="H14" s="200">
        <v>82.694078395577463</v>
      </c>
      <c r="I14" s="200">
        <v>82.597164995174509</v>
      </c>
    </row>
    <row r="15" spans="1:9">
      <c r="A15" s="20">
        <v>2017</v>
      </c>
      <c r="B15" s="200">
        <v>110.72959538757694</v>
      </c>
      <c r="C15" s="200">
        <v>122.27712389061308</v>
      </c>
      <c r="D15" s="200">
        <v>122.36616709194691</v>
      </c>
      <c r="E15" s="200">
        <v>90.246788420629656</v>
      </c>
      <c r="F15" s="200">
        <v>90.705112544651413</v>
      </c>
      <c r="G15" s="200">
        <v>72.641683215946358</v>
      </c>
      <c r="H15" s="200">
        <v>81.984743244623374</v>
      </c>
      <c r="I15" s="200">
        <v>82.467003319423867</v>
      </c>
    </row>
    <row r="16" spans="1:9">
      <c r="A16" s="20">
        <v>2018</v>
      </c>
      <c r="B16" s="200">
        <v>110.06995492511753</v>
      </c>
      <c r="C16" s="200">
        <v>123.11731834281284</v>
      </c>
      <c r="D16" s="200">
        <v>121.91348270702487</v>
      </c>
      <c r="E16" s="200">
        <v>87.0700998359072</v>
      </c>
      <c r="F16" s="200">
        <v>88.976662138323974</v>
      </c>
      <c r="G16" s="200">
        <v>74.308107232054923</v>
      </c>
      <c r="H16" s="200">
        <v>80.392356887825159</v>
      </c>
      <c r="I16" s="200">
        <v>82.951388050043832</v>
      </c>
    </row>
    <row r="17" spans="1:9">
      <c r="A17" s="20">
        <v>2019</v>
      </c>
      <c r="B17" s="200">
        <v>110.75842755472708</v>
      </c>
      <c r="C17" s="200">
        <v>123.44056653833408</v>
      </c>
      <c r="D17" s="200">
        <v>121.71516061514113</v>
      </c>
      <c r="E17" s="200">
        <v>87.75794387885901</v>
      </c>
      <c r="F17" s="200">
        <v>89.962189909028666</v>
      </c>
      <c r="G17" s="200">
        <v>72.825847217107722</v>
      </c>
      <c r="H17" s="200">
        <v>82.046796175230625</v>
      </c>
      <c r="I17" s="200">
        <v>82.108937106316915</v>
      </c>
    </row>
    <row r="19" spans="1:9">
      <c r="A19" s="20" t="s">
        <v>84</v>
      </c>
      <c r="B19" s="197">
        <f>B17-B6</f>
        <v>-2.0263747187175341</v>
      </c>
      <c r="C19" s="197">
        <f t="shared" ref="C19:H19" si="0">C17-C6</f>
        <v>-2.7330438681472486</v>
      </c>
      <c r="D19" s="197">
        <f t="shared" si="0"/>
        <v>-4.6287016463446804</v>
      </c>
      <c r="E19" s="197">
        <f t="shared" si="0"/>
        <v>-14.572362995559217</v>
      </c>
      <c r="F19" s="197">
        <f>F17-F6</f>
        <v>-9.8687274637429709</v>
      </c>
      <c r="G19" s="197">
        <f t="shared" si="0"/>
        <v>-0.32497883930341231</v>
      </c>
      <c r="H19" s="197">
        <f t="shared" si="0"/>
        <v>-2.3574666983295174</v>
      </c>
      <c r="I19" s="197">
        <f>I17-I6</f>
        <v>3.595499025361903</v>
      </c>
    </row>
    <row r="22" spans="1:9">
      <c r="A22" s="20" t="s">
        <v>127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04932-330C-4BCD-ABD4-198273175117}">
  <dimension ref="A1:X37"/>
  <sheetViews>
    <sheetView zoomScale="106" zoomScaleNormal="106" workbookViewId="0">
      <pane xSplit="1" topLeftCell="B1" activePane="topRight" state="frozen"/>
      <selection pane="topRight"/>
    </sheetView>
  </sheetViews>
  <sheetFormatPr baseColWidth="10" defaultColWidth="9" defaultRowHeight="16"/>
  <cols>
    <col min="1" max="1" width="13.1640625" style="20" customWidth="1"/>
    <col min="2" max="21" width="9" style="20"/>
    <col min="22" max="24" width="8.83203125" customWidth="1"/>
    <col min="25" max="16384" width="9" style="20"/>
  </cols>
  <sheetData>
    <row r="1" spans="1:21" s="20" customFormat="1">
      <c r="A1" s="57" t="s">
        <v>161</v>
      </c>
    </row>
    <row r="2" spans="1:21">
      <c r="A2" s="20" t="s">
        <v>81</v>
      </c>
    </row>
    <row r="4" spans="1:21" s="20" customFormat="1" ht="31.5" customHeight="1">
      <c r="B4" s="217" t="s">
        <v>0</v>
      </c>
      <c r="C4" s="217"/>
      <c r="D4" s="218" t="s">
        <v>1</v>
      </c>
      <c r="E4" s="219"/>
      <c r="F4" s="217" t="s">
        <v>2</v>
      </c>
      <c r="G4" s="217"/>
      <c r="H4" s="218" t="s">
        <v>3</v>
      </c>
      <c r="I4" s="219"/>
      <c r="J4" s="217" t="s">
        <v>4</v>
      </c>
      <c r="K4" s="217"/>
      <c r="L4" s="218" t="s">
        <v>5</v>
      </c>
      <c r="M4" s="219"/>
      <c r="N4" s="217" t="s">
        <v>6</v>
      </c>
      <c r="O4" s="217"/>
      <c r="P4" s="218" t="s">
        <v>77</v>
      </c>
      <c r="Q4" s="219"/>
      <c r="R4" s="217" t="s">
        <v>8</v>
      </c>
      <c r="S4" s="217"/>
      <c r="T4" s="218" t="s">
        <v>9</v>
      </c>
      <c r="U4" s="219"/>
    </row>
    <row r="5" spans="1:21" s="20" customFormat="1" ht="61">
      <c r="B5" s="82" t="s">
        <v>22</v>
      </c>
      <c r="C5" s="82" t="s">
        <v>12</v>
      </c>
      <c r="D5" s="83" t="s">
        <v>22</v>
      </c>
      <c r="E5" s="84" t="s">
        <v>12</v>
      </c>
      <c r="F5" s="82" t="s">
        <v>22</v>
      </c>
      <c r="G5" s="82" t="s">
        <v>12</v>
      </c>
      <c r="H5" s="83" t="s">
        <v>22</v>
      </c>
      <c r="I5" s="84" t="s">
        <v>12</v>
      </c>
      <c r="J5" s="82" t="s">
        <v>22</v>
      </c>
      <c r="K5" s="82" t="s">
        <v>12</v>
      </c>
      <c r="L5" s="83" t="s">
        <v>22</v>
      </c>
      <c r="M5" s="84" t="s">
        <v>12</v>
      </c>
      <c r="N5" s="82" t="s">
        <v>22</v>
      </c>
      <c r="O5" s="82" t="s">
        <v>12</v>
      </c>
      <c r="P5" s="83" t="s">
        <v>22</v>
      </c>
      <c r="Q5" s="84" t="s">
        <v>12</v>
      </c>
      <c r="R5" s="82" t="s">
        <v>22</v>
      </c>
      <c r="S5" s="82" t="s">
        <v>12</v>
      </c>
      <c r="T5" s="83" t="s">
        <v>22</v>
      </c>
      <c r="U5" s="84" t="s">
        <v>12</v>
      </c>
    </row>
    <row r="6" spans="1:21" s="20" customFormat="1">
      <c r="A6" s="20">
        <v>2000</v>
      </c>
      <c r="B6" s="59">
        <v>69283.018867924533</v>
      </c>
      <c r="C6" s="59">
        <v>30222.222222222223</v>
      </c>
      <c r="D6" s="63">
        <v>55752.576235541535</v>
      </c>
      <c r="E6" s="88">
        <v>22788.328075709778</v>
      </c>
      <c r="F6" s="85" t="s">
        <v>15</v>
      </c>
      <c r="G6" s="85" t="s">
        <v>15</v>
      </c>
      <c r="H6" s="63">
        <v>64809.453781512602</v>
      </c>
      <c r="I6" s="88">
        <v>27182.773109243699</v>
      </c>
      <c r="J6" s="85" t="s">
        <v>15</v>
      </c>
      <c r="K6" s="85" t="s">
        <v>15</v>
      </c>
      <c r="L6" s="86" t="s">
        <v>15</v>
      </c>
      <c r="M6" s="87" t="s">
        <v>15</v>
      </c>
      <c r="N6" s="85" t="s">
        <v>15</v>
      </c>
      <c r="O6" s="85" t="s">
        <v>15</v>
      </c>
      <c r="P6" s="86" t="s">
        <v>15</v>
      </c>
      <c r="Q6" s="87" t="s">
        <v>15</v>
      </c>
      <c r="R6" s="85" t="s">
        <v>15</v>
      </c>
      <c r="S6" s="85" t="s">
        <v>15</v>
      </c>
      <c r="T6" s="86" t="s">
        <v>15</v>
      </c>
      <c r="U6" s="87" t="s">
        <v>15</v>
      </c>
    </row>
    <row r="7" spans="1:21" s="20" customFormat="1">
      <c r="A7" s="20">
        <v>2001</v>
      </c>
      <c r="B7" s="59">
        <v>69390.593047034767</v>
      </c>
      <c r="C7" s="59">
        <v>32261.758691206545</v>
      </c>
      <c r="D7" s="63">
        <v>55336.673553719018</v>
      </c>
      <c r="E7" s="88">
        <v>24218.595041322318</v>
      </c>
      <c r="F7" s="85" t="s">
        <v>15</v>
      </c>
      <c r="G7" s="85" t="s">
        <v>15</v>
      </c>
      <c r="H7" s="63">
        <v>63813.003095975226</v>
      </c>
      <c r="I7" s="88">
        <v>27127.554179566559</v>
      </c>
      <c r="J7" s="85" t="s">
        <v>15</v>
      </c>
      <c r="K7" s="85" t="s">
        <v>15</v>
      </c>
      <c r="L7" s="86" t="s">
        <v>15</v>
      </c>
      <c r="M7" s="87" t="s">
        <v>15</v>
      </c>
      <c r="N7" s="85" t="s">
        <v>15</v>
      </c>
      <c r="O7" s="85" t="s">
        <v>15</v>
      </c>
      <c r="P7" s="86" t="s">
        <v>15</v>
      </c>
      <c r="Q7" s="87" t="s">
        <v>15</v>
      </c>
      <c r="R7" s="85" t="s">
        <v>15</v>
      </c>
      <c r="S7" s="85" t="s">
        <v>15</v>
      </c>
      <c r="T7" s="86" t="s">
        <v>15</v>
      </c>
      <c r="U7" s="87" t="s">
        <v>15</v>
      </c>
    </row>
    <row r="8" spans="1:21" s="20" customFormat="1">
      <c r="A8" s="20">
        <v>2002</v>
      </c>
      <c r="B8" s="59">
        <v>69768</v>
      </c>
      <c r="C8" s="59">
        <v>31823.999999999996</v>
      </c>
      <c r="D8" s="63">
        <v>55883.000000000007</v>
      </c>
      <c r="E8" s="88">
        <v>23988.800000000003</v>
      </c>
      <c r="F8" s="85" t="s">
        <v>15</v>
      </c>
      <c r="G8" s="85" t="s">
        <v>15</v>
      </c>
      <c r="H8" s="63">
        <v>64150.2</v>
      </c>
      <c r="I8" s="88">
        <v>26559</v>
      </c>
      <c r="J8" s="85" t="s">
        <v>15</v>
      </c>
      <c r="K8" s="85" t="s">
        <v>15</v>
      </c>
      <c r="L8" s="86" t="s">
        <v>15</v>
      </c>
      <c r="M8" s="87" t="s">
        <v>15</v>
      </c>
      <c r="N8" s="85" t="s">
        <v>15</v>
      </c>
      <c r="O8" s="85" t="s">
        <v>15</v>
      </c>
      <c r="P8" s="86" t="s">
        <v>15</v>
      </c>
      <c r="Q8" s="87" t="s">
        <v>15</v>
      </c>
      <c r="R8" s="85" t="s">
        <v>15</v>
      </c>
      <c r="S8" s="85" t="s">
        <v>15</v>
      </c>
      <c r="T8" s="86" t="s">
        <v>15</v>
      </c>
      <c r="U8" s="87" t="s">
        <v>15</v>
      </c>
    </row>
    <row r="9" spans="1:21" s="20" customFormat="1">
      <c r="A9" s="20">
        <v>2003</v>
      </c>
      <c r="B9" s="59">
        <v>68926.070038910504</v>
      </c>
      <c r="C9" s="59">
        <v>31221.78988326848</v>
      </c>
      <c r="D9" s="63">
        <v>55495.454545454551</v>
      </c>
      <c r="E9" s="88">
        <v>23859.090909090912</v>
      </c>
      <c r="F9" s="85" t="s">
        <v>15</v>
      </c>
      <c r="G9" s="85" t="s">
        <v>15</v>
      </c>
      <c r="H9" s="63">
        <v>64806.963249516433</v>
      </c>
      <c r="I9" s="88">
        <v>26607.736943907152</v>
      </c>
      <c r="J9" s="85" t="s">
        <v>15</v>
      </c>
      <c r="K9" s="85" t="s">
        <v>15</v>
      </c>
      <c r="L9" s="86" t="s">
        <v>15</v>
      </c>
      <c r="M9" s="87" t="s">
        <v>15</v>
      </c>
      <c r="N9" s="85" t="s">
        <v>15</v>
      </c>
      <c r="O9" s="85" t="s">
        <v>15</v>
      </c>
      <c r="P9" s="86" t="s">
        <v>15</v>
      </c>
      <c r="Q9" s="87" t="s">
        <v>15</v>
      </c>
      <c r="R9" s="85" t="s">
        <v>15</v>
      </c>
      <c r="S9" s="85" t="s">
        <v>15</v>
      </c>
      <c r="T9" s="86" t="s">
        <v>15</v>
      </c>
      <c r="U9" s="87" t="s">
        <v>15</v>
      </c>
    </row>
    <row r="10" spans="1:21" s="20" customFormat="1">
      <c r="A10" s="20">
        <v>2004</v>
      </c>
      <c r="B10" s="59">
        <v>70013.371537726838</v>
      </c>
      <c r="C10" s="59">
        <v>30914.995224450809</v>
      </c>
      <c r="D10" s="63">
        <v>56650.9056244042</v>
      </c>
      <c r="E10" s="88">
        <v>23647.85510009533</v>
      </c>
      <c r="F10" s="85" t="s">
        <v>15</v>
      </c>
      <c r="G10" s="85" t="s">
        <v>15</v>
      </c>
      <c r="H10" s="63">
        <v>66736.701620591033</v>
      </c>
      <c r="I10" s="88">
        <v>27136.129647283127</v>
      </c>
      <c r="J10" s="85" t="s">
        <v>15</v>
      </c>
      <c r="K10" s="85" t="s">
        <v>15</v>
      </c>
      <c r="L10" s="86" t="s">
        <v>15</v>
      </c>
      <c r="M10" s="87" t="s">
        <v>15</v>
      </c>
      <c r="N10" s="85" t="s">
        <v>15</v>
      </c>
      <c r="O10" s="85" t="s">
        <v>15</v>
      </c>
      <c r="P10" s="86" t="s">
        <v>15</v>
      </c>
      <c r="Q10" s="87" t="s">
        <v>15</v>
      </c>
      <c r="R10" s="85" t="s">
        <v>15</v>
      </c>
      <c r="S10" s="85" t="s">
        <v>15</v>
      </c>
      <c r="T10" s="86" t="s">
        <v>15</v>
      </c>
      <c r="U10" s="87" t="s">
        <v>15</v>
      </c>
    </row>
    <row r="11" spans="1:21" s="20" customFormat="1">
      <c r="A11" s="20">
        <v>2005</v>
      </c>
      <c r="B11" s="59">
        <v>71177.570093457951</v>
      </c>
      <c r="C11" s="59">
        <v>31013.084112149532</v>
      </c>
      <c r="D11" s="63">
        <v>57235.847299813788</v>
      </c>
      <c r="E11" s="88">
        <v>23478.119180633152</v>
      </c>
      <c r="F11" s="85" t="s">
        <v>15</v>
      </c>
      <c r="G11" s="85" t="s">
        <v>15</v>
      </c>
      <c r="H11" s="63">
        <v>66958.659217877095</v>
      </c>
      <c r="I11" s="88">
        <v>26504.469273743016</v>
      </c>
      <c r="J11" s="85" t="s">
        <v>15</v>
      </c>
      <c r="K11" s="85" t="s">
        <v>15</v>
      </c>
      <c r="L11" s="86" t="s">
        <v>15</v>
      </c>
      <c r="M11" s="87" t="s">
        <v>15</v>
      </c>
      <c r="N11" s="85" t="s">
        <v>15</v>
      </c>
      <c r="O11" s="85" t="s">
        <v>15</v>
      </c>
      <c r="P11" s="86" t="s">
        <v>15</v>
      </c>
      <c r="Q11" s="87" t="s">
        <v>15</v>
      </c>
      <c r="R11" s="85" t="s">
        <v>15</v>
      </c>
      <c r="S11" s="85" t="s">
        <v>15</v>
      </c>
      <c r="T11" s="86" t="s">
        <v>15</v>
      </c>
      <c r="U11" s="87" t="s">
        <v>15</v>
      </c>
    </row>
    <row r="12" spans="1:21" s="20" customFormat="1">
      <c r="A12" s="20">
        <v>2006</v>
      </c>
      <c r="B12" s="59">
        <v>72674.610449129235</v>
      </c>
      <c r="C12" s="59">
        <v>31538.038496791931</v>
      </c>
      <c r="D12" s="63">
        <v>58913.55311355312</v>
      </c>
      <c r="E12" s="88">
        <v>24089.652014652016</v>
      </c>
      <c r="F12" s="59">
        <v>67900.36630036631</v>
      </c>
      <c r="G12" s="59">
        <v>27958.974358974363</v>
      </c>
      <c r="H12" s="63">
        <v>68973.076923076922</v>
      </c>
      <c r="I12" s="88">
        <v>27065.384615384613</v>
      </c>
      <c r="J12" s="85" t="s">
        <v>15</v>
      </c>
      <c r="K12" s="85" t="s">
        <v>15</v>
      </c>
      <c r="L12" s="86" t="s">
        <v>15</v>
      </c>
      <c r="M12" s="87" t="s">
        <v>15</v>
      </c>
      <c r="N12" s="85" t="s">
        <v>15</v>
      </c>
      <c r="O12" s="85" t="s">
        <v>15</v>
      </c>
      <c r="P12" s="86" t="s">
        <v>15</v>
      </c>
      <c r="Q12" s="87" t="s">
        <v>15</v>
      </c>
      <c r="R12" s="85" t="s">
        <v>15</v>
      </c>
      <c r="S12" s="85" t="s">
        <v>15</v>
      </c>
      <c r="T12" s="86" t="s">
        <v>15</v>
      </c>
      <c r="U12" s="87" t="s">
        <v>15</v>
      </c>
    </row>
    <row r="13" spans="1:21" s="20" customFormat="1">
      <c r="A13" s="20">
        <v>2007</v>
      </c>
      <c r="B13" s="59">
        <v>73793.721973094172</v>
      </c>
      <c r="C13" s="59">
        <v>32115.515695067264</v>
      </c>
      <c r="D13" s="63">
        <v>60924.752920035942</v>
      </c>
      <c r="E13" s="88">
        <v>25251.626235399821</v>
      </c>
      <c r="F13" s="59">
        <v>69264.402515723283</v>
      </c>
      <c r="G13" s="59">
        <v>28864.249775381853</v>
      </c>
      <c r="H13" s="63">
        <v>71333.525179856108</v>
      </c>
      <c r="I13" s="88">
        <v>27962.643884892084</v>
      </c>
      <c r="J13" s="85" t="s">
        <v>15</v>
      </c>
      <c r="K13" s="85" t="s">
        <v>15</v>
      </c>
      <c r="L13" s="86" t="s">
        <v>15</v>
      </c>
      <c r="M13" s="87" t="s">
        <v>15</v>
      </c>
      <c r="N13" s="85" t="s">
        <v>15</v>
      </c>
      <c r="O13" s="85" t="s">
        <v>15</v>
      </c>
      <c r="P13" s="86" t="s">
        <v>15</v>
      </c>
      <c r="Q13" s="87" t="s">
        <v>15</v>
      </c>
      <c r="R13" s="85" t="s">
        <v>15</v>
      </c>
      <c r="S13" s="85" t="s">
        <v>15</v>
      </c>
      <c r="T13" s="86" t="s">
        <v>15</v>
      </c>
      <c r="U13" s="87" t="s">
        <v>15</v>
      </c>
    </row>
    <row r="14" spans="1:21" s="20" customFormat="1">
      <c r="A14" s="20">
        <v>2008</v>
      </c>
      <c r="B14" s="59">
        <v>74329.184925503956</v>
      </c>
      <c r="C14" s="59">
        <v>32337.248028045578</v>
      </c>
      <c r="D14" s="63">
        <v>62984.567137809187</v>
      </c>
      <c r="E14" s="88">
        <v>25791.042402826854</v>
      </c>
      <c r="F14" s="59">
        <v>71304.646643109532</v>
      </c>
      <c r="G14" s="59">
        <v>29451.395759717314</v>
      </c>
      <c r="H14" s="63">
        <v>74500.918727915196</v>
      </c>
      <c r="I14" s="88">
        <v>28683.816254416961</v>
      </c>
      <c r="J14" s="59">
        <v>76722.932862190806</v>
      </c>
      <c r="K14" s="59">
        <v>28873.445229681976</v>
      </c>
      <c r="L14" s="63">
        <v>63791.289752650177</v>
      </c>
      <c r="M14" s="88">
        <v>25032.482332155476</v>
      </c>
      <c r="N14" s="59">
        <v>55964.876325088335</v>
      </c>
      <c r="O14" s="59">
        <v>21372.128975265015</v>
      </c>
      <c r="P14" s="63">
        <v>52641.660777385157</v>
      </c>
      <c r="Q14" s="88">
        <v>22612.314487632506</v>
      </c>
      <c r="R14" s="59">
        <v>62767.835689045933</v>
      </c>
      <c r="S14" s="59">
        <v>24647.181978798584</v>
      </c>
      <c r="T14" s="63">
        <v>53484.505300353354</v>
      </c>
      <c r="U14" s="88">
        <v>22034.363957597172</v>
      </c>
    </row>
    <row r="15" spans="1:21" s="20" customFormat="1">
      <c r="A15" s="20">
        <v>2009</v>
      </c>
      <c r="B15" s="59">
        <v>72576.923076923063</v>
      </c>
      <c r="C15" s="59">
        <v>31384.615384615379</v>
      </c>
      <c r="D15" s="63">
        <v>62962.193832599114</v>
      </c>
      <c r="E15" s="88">
        <v>25710.863436123345</v>
      </c>
      <c r="F15" s="59">
        <v>72220.986784140972</v>
      </c>
      <c r="G15" s="59">
        <v>29685.77973568282</v>
      </c>
      <c r="H15" s="63">
        <v>76030.026385224264</v>
      </c>
      <c r="I15" s="88">
        <v>29515.989445910287</v>
      </c>
      <c r="J15" s="59">
        <v>77480.845814977976</v>
      </c>
      <c r="K15" s="59">
        <v>28881.189427312773</v>
      </c>
      <c r="L15" s="63">
        <v>62013.497797356824</v>
      </c>
      <c r="M15" s="88">
        <v>24161.726872246694</v>
      </c>
      <c r="N15" s="59">
        <v>54375.894273127749</v>
      </c>
      <c r="O15" s="59">
        <v>20691.180616740086</v>
      </c>
      <c r="P15" s="63">
        <v>54039.64757709251</v>
      </c>
      <c r="Q15" s="88">
        <v>22444.466960352423</v>
      </c>
      <c r="R15" s="59">
        <v>62193.629955947137</v>
      </c>
      <c r="S15" s="59">
        <v>24041.638766519824</v>
      </c>
      <c r="T15" s="63">
        <v>52562.563876651977</v>
      </c>
      <c r="U15" s="88">
        <v>21795.991189427314</v>
      </c>
    </row>
    <row r="16" spans="1:21" s="20" customFormat="1">
      <c r="A16" s="20">
        <v>2010</v>
      </c>
      <c r="B16" s="59">
        <v>72832.961373390557</v>
      </c>
      <c r="C16" s="59">
        <v>31274.163090128757</v>
      </c>
      <c r="D16" s="63">
        <v>63387.14408973253</v>
      </c>
      <c r="E16" s="88">
        <v>25931.104400345128</v>
      </c>
      <c r="F16" s="59">
        <v>72289.568593615186</v>
      </c>
      <c r="G16" s="59">
        <v>29270.98360655738</v>
      </c>
      <c r="H16" s="63">
        <v>74845.588993981088</v>
      </c>
      <c r="I16" s="88">
        <v>29207.463456577818</v>
      </c>
      <c r="J16" s="59">
        <v>77052.424503882663</v>
      </c>
      <c r="K16" s="59">
        <v>29106.341673856776</v>
      </c>
      <c r="L16" s="63">
        <v>63422.424503882663</v>
      </c>
      <c r="M16" s="88">
        <v>23849.55996548749</v>
      </c>
      <c r="N16" s="59">
        <v>56530.983606557384</v>
      </c>
      <c r="O16" s="59">
        <v>22014.978429680759</v>
      </c>
      <c r="P16" s="63">
        <v>52673.658326143232</v>
      </c>
      <c r="Q16" s="88">
        <v>22426.583261432272</v>
      </c>
      <c r="R16" s="59">
        <v>61258.559102674721</v>
      </c>
      <c r="S16" s="59">
        <v>24014.201898188094</v>
      </c>
      <c r="T16" s="63">
        <v>53649.749784296815</v>
      </c>
      <c r="U16" s="88">
        <v>22344.262295081968</v>
      </c>
    </row>
    <row r="17" spans="1:24">
      <c r="A17" s="20">
        <v>2011</v>
      </c>
      <c r="B17" s="59">
        <v>73421.851542952456</v>
      </c>
      <c r="C17" s="59">
        <v>31430.859049207673</v>
      </c>
      <c r="D17" s="63">
        <v>63106.900000000009</v>
      </c>
      <c r="E17" s="88">
        <v>25999.225000000002</v>
      </c>
      <c r="F17" s="59">
        <v>71205.391666666677</v>
      </c>
      <c r="G17" s="59">
        <v>29724.758333333335</v>
      </c>
      <c r="H17" s="63">
        <v>74071.497504159721</v>
      </c>
      <c r="I17" s="88">
        <v>29347.587354409316</v>
      </c>
      <c r="J17" s="59">
        <v>76589.241666666669</v>
      </c>
      <c r="K17" s="59">
        <v>28554.850000000002</v>
      </c>
      <c r="L17" s="63">
        <v>62732.075000000004</v>
      </c>
      <c r="M17" s="88">
        <v>25022.408333333336</v>
      </c>
      <c r="N17" s="59">
        <v>57711.691666666673</v>
      </c>
      <c r="O17" s="59">
        <v>22898.400000000001</v>
      </c>
      <c r="P17" s="63">
        <v>51930.3</v>
      </c>
      <c r="Q17" s="88">
        <v>21819.358333333334</v>
      </c>
      <c r="R17" s="59">
        <v>60494.483333333337</v>
      </c>
      <c r="S17" s="59">
        <v>24181.89166666667</v>
      </c>
      <c r="T17" s="63">
        <v>53475.03333333334</v>
      </c>
      <c r="U17" s="88">
        <v>22160.108333333334</v>
      </c>
      <c r="V17" s="20"/>
      <c r="W17" s="20"/>
      <c r="X17" s="20"/>
    </row>
    <row r="18" spans="1:24">
      <c r="A18" s="20">
        <v>2012</v>
      </c>
      <c r="B18" s="59">
        <v>74481.511914543953</v>
      </c>
      <c r="C18" s="59">
        <v>31949.383730484798</v>
      </c>
      <c r="D18" s="63">
        <v>63804.040983606559</v>
      </c>
      <c r="E18" s="88">
        <v>26544.983606557376</v>
      </c>
      <c r="F18" s="59">
        <v>71322.885245901634</v>
      </c>
      <c r="G18" s="59">
        <v>29460.909836065573</v>
      </c>
      <c r="H18" s="63">
        <v>74714.79115479115</v>
      </c>
      <c r="I18" s="88">
        <v>29705.208845208846</v>
      </c>
      <c r="J18" s="59">
        <v>76573.786885245907</v>
      </c>
      <c r="K18" s="59">
        <v>28488.934426229509</v>
      </c>
      <c r="L18" s="63">
        <v>62619.795081967211</v>
      </c>
      <c r="M18" s="88">
        <v>25137.295081967215</v>
      </c>
      <c r="N18" s="59">
        <v>59737.385245901642</v>
      </c>
      <c r="O18" s="59">
        <v>24288.2131147541</v>
      </c>
      <c r="P18" s="63">
        <v>53737.950819672129</v>
      </c>
      <c r="Q18" s="88">
        <v>23327.409836065573</v>
      </c>
      <c r="R18" s="59">
        <v>61122.729508196724</v>
      </c>
      <c r="S18" s="59">
        <v>24053.598360655738</v>
      </c>
      <c r="T18" s="63">
        <v>54419.450819672129</v>
      </c>
      <c r="U18" s="88">
        <v>23148.655737704918</v>
      </c>
      <c r="V18" s="20"/>
      <c r="W18" s="20"/>
      <c r="X18" s="20"/>
    </row>
    <row r="19" spans="1:24">
      <c r="A19" s="20">
        <v>2013</v>
      </c>
      <c r="B19" s="59">
        <v>75586.319218241042</v>
      </c>
      <c r="C19" s="59">
        <v>32305.537459283387</v>
      </c>
      <c r="D19" s="63">
        <v>64471.008130081311</v>
      </c>
      <c r="E19" s="88">
        <v>26672.691056910571</v>
      </c>
      <c r="F19" s="59">
        <v>72239.000000000015</v>
      </c>
      <c r="G19" s="59">
        <v>29775.455284552849</v>
      </c>
      <c r="H19" s="63">
        <v>74006.802278275005</v>
      </c>
      <c r="I19" s="88">
        <v>29733.490642799021</v>
      </c>
      <c r="J19" s="59">
        <v>78400.20325203253</v>
      </c>
      <c r="K19" s="59">
        <v>28445.699186991871</v>
      </c>
      <c r="L19" s="63">
        <v>59573.07317073171</v>
      </c>
      <c r="M19" s="88">
        <v>24611.569105691058</v>
      </c>
      <c r="N19" s="59">
        <v>60858.504065040659</v>
      </c>
      <c r="O19" s="59">
        <v>24622.650406504068</v>
      </c>
      <c r="P19" s="63">
        <v>56381.658536585368</v>
      </c>
      <c r="Q19" s="88">
        <v>23713.9837398374</v>
      </c>
      <c r="R19" s="59">
        <v>62476.373983739846</v>
      </c>
      <c r="S19" s="59">
        <v>24146.154471544716</v>
      </c>
      <c r="T19" s="63">
        <v>55528.398373983742</v>
      </c>
      <c r="U19" s="88">
        <v>23370.463414634149</v>
      </c>
      <c r="V19" s="20"/>
      <c r="W19" s="20"/>
      <c r="X19" s="20"/>
    </row>
    <row r="20" spans="1:24">
      <c r="A20" s="20">
        <v>2014</v>
      </c>
      <c r="B20" s="59">
        <v>76016.613418530353</v>
      </c>
      <c r="C20" s="59">
        <v>32261.980830670924</v>
      </c>
      <c r="D20" s="63">
        <v>65048.301282051289</v>
      </c>
      <c r="E20" s="88">
        <v>26921.434294871797</v>
      </c>
      <c r="F20" s="59">
        <v>72289.238782051281</v>
      </c>
      <c r="G20" s="59">
        <v>30023.133012820515</v>
      </c>
      <c r="H20" s="63">
        <v>75363.271852445861</v>
      </c>
      <c r="I20" s="88">
        <v>30363.753007217318</v>
      </c>
      <c r="J20" s="59">
        <v>77717.211538461546</v>
      </c>
      <c r="K20" s="59">
        <v>28756.241987179488</v>
      </c>
      <c r="L20" s="63">
        <v>57031.939102564109</v>
      </c>
      <c r="M20" s="88">
        <v>22989.703525641027</v>
      </c>
      <c r="N20" s="59">
        <v>62525.440705128211</v>
      </c>
      <c r="O20" s="59">
        <v>25152.155448717949</v>
      </c>
      <c r="P20" s="63">
        <v>57436.033653846156</v>
      </c>
      <c r="Q20" s="88">
        <v>22683.902243589746</v>
      </c>
      <c r="R20" s="59">
        <v>63060.592948717953</v>
      </c>
      <c r="S20" s="59">
        <v>24234.751602564105</v>
      </c>
      <c r="T20" s="63">
        <v>56300.20032051282</v>
      </c>
      <c r="U20" s="88">
        <v>23885.264423076926</v>
      </c>
      <c r="V20" s="20"/>
      <c r="W20" s="20"/>
      <c r="X20" s="20"/>
    </row>
    <row r="21" spans="1:24">
      <c r="A21" s="20">
        <v>2015</v>
      </c>
      <c r="B21" s="59">
        <v>76024.644549763034</v>
      </c>
      <c r="C21" s="59">
        <v>31991.153238546602</v>
      </c>
      <c r="D21" s="63">
        <v>64650.111642743228</v>
      </c>
      <c r="E21" s="88">
        <v>26683.931419457738</v>
      </c>
      <c r="F21" s="59">
        <v>71584.673046252006</v>
      </c>
      <c r="G21" s="59">
        <v>29716.443381180226</v>
      </c>
      <c r="H21" s="63">
        <v>74371.93934557063</v>
      </c>
      <c r="I21" s="88">
        <v>29620.510774142058</v>
      </c>
      <c r="J21" s="59">
        <v>76714.944178628401</v>
      </c>
      <c r="K21" s="59">
        <v>28901.251993620415</v>
      </c>
      <c r="L21" s="63">
        <v>57248.173843700162</v>
      </c>
      <c r="M21" s="88">
        <v>23129.696969696972</v>
      </c>
      <c r="N21" s="59">
        <v>60802.408293460932</v>
      </c>
      <c r="O21" s="59">
        <v>25227.456140350878</v>
      </c>
      <c r="P21" s="63">
        <v>56009.082934609258</v>
      </c>
      <c r="Q21" s="88">
        <v>23727.503987240831</v>
      </c>
      <c r="R21" s="59">
        <v>63193.636363636368</v>
      </c>
      <c r="S21" s="59">
        <v>24423.133971291867</v>
      </c>
      <c r="T21" s="63">
        <v>56498.197767145139</v>
      </c>
      <c r="U21" s="88">
        <v>23857.934609250402</v>
      </c>
      <c r="V21" s="20"/>
      <c r="W21" s="20"/>
      <c r="X21" s="20"/>
    </row>
    <row r="22" spans="1:24">
      <c r="A22" s="20">
        <v>2016</v>
      </c>
      <c r="B22" s="59">
        <v>75573.20872274143</v>
      </c>
      <c r="C22" s="59">
        <v>31669.781931464175</v>
      </c>
      <c r="D22" s="63">
        <v>64056.74726989081</v>
      </c>
      <c r="E22" s="88">
        <v>26398.822152886121</v>
      </c>
      <c r="F22" s="59">
        <v>71201.333853354154</v>
      </c>
      <c r="G22" s="59">
        <v>29258.783151326061</v>
      </c>
      <c r="H22" s="63">
        <v>73526.71875</v>
      </c>
      <c r="I22" s="88">
        <v>29251.078124999996</v>
      </c>
      <c r="J22" s="59">
        <v>76208.923556942289</v>
      </c>
      <c r="K22" s="59">
        <v>28163.705148205936</v>
      </c>
      <c r="L22" s="63">
        <v>58134.820592823729</v>
      </c>
      <c r="M22" s="88">
        <v>23081.692667706713</v>
      </c>
      <c r="N22" s="59">
        <v>59772.121684867408</v>
      </c>
      <c r="O22" s="59">
        <v>25633.330733229337</v>
      </c>
      <c r="P22" s="63">
        <v>54126.62246489861</v>
      </c>
      <c r="Q22" s="88">
        <v>22869.056162246496</v>
      </c>
      <c r="R22" s="59">
        <v>63801.583463338546</v>
      </c>
      <c r="S22" s="59">
        <v>24623.307332293298</v>
      </c>
      <c r="T22" s="63">
        <v>55710.764430577234</v>
      </c>
      <c r="U22" s="88">
        <v>23198.642745709833</v>
      </c>
      <c r="V22" s="20"/>
      <c r="W22" s="20"/>
      <c r="X22" s="20"/>
    </row>
    <row r="23" spans="1:24">
      <c r="A23" s="20">
        <v>2017</v>
      </c>
      <c r="B23" s="59">
        <v>76552.14723926381</v>
      </c>
      <c r="C23" s="59">
        <v>31903.680981595095</v>
      </c>
      <c r="D23" s="63">
        <v>64108.788109756104</v>
      </c>
      <c r="E23" s="88">
        <v>26886.006097560978</v>
      </c>
      <c r="F23" s="59">
        <v>70819.900914634156</v>
      </c>
      <c r="G23" s="59">
        <v>29202.690548780491</v>
      </c>
      <c r="H23" s="63">
        <v>72889.336384439361</v>
      </c>
      <c r="I23" s="88">
        <v>29525.583524027457</v>
      </c>
      <c r="J23" s="59">
        <v>75848.041158536595</v>
      </c>
      <c r="K23" s="59">
        <v>29046.859756097565</v>
      </c>
      <c r="L23" s="63">
        <v>58197.606707317078</v>
      </c>
      <c r="M23" s="88">
        <v>23997.942073170736</v>
      </c>
      <c r="N23" s="59">
        <v>61688.216463414639</v>
      </c>
      <c r="O23" s="59">
        <v>25608.193597560978</v>
      </c>
      <c r="P23" s="63">
        <v>53377.240853658543</v>
      </c>
      <c r="Q23" s="88">
        <v>23904.443597560978</v>
      </c>
      <c r="R23" s="59">
        <v>63256.913109756104</v>
      </c>
      <c r="S23" s="59">
        <v>26335.403963414639</v>
      </c>
      <c r="T23" s="63">
        <v>55984.809451219517</v>
      </c>
      <c r="U23" s="88">
        <v>23966.775914634149</v>
      </c>
      <c r="V23" s="20"/>
      <c r="W23" s="20"/>
      <c r="X23" s="20"/>
    </row>
    <row r="24" spans="1:24">
      <c r="A24" s="20">
        <v>2018</v>
      </c>
      <c r="B24" s="59">
        <v>77552.623688155916</v>
      </c>
      <c r="C24" s="59">
        <v>32450.374812593702</v>
      </c>
      <c r="D24" s="63">
        <v>64854.388059701494</v>
      </c>
      <c r="E24" s="88">
        <v>27575.320895522389</v>
      </c>
      <c r="F24" s="59">
        <v>71038.746268656716</v>
      </c>
      <c r="G24" s="59">
        <v>30240.291044776121</v>
      </c>
      <c r="H24" s="63">
        <v>73958.939507094838</v>
      </c>
      <c r="I24" s="88">
        <v>30362.733383121729</v>
      </c>
      <c r="J24" s="59">
        <v>76612.80597014926</v>
      </c>
      <c r="K24" s="59">
        <v>29273.985074626868</v>
      </c>
      <c r="L24" s="63">
        <v>58985.350746268661</v>
      </c>
      <c r="M24" s="88">
        <v>23903.358208955226</v>
      </c>
      <c r="N24" s="59">
        <v>63806.708955223883</v>
      </c>
      <c r="O24" s="59">
        <v>25907.171641791047</v>
      </c>
      <c r="P24" s="63">
        <v>54072.447761194031</v>
      </c>
      <c r="Q24" s="88">
        <v>25256.186567164179</v>
      </c>
      <c r="R24" s="59">
        <v>63206.582089552241</v>
      </c>
      <c r="S24" s="59">
        <v>26944.679104477615</v>
      </c>
      <c r="T24" s="63">
        <v>56442.440298507463</v>
      </c>
      <c r="U24" s="88">
        <v>24706.917910447763</v>
      </c>
      <c r="V24" s="20"/>
      <c r="W24" s="20"/>
      <c r="X24" s="20"/>
    </row>
    <row r="25" spans="1:24">
      <c r="A25" s="20">
        <v>2019</v>
      </c>
      <c r="B25" s="59">
        <v>77760</v>
      </c>
      <c r="C25" s="59">
        <v>32000</v>
      </c>
      <c r="D25" s="63">
        <v>65200</v>
      </c>
      <c r="E25" s="88">
        <v>27730</v>
      </c>
      <c r="F25" s="59">
        <v>71250</v>
      </c>
      <c r="G25" s="59">
        <v>30260</v>
      </c>
      <c r="H25" s="63">
        <v>73800</v>
      </c>
      <c r="I25" s="88">
        <v>30080</v>
      </c>
      <c r="J25" s="59">
        <v>76640</v>
      </c>
      <c r="K25" s="59">
        <v>29640</v>
      </c>
      <c r="L25" s="63">
        <v>59580</v>
      </c>
      <c r="M25" s="88">
        <v>24140</v>
      </c>
      <c r="N25" s="59">
        <v>63620</v>
      </c>
      <c r="O25" s="59">
        <v>25610</v>
      </c>
      <c r="P25" s="63">
        <v>54240</v>
      </c>
      <c r="Q25" s="88">
        <v>25230</v>
      </c>
      <c r="R25" s="59">
        <v>64780</v>
      </c>
      <c r="S25" s="59">
        <v>26580</v>
      </c>
      <c r="T25" s="63">
        <v>56760</v>
      </c>
      <c r="U25" s="88">
        <v>25050</v>
      </c>
      <c r="V25" s="20"/>
      <c r="W25" s="20"/>
      <c r="X25" s="20"/>
    </row>
    <row r="26" spans="1:24">
      <c r="D26" s="89"/>
      <c r="E26" s="90"/>
      <c r="H26" s="89"/>
      <c r="I26" s="90"/>
      <c r="L26" s="89"/>
      <c r="M26" s="90"/>
      <c r="P26" s="89"/>
      <c r="Q26" s="90"/>
      <c r="T26" s="89"/>
      <c r="U26" s="90"/>
    </row>
    <row r="27" spans="1:24">
      <c r="A27" s="20" t="s">
        <v>16</v>
      </c>
      <c r="D27" s="89"/>
      <c r="E27" s="90"/>
      <c r="H27" s="89"/>
      <c r="I27" s="90"/>
      <c r="L27" s="89"/>
      <c r="M27" s="90"/>
      <c r="P27" s="89"/>
      <c r="Q27" s="90"/>
      <c r="T27" s="89"/>
      <c r="U27" s="90"/>
    </row>
    <row r="28" spans="1:24">
      <c r="A28" s="20" t="s">
        <v>17</v>
      </c>
      <c r="B28" s="71">
        <f>100*((B25/B6)^(1/19)-1)</f>
        <v>0.60936131895774626</v>
      </c>
      <c r="C28" s="71">
        <f t="shared" ref="C28:I28" si="0">100*((C25/C6)^(1/19)-1)</f>
        <v>0.30128671590308187</v>
      </c>
      <c r="D28" s="72">
        <f t="shared" si="0"/>
        <v>0.82727606251489227</v>
      </c>
      <c r="E28" s="91">
        <f t="shared" si="0"/>
        <v>1.0383346204444477</v>
      </c>
      <c r="F28" s="85" t="s">
        <v>15</v>
      </c>
      <c r="G28" s="85" t="s">
        <v>15</v>
      </c>
      <c r="H28" s="72">
        <f>100*((H25/H6)^(1/19)-1)</f>
        <v>0.68606507114954418</v>
      </c>
      <c r="I28" s="91">
        <f t="shared" si="0"/>
        <v>0.53446037082063302</v>
      </c>
      <c r="J28" s="85" t="s">
        <v>15</v>
      </c>
      <c r="K28" s="85" t="s">
        <v>15</v>
      </c>
      <c r="L28" s="86" t="s">
        <v>15</v>
      </c>
      <c r="M28" s="87" t="s">
        <v>15</v>
      </c>
      <c r="N28" s="85" t="s">
        <v>15</v>
      </c>
      <c r="O28" s="85" t="s">
        <v>15</v>
      </c>
      <c r="P28" s="86" t="s">
        <v>15</v>
      </c>
      <c r="Q28" s="87" t="s">
        <v>15</v>
      </c>
      <c r="R28" s="85" t="s">
        <v>15</v>
      </c>
      <c r="S28" s="85" t="s">
        <v>15</v>
      </c>
      <c r="T28" s="86" t="s">
        <v>15</v>
      </c>
      <c r="U28" s="87" t="s">
        <v>15</v>
      </c>
    </row>
    <row r="29" spans="1:24">
      <c r="A29" s="20" t="s">
        <v>18</v>
      </c>
      <c r="B29" s="71">
        <f>100*((B14/B6)^(1/8)-1)</f>
        <v>0.88267070120824354</v>
      </c>
      <c r="C29" s="71">
        <f t="shared" ref="C29:I29" si="1">100*((C14/C6)^(1/8)-1)</f>
        <v>0.84911301909988968</v>
      </c>
      <c r="D29" s="72">
        <f t="shared" si="1"/>
        <v>1.5362573336573426</v>
      </c>
      <c r="E29" s="91">
        <f t="shared" si="1"/>
        <v>1.5592661401025332</v>
      </c>
      <c r="F29" s="85" t="s">
        <v>15</v>
      </c>
      <c r="G29" s="85" t="s">
        <v>15</v>
      </c>
      <c r="H29" s="72">
        <f>100*((H14/H6)^(1/8)-1)</f>
        <v>1.7572609628284441</v>
      </c>
      <c r="I29" s="91">
        <f t="shared" si="1"/>
        <v>0.67413260132060948</v>
      </c>
      <c r="J29" s="85" t="s">
        <v>15</v>
      </c>
      <c r="K29" s="85" t="s">
        <v>15</v>
      </c>
      <c r="L29" s="86" t="s">
        <v>15</v>
      </c>
      <c r="M29" s="87" t="s">
        <v>15</v>
      </c>
      <c r="N29" s="85" t="s">
        <v>15</v>
      </c>
      <c r="O29" s="85" t="s">
        <v>15</v>
      </c>
      <c r="P29" s="86" t="s">
        <v>15</v>
      </c>
      <c r="Q29" s="87" t="s">
        <v>15</v>
      </c>
      <c r="R29" s="85" t="s">
        <v>15</v>
      </c>
      <c r="S29" s="85" t="s">
        <v>15</v>
      </c>
      <c r="T29" s="86" t="s">
        <v>15</v>
      </c>
      <c r="U29" s="87" t="s">
        <v>15</v>
      </c>
    </row>
    <row r="30" spans="1:24">
      <c r="A30" s="20" t="s">
        <v>19</v>
      </c>
      <c r="B30" s="71">
        <f>100*((B25/B14)^(1/11)-1)</f>
        <v>0.41105604635742754</v>
      </c>
      <c r="C30" s="71">
        <f t="shared" ref="C30:T30" si="2">100*((C25/C14)^(1/11)-1)</f>
        <v>-9.5262348761315785E-2</v>
      </c>
      <c r="D30" s="72">
        <f t="shared" si="2"/>
        <v>0.31476469805489238</v>
      </c>
      <c r="E30" s="91">
        <f t="shared" si="2"/>
        <v>0.66115441863092705</v>
      </c>
      <c r="F30" s="71">
        <f t="shared" si="2"/>
        <v>-6.969543098689357E-3</v>
      </c>
      <c r="G30" s="71">
        <f t="shared" si="2"/>
        <v>0.24653435345767249</v>
      </c>
      <c r="H30" s="72">
        <f>100*((H25/H14)^(1/11)-1)</f>
        <v>-8.589695670999653E-2</v>
      </c>
      <c r="I30" s="91">
        <f t="shared" si="2"/>
        <v>0.43300229335536677</v>
      </c>
      <c r="J30" s="71">
        <f t="shared" si="2"/>
        <v>-9.8315558767492206E-3</v>
      </c>
      <c r="K30" s="71">
        <f t="shared" si="2"/>
        <v>0.2384882764510543</v>
      </c>
      <c r="L30" s="72">
        <f t="shared" si="2"/>
        <v>-0.61895570530929866</v>
      </c>
      <c r="M30" s="91">
        <f t="shared" si="2"/>
        <v>-0.32949287809374006</v>
      </c>
      <c r="N30" s="71">
        <f t="shared" si="2"/>
        <v>1.1723055463305432</v>
      </c>
      <c r="O30" s="71">
        <f t="shared" si="2"/>
        <v>1.658098282829501</v>
      </c>
      <c r="P30" s="72">
        <f t="shared" si="2"/>
        <v>0.27228645886154812</v>
      </c>
      <c r="Q30" s="91">
        <f t="shared" si="2"/>
        <v>1.0007848332324265</v>
      </c>
      <c r="R30" s="71">
        <f t="shared" si="2"/>
        <v>0.28726766167652684</v>
      </c>
      <c r="S30" s="71">
        <f t="shared" si="2"/>
        <v>0.68869229569576973</v>
      </c>
      <c r="T30" s="72">
        <f t="shared" si="2"/>
        <v>0.54182496245409606</v>
      </c>
      <c r="U30" s="91">
        <f>100*((U25/U14)^(1/11)-1)</f>
        <v>1.172921723474496</v>
      </c>
    </row>
    <row r="33" spans="1:24">
      <c r="A33" s="20" t="s">
        <v>117</v>
      </c>
      <c r="V33" s="20"/>
      <c r="W33" s="20"/>
      <c r="X33" s="20"/>
    </row>
    <row r="34" spans="1:24">
      <c r="A34" s="20">
        <v>1</v>
      </c>
      <c r="B34" s="20" t="s">
        <v>76</v>
      </c>
      <c r="V34" s="20"/>
      <c r="W34" s="20"/>
      <c r="X34" s="20"/>
    </row>
    <row r="35" spans="1:24">
      <c r="A35" s="20">
        <v>2</v>
      </c>
      <c r="B35" s="20" t="s">
        <v>118</v>
      </c>
      <c r="V35" s="20"/>
      <c r="W35" s="20"/>
      <c r="X35" s="20"/>
    </row>
    <row r="37" spans="1:24">
      <c r="A37" s="20" t="s">
        <v>78</v>
      </c>
      <c r="V37" s="20"/>
      <c r="W37" s="20"/>
      <c r="X37" s="20"/>
    </row>
  </sheetData>
  <mergeCells count="10">
    <mergeCell ref="N4:O4"/>
    <mergeCell ref="P4:Q4"/>
    <mergeCell ref="R4:S4"/>
    <mergeCell ref="T4:U4"/>
    <mergeCell ref="B4:C4"/>
    <mergeCell ref="D4:E4"/>
    <mergeCell ref="F4:G4"/>
    <mergeCell ref="H4:I4"/>
    <mergeCell ref="J4:K4"/>
    <mergeCell ref="L4:M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82411-0D3D-4C7A-AA15-3E066A547BDE}">
  <dimension ref="A1:T33"/>
  <sheetViews>
    <sheetView workbookViewId="0">
      <pane xSplit="1" topLeftCell="B1" activePane="topRight" state="frozen"/>
      <selection pane="topRight"/>
    </sheetView>
  </sheetViews>
  <sheetFormatPr baseColWidth="10" defaultColWidth="9" defaultRowHeight="16"/>
  <cols>
    <col min="1" max="1" width="10.6640625" style="20" customWidth="1"/>
    <col min="2" max="17" width="9" style="20"/>
    <col min="18" max="20" width="8.83203125" customWidth="1"/>
    <col min="21" max="16384" width="9" style="20"/>
  </cols>
  <sheetData>
    <row r="1" spans="1:20">
      <c r="A1" s="57" t="s">
        <v>163</v>
      </c>
      <c r="R1" s="20"/>
      <c r="S1" s="20"/>
      <c r="T1" s="20"/>
    </row>
    <row r="4" spans="1:20" ht="31.5" customHeight="1">
      <c r="B4" s="217" t="s">
        <v>2</v>
      </c>
      <c r="C4" s="217"/>
      <c r="D4" s="218" t="s">
        <v>3</v>
      </c>
      <c r="E4" s="219"/>
      <c r="F4" s="217" t="s">
        <v>4</v>
      </c>
      <c r="G4" s="217"/>
      <c r="H4" s="218" t="s">
        <v>5</v>
      </c>
      <c r="I4" s="219"/>
      <c r="J4" s="217" t="s">
        <v>6</v>
      </c>
      <c r="K4" s="217"/>
      <c r="L4" s="218" t="s">
        <v>77</v>
      </c>
      <c r="M4" s="219"/>
      <c r="N4" s="217" t="s">
        <v>8</v>
      </c>
      <c r="O4" s="217"/>
      <c r="P4" s="218" t="s">
        <v>9</v>
      </c>
      <c r="Q4" s="219"/>
      <c r="R4" s="20"/>
      <c r="S4" s="20"/>
      <c r="T4" s="20"/>
    </row>
    <row r="5" spans="1:20" ht="61">
      <c r="B5" s="162" t="s">
        <v>22</v>
      </c>
      <c r="C5" s="162" t="s">
        <v>12</v>
      </c>
      <c r="D5" s="160" t="s">
        <v>22</v>
      </c>
      <c r="E5" s="161" t="s">
        <v>12</v>
      </c>
      <c r="F5" s="162" t="s">
        <v>22</v>
      </c>
      <c r="G5" s="162" t="s">
        <v>12</v>
      </c>
      <c r="H5" s="160" t="s">
        <v>22</v>
      </c>
      <c r="I5" s="161" t="s">
        <v>12</v>
      </c>
      <c r="J5" s="162" t="s">
        <v>22</v>
      </c>
      <c r="K5" s="162" t="s">
        <v>12</v>
      </c>
      <c r="L5" s="160" t="s">
        <v>22</v>
      </c>
      <c r="M5" s="161" t="s">
        <v>12</v>
      </c>
      <c r="N5" s="162" t="s">
        <v>22</v>
      </c>
      <c r="O5" s="162" t="s">
        <v>12</v>
      </c>
      <c r="P5" s="160" t="s">
        <v>22</v>
      </c>
      <c r="Q5" s="161" t="s">
        <v>12</v>
      </c>
      <c r="R5" s="20"/>
      <c r="S5" s="20"/>
      <c r="T5" s="20"/>
    </row>
    <row r="6" spans="1:20">
      <c r="A6" s="20">
        <v>2000</v>
      </c>
      <c r="B6" s="168" t="s">
        <v>15</v>
      </c>
      <c r="C6" s="168" t="s">
        <v>15</v>
      </c>
      <c r="D6" s="169">
        <v>116.24476958285818</v>
      </c>
      <c r="E6" s="170">
        <v>119.28375359058477</v>
      </c>
      <c r="F6" s="168" t="s">
        <v>15</v>
      </c>
      <c r="G6" s="168" t="s">
        <v>15</v>
      </c>
      <c r="H6" s="169" t="s">
        <v>15</v>
      </c>
      <c r="I6" s="170" t="s">
        <v>15</v>
      </c>
      <c r="J6" s="168" t="s">
        <v>15</v>
      </c>
      <c r="K6" s="168" t="s">
        <v>15</v>
      </c>
      <c r="L6" s="169" t="s">
        <v>15</v>
      </c>
      <c r="M6" s="170" t="s">
        <v>15</v>
      </c>
      <c r="N6" s="168" t="s">
        <v>15</v>
      </c>
      <c r="O6" s="168" t="s">
        <v>15</v>
      </c>
      <c r="P6" s="169" t="s">
        <v>15</v>
      </c>
      <c r="Q6" s="170" t="s">
        <v>15</v>
      </c>
      <c r="R6" s="20"/>
      <c r="S6" s="20"/>
      <c r="T6" s="20"/>
    </row>
    <row r="7" spans="1:20">
      <c r="A7" s="20">
        <v>2001</v>
      </c>
      <c r="B7" s="168" t="s">
        <v>15</v>
      </c>
      <c r="C7" s="168" t="s">
        <v>15</v>
      </c>
      <c r="D7" s="169">
        <v>115.31774318531754</v>
      </c>
      <c r="E7" s="170">
        <v>112.01126297079128</v>
      </c>
      <c r="F7" s="168" t="s">
        <v>15</v>
      </c>
      <c r="G7" s="168" t="s">
        <v>15</v>
      </c>
      <c r="H7" s="169" t="s">
        <v>15</v>
      </c>
      <c r="I7" s="170" t="s">
        <v>15</v>
      </c>
      <c r="J7" s="168" t="s">
        <v>15</v>
      </c>
      <c r="K7" s="168" t="s">
        <v>15</v>
      </c>
      <c r="L7" s="169" t="s">
        <v>15</v>
      </c>
      <c r="M7" s="170" t="s">
        <v>15</v>
      </c>
      <c r="N7" s="168" t="s">
        <v>15</v>
      </c>
      <c r="O7" s="168" t="s">
        <v>15</v>
      </c>
      <c r="P7" s="169" t="s">
        <v>15</v>
      </c>
      <c r="Q7" s="170" t="s">
        <v>15</v>
      </c>
      <c r="R7" s="20"/>
      <c r="S7" s="20"/>
      <c r="T7" s="20"/>
    </row>
    <row r="8" spans="1:20">
      <c r="A8" s="20">
        <v>2002</v>
      </c>
      <c r="B8" s="168" t="s">
        <v>15</v>
      </c>
      <c r="C8" s="168" t="s">
        <v>15</v>
      </c>
      <c r="D8" s="169">
        <v>114.79376554587262</v>
      </c>
      <c r="E8" s="170">
        <v>110.71416661108516</v>
      </c>
      <c r="F8" s="168" t="s">
        <v>15</v>
      </c>
      <c r="G8" s="168" t="s">
        <v>15</v>
      </c>
      <c r="H8" s="169" t="s">
        <v>15</v>
      </c>
      <c r="I8" s="170" t="s">
        <v>15</v>
      </c>
      <c r="J8" s="168" t="s">
        <v>15</v>
      </c>
      <c r="K8" s="168" t="s">
        <v>15</v>
      </c>
      <c r="L8" s="169" t="s">
        <v>15</v>
      </c>
      <c r="M8" s="170" t="s">
        <v>15</v>
      </c>
      <c r="N8" s="168" t="s">
        <v>15</v>
      </c>
      <c r="O8" s="168" t="s">
        <v>15</v>
      </c>
      <c r="P8" s="169" t="s">
        <v>15</v>
      </c>
      <c r="Q8" s="170" t="s">
        <v>15</v>
      </c>
      <c r="R8" s="20"/>
      <c r="S8" s="20"/>
      <c r="T8" s="20"/>
    </row>
    <row r="9" spans="1:20">
      <c r="A9" s="20">
        <v>2003</v>
      </c>
      <c r="B9" s="168" t="s">
        <v>15</v>
      </c>
      <c r="C9" s="168" t="s">
        <v>15</v>
      </c>
      <c r="D9" s="169">
        <v>116.7788673510821</v>
      </c>
      <c r="E9" s="170">
        <v>111.5203301135373</v>
      </c>
      <c r="F9" s="168" t="s">
        <v>15</v>
      </c>
      <c r="G9" s="168" t="s">
        <v>15</v>
      </c>
      <c r="H9" s="169" t="s">
        <v>15</v>
      </c>
      <c r="I9" s="170" t="s">
        <v>15</v>
      </c>
      <c r="J9" s="168" t="s">
        <v>15</v>
      </c>
      <c r="K9" s="168" t="s">
        <v>15</v>
      </c>
      <c r="L9" s="169" t="s">
        <v>15</v>
      </c>
      <c r="M9" s="170" t="s">
        <v>15</v>
      </c>
      <c r="N9" s="168" t="s">
        <v>15</v>
      </c>
      <c r="O9" s="168" t="s">
        <v>15</v>
      </c>
      <c r="P9" s="169" t="s">
        <v>15</v>
      </c>
      <c r="Q9" s="170" t="s">
        <v>15</v>
      </c>
      <c r="R9" s="20"/>
      <c r="S9" s="20"/>
      <c r="T9" s="20"/>
    </row>
    <row r="10" spans="1:20">
      <c r="A10" s="20">
        <v>2004</v>
      </c>
      <c r="B10" s="168" t="s">
        <v>15</v>
      </c>
      <c r="C10" s="168" t="s">
        <v>15</v>
      </c>
      <c r="D10" s="169">
        <v>117.8034152941097</v>
      </c>
      <c r="E10" s="170">
        <v>114.75091306345891</v>
      </c>
      <c r="F10" s="168" t="s">
        <v>15</v>
      </c>
      <c r="G10" s="168" t="s">
        <v>15</v>
      </c>
      <c r="H10" s="169" t="s">
        <v>15</v>
      </c>
      <c r="I10" s="170" t="s">
        <v>15</v>
      </c>
      <c r="J10" s="168" t="s">
        <v>15</v>
      </c>
      <c r="K10" s="168" t="s">
        <v>15</v>
      </c>
      <c r="L10" s="169" t="s">
        <v>15</v>
      </c>
      <c r="M10" s="170" t="s">
        <v>15</v>
      </c>
      <c r="N10" s="168" t="s">
        <v>15</v>
      </c>
      <c r="O10" s="168" t="s">
        <v>15</v>
      </c>
      <c r="P10" s="169" t="s">
        <v>15</v>
      </c>
      <c r="Q10" s="170" t="s">
        <v>15</v>
      </c>
      <c r="R10" s="20"/>
      <c r="S10" s="20"/>
      <c r="T10" s="20"/>
    </row>
    <row r="11" spans="1:20">
      <c r="A11" s="20">
        <v>2005</v>
      </c>
      <c r="B11" s="168" t="s">
        <v>15</v>
      </c>
      <c r="C11" s="168" t="s">
        <v>15</v>
      </c>
      <c r="D11" s="169">
        <v>116.98727698942433</v>
      </c>
      <c r="E11" s="170">
        <v>112.89008744621361</v>
      </c>
      <c r="F11" s="168" t="s">
        <v>15</v>
      </c>
      <c r="G11" s="168" t="s">
        <v>15</v>
      </c>
      <c r="H11" s="169" t="s">
        <v>15</v>
      </c>
      <c r="I11" s="170" t="s">
        <v>15</v>
      </c>
      <c r="J11" s="168" t="s">
        <v>15</v>
      </c>
      <c r="K11" s="168" t="s">
        <v>15</v>
      </c>
      <c r="L11" s="169" t="s">
        <v>15</v>
      </c>
      <c r="M11" s="170" t="s">
        <v>15</v>
      </c>
      <c r="N11" s="168" t="s">
        <v>15</v>
      </c>
      <c r="O11" s="168" t="s">
        <v>15</v>
      </c>
      <c r="P11" s="169" t="s">
        <v>15</v>
      </c>
      <c r="Q11" s="170" t="s">
        <v>15</v>
      </c>
      <c r="R11" s="20"/>
      <c r="S11" s="20"/>
      <c r="T11" s="20"/>
    </row>
    <row r="12" spans="1:20">
      <c r="A12" s="20">
        <v>2006</v>
      </c>
      <c r="B12" s="168">
        <v>115.25423728813558</v>
      </c>
      <c r="C12" s="168">
        <v>116.06217616580312</v>
      </c>
      <c r="D12" s="169">
        <v>117.07505875623312</v>
      </c>
      <c r="E12" s="170">
        <v>112.35274216050391</v>
      </c>
      <c r="F12" s="168" t="s">
        <v>15</v>
      </c>
      <c r="G12" s="168" t="s">
        <v>15</v>
      </c>
      <c r="H12" s="169" t="s">
        <v>15</v>
      </c>
      <c r="I12" s="170" t="s">
        <v>15</v>
      </c>
      <c r="J12" s="168" t="s">
        <v>15</v>
      </c>
      <c r="K12" s="168" t="s">
        <v>15</v>
      </c>
      <c r="L12" s="169" t="s">
        <v>15</v>
      </c>
      <c r="M12" s="170" t="s">
        <v>15</v>
      </c>
      <c r="N12" s="168" t="s">
        <v>15</v>
      </c>
      <c r="O12" s="168" t="s">
        <v>15</v>
      </c>
      <c r="P12" s="169" t="s">
        <v>15</v>
      </c>
      <c r="Q12" s="170" t="s">
        <v>15</v>
      </c>
      <c r="R12" s="20"/>
      <c r="S12" s="20"/>
      <c r="T12" s="20"/>
    </row>
    <row r="13" spans="1:20">
      <c r="A13" s="20">
        <v>2007</v>
      </c>
      <c r="B13" s="168">
        <v>113.68844221105529</v>
      </c>
      <c r="C13" s="168">
        <v>114.30649854510185</v>
      </c>
      <c r="D13" s="169">
        <v>117.08463598281921</v>
      </c>
      <c r="E13" s="170">
        <v>110.73601210559555</v>
      </c>
      <c r="F13" s="168" t="s">
        <v>15</v>
      </c>
      <c r="G13" s="168" t="s">
        <v>15</v>
      </c>
      <c r="H13" s="169" t="s">
        <v>15</v>
      </c>
      <c r="I13" s="170" t="s">
        <v>15</v>
      </c>
      <c r="J13" s="168" t="s">
        <v>15</v>
      </c>
      <c r="K13" s="168" t="s">
        <v>15</v>
      </c>
      <c r="L13" s="169" t="s">
        <v>15</v>
      </c>
      <c r="M13" s="170" t="s">
        <v>15</v>
      </c>
      <c r="N13" s="168" t="s">
        <v>15</v>
      </c>
      <c r="O13" s="168" t="s">
        <v>15</v>
      </c>
      <c r="P13" s="169" t="s">
        <v>15</v>
      </c>
      <c r="Q13" s="170" t="s">
        <v>15</v>
      </c>
      <c r="R13" s="20"/>
      <c r="S13" s="20"/>
      <c r="T13" s="20"/>
    </row>
    <row r="14" spans="1:20">
      <c r="A14" s="20">
        <v>2008</v>
      </c>
      <c r="B14" s="168">
        <v>113.20971133626458</v>
      </c>
      <c r="C14" s="168">
        <v>114.19234360410832</v>
      </c>
      <c r="D14" s="169">
        <v>118.2844022169882</v>
      </c>
      <c r="E14" s="170">
        <v>111.21619594279385</v>
      </c>
      <c r="F14" s="168">
        <v>121.8122729879564</v>
      </c>
      <c r="G14" s="168">
        <v>111.95144724556489</v>
      </c>
      <c r="H14" s="169">
        <v>101.28082584591857</v>
      </c>
      <c r="I14" s="170">
        <v>97.058823529411768</v>
      </c>
      <c r="J14" s="168">
        <v>88.854903460141472</v>
      </c>
      <c r="K14" s="168">
        <v>82.866479925303452</v>
      </c>
      <c r="L14" s="169">
        <v>83.578665647103804</v>
      </c>
      <c r="M14" s="170">
        <v>87.675070028011191</v>
      </c>
      <c r="N14" s="168">
        <v>99.655897533932333</v>
      </c>
      <c r="O14" s="168">
        <v>95.564892623716148</v>
      </c>
      <c r="P14" s="169">
        <v>84.916841904033646</v>
      </c>
      <c r="Q14" s="170">
        <v>85.434173669467782</v>
      </c>
      <c r="R14" s="20"/>
      <c r="S14" s="20"/>
      <c r="T14" s="20"/>
    </row>
    <row r="15" spans="1:20">
      <c r="A15" s="20">
        <v>2009</v>
      </c>
      <c r="B15" s="168">
        <v>114.70532138088882</v>
      </c>
      <c r="C15" s="168">
        <v>115.46006539000469</v>
      </c>
      <c r="D15" s="169">
        <v>120.75504641304158</v>
      </c>
      <c r="E15" s="170">
        <v>114.79968192915996</v>
      </c>
      <c r="F15" s="168">
        <v>123.05931718481787</v>
      </c>
      <c r="G15" s="168">
        <v>112.33068659504903</v>
      </c>
      <c r="H15" s="169">
        <v>98.493229067327874</v>
      </c>
      <c r="I15" s="170">
        <v>93.97477814105558</v>
      </c>
      <c r="J15" s="168">
        <v>86.36276940682815</v>
      </c>
      <c r="K15" s="168">
        <v>80.476412891172345</v>
      </c>
      <c r="L15" s="169">
        <v>85.828724012969673</v>
      </c>
      <c r="M15" s="170">
        <v>87.295656235404024</v>
      </c>
      <c r="N15" s="168">
        <v>98.779324814037778</v>
      </c>
      <c r="O15" s="168">
        <v>93.50770667912191</v>
      </c>
      <c r="P15" s="169">
        <v>83.482738889948493</v>
      </c>
      <c r="Q15" s="170">
        <v>84.773470340962191</v>
      </c>
      <c r="R15" s="20"/>
      <c r="S15" s="20"/>
      <c r="T15" s="20"/>
    </row>
    <row r="16" spans="1:20">
      <c r="A16" s="20">
        <v>2010</v>
      </c>
      <c r="B16" s="168">
        <v>114.04452690166976</v>
      </c>
      <c r="C16" s="168">
        <v>112.87981859410431</v>
      </c>
      <c r="D16" s="169">
        <v>118.07692248766986</v>
      </c>
      <c r="E16" s="170">
        <v>112.63486122939324</v>
      </c>
      <c r="F16" s="168">
        <v>121.55844155844157</v>
      </c>
      <c r="G16" s="168">
        <v>112.24489795918367</v>
      </c>
      <c r="H16" s="169">
        <v>100.05565862708721</v>
      </c>
      <c r="I16" s="170">
        <v>91.97278911564625</v>
      </c>
      <c r="J16" s="168">
        <v>89.183673469387756</v>
      </c>
      <c r="K16" s="168">
        <v>84.897959183673464</v>
      </c>
      <c r="L16" s="169">
        <v>83.098330241187384</v>
      </c>
      <c r="M16" s="170">
        <v>86.485260770975046</v>
      </c>
      <c r="N16" s="168">
        <v>96.641929499072361</v>
      </c>
      <c r="O16" s="168">
        <v>92.607709750566883</v>
      </c>
      <c r="P16" s="169">
        <v>84.638218923933223</v>
      </c>
      <c r="Q16" s="170">
        <v>86.167800453514744</v>
      </c>
      <c r="R16" s="20"/>
      <c r="S16" s="20"/>
      <c r="T16" s="20"/>
    </row>
    <row r="17" spans="1:20">
      <c r="A17" s="20">
        <v>2011</v>
      </c>
      <c r="B17" s="168">
        <v>112.83297336213103</v>
      </c>
      <c r="C17" s="168">
        <v>114.32940148536478</v>
      </c>
      <c r="D17" s="169">
        <v>117.37464128987435</v>
      </c>
      <c r="E17" s="170">
        <v>112.8787006320739</v>
      </c>
      <c r="F17" s="168">
        <v>121.36429085673144</v>
      </c>
      <c r="G17" s="168">
        <v>109.82961992136303</v>
      </c>
      <c r="H17" s="169">
        <v>99.406047516198697</v>
      </c>
      <c r="I17" s="170">
        <v>96.242900830056797</v>
      </c>
      <c r="J17" s="168">
        <v>91.450683945284368</v>
      </c>
      <c r="K17" s="168">
        <v>88.073394495412842</v>
      </c>
      <c r="L17" s="169">
        <v>82.289416846652259</v>
      </c>
      <c r="M17" s="170">
        <v>83.923110528615112</v>
      </c>
      <c r="N17" s="168">
        <v>95.860331173506111</v>
      </c>
      <c r="O17" s="168">
        <v>93.010048055919626</v>
      </c>
      <c r="P17" s="169">
        <v>84.737221022318209</v>
      </c>
      <c r="Q17" s="170">
        <v>85.233726518130183</v>
      </c>
      <c r="R17" s="20"/>
      <c r="S17" s="20"/>
      <c r="T17" s="20"/>
    </row>
    <row r="18" spans="1:20">
      <c r="A18" s="20">
        <v>2012</v>
      </c>
      <c r="B18" s="168">
        <v>111.78427595867623</v>
      </c>
      <c r="C18" s="168">
        <v>110.98484848484848</v>
      </c>
      <c r="D18" s="169">
        <v>117.10040618585262</v>
      </c>
      <c r="E18" s="170">
        <v>111.90516929861958</v>
      </c>
      <c r="F18" s="168">
        <v>120.01400805463142</v>
      </c>
      <c r="G18" s="168">
        <v>107.32323232323232</v>
      </c>
      <c r="H18" s="169">
        <v>98.143932761337766</v>
      </c>
      <c r="I18" s="170">
        <v>94.696969696969703</v>
      </c>
      <c r="J18" s="168">
        <v>93.626335142707063</v>
      </c>
      <c r="K18" s="168">
        <v>91.498316498316512</v>
      </c>
      <c r="L18" s="169">
        <v>84.223428471371037</v>
      </c>
      <c r="M18" s="170">
        <v>87.878787878787875</v>
      </c>
      <c r="N18" s="168">
        <v>95.797583610576083</v>
      </c>
      <c r="O18" s="168">
        <v>90.614478114478118</v>
      </c>
      <c r="P18" s="169">
        <v>85.291542637016278</v>
      </c>
      <c r="Q18" s="170">
        <v>87.205387205387211</v>
      </c>
      <c r="R18" s="20"/>
      <c r="S18" s="20"/>
      <c r="T18" s="20"/>
    </row>
    <row r="19" spans="1:20">
      <c r="A19" s="20">
        <v>2013</v>
      </c>
      <c r="B19" s="168">
        <v>112.0488140254383</v>
      </c>
      <c r="C19" s="168">
        <v>111.6327378479435</v>
      </c>
      <c r="D19" s="169">
        <v>114.79082524807677</v>
      </c>
      <c r="E19" s="170">
        <v>111.47540598493693</v>
      </c>
      <c r="F19" s="168">
        <v>121.60536266758336</v>
      </c>
      <c r="G19" s="168">
        <v>106.64727877025342</v>
      </c>
      <c r="H19" s="169">
        <v>92.402887590237185</v>
      </c>
      <c r="I19" s="170">
        <v>92.272538429580379</v>
      </c>
      <c r="J19" s="168">
        <v>94.39669989687178</v>
      </c>
      <c r="K19" s="168">
        <v>92.314083921894479</v>
      </c>
      <c r="L19" s="169">
        <v>87.452732897903047</v>
      </c>
      <c r="M19" s="170">
        <v>88.907353552139583</v>
      </c>
      <c r="N19" s="168">
        <v>96.906153317291171</v>
      </c>
      <c r="O19" s="168">
        <v>90.527627752388867</v>
      </c>
      <c r="P19" s="169">
        <v>86.129254039188723</v>
      </c>
      <c r="Q19" s="170">
        <v>87.619443290402998</v>
      </c>
      <c r="R19" s="20"/>
      <c r="S19" s="20"/>
      <c r="T19" s="20"/>
    </row>
    <row r="20" spans="1:20">
      <c r="A20" s="20">
        <v>2014</v>
      </c>
      <c r="B20" s="168">
        <v>111.13163196776358</v>
      </c>
      <c r="C20" s="168">
        <v>111.52129817444219</v>
      </c>
      <c r="D20" s="169">
        <v>115.85740191072564</v>
      </c>
      <c r="E20" s="170">
        <v>112.78653534816027</v>
      </c>
      <c r="F20" s="168">
        <v>119.47615849563466</v>
      </c>
      <c r="G20" s="168">
        <v>106.81541582150102</v>
      </c>
      <c r="H20" s="169">
        <v>87.676292813969113</v>
      </c>
      <c r="I20" s="170">
        <v>85.395537525354968</v>
      </c>
      <c r="J20" s="168">
        <v>96.121558092679649</v>
      </c>
      <c r="K20" s="168">
        <v>93.427991886409728</v>
      </c>
      <c r="L20" s="169">
        <v>88.297515110812625</v>
      </c>
      <c r="M20" s="170">
        <v>84.259634888438129</v>
      </c>
      <c r="N20" s="168">
        <v>96.944257891202142</v>
      </c>
      <c r="O20" s="168">
        <v>90.020283975659225</v>
      </c>
      <c r="P20" s="169">
        <v>86.551376762928129</v>
      </c>
      <c r="Q20" s="170">
        <v>88.722109533468554</v>
      </c>
      <c r="R20" s="20"/>
      <c r="S20" s="20"/>
      <c r="T20" s="20"/>
    </row>
    <row r="21" spans="1:20">
      <c r="A21" s="20">
        <v>2015</v>
      </c>
      <c r="B21" s="168">
        <v>110.72629455279088</v>
      </c>
      <c r="C21" s="168">
        <v>111.36456211812627</v>
      </c>
      <c r="D21" s="169">
        <v>115.03760388930226</v>
      </c>
      <c r="E21" s="170">
        <v>111.00504760158013</v>
      </c>
      <c r="F21" s="168">
        <v>118.66173503698722</v>
      </c>
      <c r="G21" s="168">
        <v>108.30957230142565</v>
      </c>
      <c r="H21" s="169">
        <v>88.550773369199717</v>
      </c>
      <c r="I21" s="170">
        <v>86.680244399185341</v>
      </c>
      <c r="J21" s="168">
        <v>94.048419636852728</v>
      </c>
      <c r="K21" s="168">
        <v>94.541751527494895</v>
      </c>
      <c r="L21" s="169">
        <v>86.634162743779427</v>
      </c>
      <c r="M21" s="170">
        <v>88.920570264765772</v>
      </c>
      <c r="N21" s="168">
        <v>97.747141896435778</v>
      </c>
      <c r="O21" s="168">
        <v>91.527494908350306</v>
      </c>
      <c r="P21" s="169">
        <v>87.39071956960322</v>
      </c>
      <c r="Q21" s="170">
        <v>89.409368635437886</v>
      </c>
      <c r="R21" s="20"/>
      <c r="S21" s="20"/>
      <c r="T21" s="20"/>
    </row>
    <row r="22" spans="1:20">
      <c r="A22" s="20">
        <v>2016</v>
      </c>
      <c r="B22" s="168">
        <v>111.15352697095436</v>
      </c>
      <c r="C22" s="168">
        <v>110.83366894885219</v>
      </c>
      <c r="D22" s="169">
        <v>114.78372206476436</v>
      </c>
      <c r="E22" s="170">
        <v>110.804481940881</v>
      </c>
      <c r="F22" s="168">
        <v>118.97095435684646</v>
      </c>
      <c r="G22" s="168">
        <v>106.68546113572292</v>
      </c>
      <c r="H22" s="169">
        <v>90.755186721991706</v>
      </c>
      <c r="I22" s="170">
        <v>87.434554973821974</v>
      </c>
      <c r="J22" s="168">
        <v>93.31120331950207</v>
      </c>
      <c r="K22" s="168">
        <v>97.100281917035844</v>
      </c>
      <c r="L22" s="169">
        <v>84.497925311203318</v>
      </c>
      <c r="M22" s="170">
        <v>86.629077728554165</v>
      </c>
      <c r="N22" s="168">
        <v>99.601659751037346</v>
      </c>
      <c r="O22" s="168">
        <v>93.274265002013692</v>
      </c>
      <c r="P22" s="169">
        <v>86.970954356846477</v>
      </c>
      <c r="Q22" s="170">
        <v>87.877567458719298</v>
      </c>
      <c r="R22" s="20"/>
      <c r="S22" s="20"/>
      <c r="T22" s="20"/>
    </row>
    <row r="23" spans="1:20">
      <c r="A23" s="20">
        <v>2017</v>
      </c>
      <c r="B23" s="168">
        <v>110.46831955922866</v>
      </c>
      <c r="C23" s="168">
        <v>108.61669242658424</v>
      </c>
      <c r="D23" s="169">
        <v>113.69632547046545</v>
      </c>
      <c r="E23" s="170">
        <v>109.81766282759988</v>
      </c>
      <c r="F23" s="168">
        <v>118.31145681413062</v>
      </c>
      <c r="G23" s="168">
        <v>108.03709428129831</v>
      </c>
      <c r="H23" s="169">
        <v>90.779452276778471</v>
      </c>
      <c r="I23" s="170">
        <v>89.258114374034022</v>
      </c>
      <c r="J23" s="168">
        <v>96.224274833900495</v>
      </c>
      <c r="K23" s="168">
        <v>95.247295208655331</v>
      </c>
      <c r="L23" s="169">
        <v>83.260411602657598</v>
      </c>
      <c r="M23" s="170">
        <v>88.910355486862443</v>
      </c>
      <c r="N23" s="168">
        <v>98.671204018797596</v>
      </c>
      <c r="O23" s="168">
        <v>97.952086553323042</v>
      </c>
      <c r="P23" s="169">
        <v>87.327823691460054</v>
      </c>
      <c r="Q23" s="170">
        <v>89.14219474497682</v>
      </c>
      <c r="R23" s="20"/>
      <c r="S23" s="20"/>
      <c r="T23" s="20"/>
    </row>
    <row r="24" spans="1:20">
      <c r="A24" s="20">
        <v>2018</v>
      </c>
      <c r="B24" s="168">
        <v>109.5357590966123</v>
      </c>
      <c r="C24" s="168">
        <v>109.66433050534857</v>
      </c>
      <c r="D24" s="169">
        <v>114.03845093567482</v>
      </c>
      <c r="E24" s="170">
        <v>110.10835920336271</v>
      </c>
      <c r="F24" s="168">
        <v>118.13048933500629</v>
      </c>
      <c r="G24" s="168">
        <v>106.16008852821838</v>
      </c>
      <c r="H24" s="169">
        <v>90.950439146800505</v>
      </c>
      <c r="I24" s="170">
        <v>86.683880486905196</v>
      </c>
      <c r="J24" s="168">
        <v>98.38456712672523</v>
      </c>
      <c r="K24" s="168">
        <v>93.950571744743641</v>
      </c>
      <c r="L24" s="169">
        <v>83.375156838143042</v>
      </c>
      <c r="M24" s="170">
        <v>91.589819254887502</v>
      </c>
      <c r="N24" s="168">
        <v>97.459222082810541</v>
      </c>
      <c r="O24" s="168">
        <v>97.713021025451866</v>
      </c>
      <c r="P24" s="169">
        <v>87.029485570890841</v>
      </c>
      <c r="Q24" s="170">
        <v>89.597934341571374</v>
      </c>
      <c r="R24" s="20"/>
      <c r="S24" s="20"/>
      <c r="T24" s="20"/>
    </row>
    <row r="25" spans="1:20">
      <c r="A25" s="20">
        <v>2019</v>
      </c>
      <c r="B25" s="168">
        <v>109.27914110429448</v>
      </c>
      <c r="C25" s="168">
        <v>109.12369275153263</v>
      </c>
      <c r="D25" s="169">
        <v>113.19018404907976</v>
      </c>
      <c r="E25" s="170">
        <v>108.47457627118644</v>
      </c>
      <c r="F25" s="168">
        <v>117.54601226993866</v>
      </c>
      <c r="G25" s="168">
        <v>106.88784709700685</v>
      </c>
      <c r="H25" s="169">
        <v>91.380368098159508</v>
      </c>
      <c r="I25" s="170">
        <v>87.053732419761985</v>
      </c>
      <c r="J25" s="168">
        <v>97.576687116564415</v>
      </c>
      <c r="K25" s="168">
        <v>92.354850342589259</v>
      </c>
      <c r="L25" s="169">
        <v>83.190184049079761</v>
      </c>
      <c r="M25" s="170">
        <v>90.984493328525062</v>
      </c>
      <c r="N25" s="168">
        <v>99.355828220858896</v>
      </c>
      <c r="O25" s="168">
        <v>95.852866931121525</v>
      </c>
      <c r="P25" s="169">
        <v>87.055214723926383</v>
      </c>
      <c r="Q25" s="170">
        <v>90.335376848178868</v>
      </c>
      <c r="R25" s="20"/>
      <c r="S25" s="20"/>
      <c r="T25" s="20"/>
    </row>
    <row r="26" spans="1:20">
      <c r="D26" s="89"/>
      <c r="E26" s="90"/>
      <c r="H26" s="89"/>
      <c r="I26" s="90"/>
      <c r="L26" s="89"/>
      <c r="M26" s="90"/>
      <c r="P26" s="89"/>
      <c r="Q26" s="90"/>
    </row>
    <row r="27" spans="1:20">
      <c r="A27" s="20" t="s">
        <v>32</v>
      </c>
      <c r="D27" s="89"/>
      <c r="E27" s="90"/>
      <c r="H27" s="89"/>
      <c r="I27" s="90"/>
      <c r="L27" s="89"/>
      <c r="M27" s="90"/>
      <c r="P27" s="89"/>
      <c r="Q27" s="90"/>
    </row>
    <row r="28" spans="1:20">
      <c r="A28" s="20" t="s">
        <v>17</v>
      </c>
      <c r="B28" s="71" t="s">
        <v>15</v>
      </c>
      <c r="C28" s="71" t="s">
        <v>15</v>
      </c>
      <c r="D28" s="72">
        <f>D25-D6</f>
        <v>-3.0545855337784218</v>
      </c>
      <c r="E28" s="91">
        <f>E25-E6</f>
        <v>-10.80917731939833</v>
      </c>
      <c r="F28" s="71" t="s">
        <v>15</v>
      </c>
      <c r="G28" s="71" t="s">
        <v>15</v>
      </c>
      <c r="H28" s="72" t="s">
        <v>15</v>
      </c>
      <c r="I28" s="91" t="s">
        <v>15</v>
      </c>
      <c r="J28" s="71" t="s">
        <v>15</v>
      </c>
      <c r="K28" s="71" t="s">
        <v>15</v>
      </c>
      <c r="L28" s="72" t="s">
        <v>15</v>
      </c>
      <c r="M28" s="91" t="s">
        <v>15</v>
      </c>
      <c r="N28" s="71" t="s">
        <v>15</v>
      </c>
      <c r="O28" s="71" t="s">
        <v>15</v>
      </c>
      <c r="P28" s="72" t="s">
        <v>15</v>
      </c>
      <c r="Q28" s="91" t="s">
        <v>15</v>
      </c>
    </row>
    <row r="29" spans="1:20">
      <c r="A29" s="20" t="s">
        <v>18</v>
      </c>
      <c r="B29" s="71" t="s">
        <v>15</v>
      </c>
      <c r="C29" s="71" t="s">
        <v>15</v>
      </c>
      <c r="D29" s="72">
        <f>D14-D6</f>
        <v>2.0396326341300153</v>
      </c>
      <c r="E29" s="91">
        <f>E14-E6</f>
        <v>-8.0675576477909203</v>
      </c>
      <c r="F29" s="71" t="s">
        <v>15</v>
      </c>
      <c r="G29" s="71" t="s">
        <v>15</v>
      </c>
      <c r="H29" s="72" t="s">
        <v>15</v>
      </c>
      <c r="I29" s="91" t="s">
        <v>15</v>
      </c>
      <c r="J29" s="71" t="s">
        <v>15</v>
      </c>
      <c r="K29" s="71" t="s">
        <v>15</v>
      </c>
      <c r="L29" s="72" t="s">
        <v>15</v>
      </c>
      <c r="M29" s="91" t="s">
        <v>15</v>
      </c>
      <c r="N29" s="71" t="s">
        <v>15</v>
      </c>
      <c r="O29" s="71" t="s">
        <v>15</v>
      </c>
      <c r="P29" s="72" t="s">
        <v>15</v>
      </c>
      <c r="Q29" s="91" t="s">
        <v>15</v>
      </c>
    </row>
    <row r="30" spans="1:20">
      <c r="A30" s="20" t="s">
        <v>19</v>
      </c>
      <c r="B30" s="71">
        <f>B25-B14</f>
        <v>-3.9305702319700941</v>
      </c>
      <c r="C30" s="71">
        <f t="shared" ref="C30:P30" si="0">C25-C14</f>
        <v>-5.0686508525756864</v>
      </c>
      <c r="D30" s="72">
        <f t="shared" si="0"/>
        <v>-5.0942181679084371</v>
      </c>
      <c r="E30" s="91">
        <f t="shared" si="0"/>
        <v>-2.7416196716074097</v>
      </c>
      <c r="F30" s="71">
        <f>F25-F14</f>
        <v>-4.2662607180177474</v>
      </c>
      <c r="G30" s="71">
        <f t="shared" si="0"/>
        <v>-5.063600148558038</v>
      </c>
      <c r="H30" s="72">
        <f t="shared" si="0"/>
        <v>-9.900457747759063</v>
      </c>
      <c r="I30" s="91">
        <f t="shared" si="0"/>
        <v>-10.005091109649783</v>
      </c>
      <c r="J30" s="71">
        <f t="shared" si="0"/>
        <v>8.721783656422943</v>
      </c>
      <c r="K30" s="71">
        <f t="shared" si="0"/>
        <v>9.4883704172858074</v>
      </c>
      <c r="L30" s="72">
        <f t="shared" si="0"/>
        <v>-0.38848159802404325</v>
      </c>
      <c r="M30" s="91">
        <f t="shared" si="0"/>
        <v>3.3094233005138705</v>
      </c>
      <c r="N30" s="71">
        <f t="shared" si="0"/>
        <v>-0.30006931307343621</v>
      </c>
      <c r="O30" s="71">
        <f t="shared" si="0"/>
        <v>0.28797430740537777</v>
      </c>
      <c r="P30" s="72">
        <f t="shared" si="0"/>
        <v>2.1383728198927372</v>
      </c>
      <c r="Q30" s="91">
        <f>Q25-Q14</f>
        <v>4.9012031787110857</v>
      </c>
    </row>
    <row r="31" spans="1:20">
      <c r="F31" s="71"/>
    </row>
    <row r="33" spans="1:1">
      <c r="A33" s="20" t="s">
        <v>162</v>
      </c>
    </row>
  </sheetData>
  <mergeCells count="8">
    <mergeCell ref="J4:K4"/>
    <mergeCell ref="L4:M4"/>
    <mergeCell ref="N4:O4"/>
    <mergeCell ref="P4:Q4"/>
    <mergeCell ref="B4:C4"/>
    <mergeCell ref="D4:E4"/>
    <mergeCell ref="F4:G4"/>
    <mergeCell ref="H4:I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4BFEA-80AA-4CBB-8D90-185C6D97A3AD}">
  <dimension ref="A1:X25"/>
  <sheetViews>
    <sheetView zoomScale="125" zoomScaleNormal="89" workbookViewId="0">
      <pane xSplit="1" topLeftCell="B1" activePane="topRight" state="frozen"/>
      <selection pane="topRight"/>
    </sheetView>
  </sheetViews>
  <sheetFormatPr baseColWidth="10" defaultColWidth="9" defaultRowHeight="16"/>
  <cols>
    <col min="1" max="1" width="15.6640625" style="15" customWidth="1"/>
    <col min="2" max="21" width="9" style="15"/>
    <col min="22" max="24" width="8.83203125" customWidth="1"/>
    <col min="25" max="16384" width="9" style="15"/>
  </cols>
  <sheetData>
    <row r="1" spans="1:21" s="15" customFormat="1" ht="14">
      <c r="A1" s="14" t="s">
        <v>164</v>
      </c>
    </row>
    <row r="2" spans="1:21">
      <c r="A2" s="20" t="s">
        <v>81</v>
      </c>
    </row>
    <row r="4" spans="1:21" s="15" customFormat="1" ht="28.5" customHeight="1">
      <c r="B4" s="211" t="s">
        <v>0</v>
      </c>
      <c r="C4" s="211"/>
      <c r="D4" s="209" t="s">
        <v>1</v>
      </c>
      <c r="E4" s="210"/>
      <c r="F4" s="211" t="s">
        <v>2</v>
      </c>
      <c r="G4" s="211"/>
      <c r="H4" s="209" t="s">
        <v>3</v>
      </c>
      <c r="I4" s="210"/>
      <c r="J4" s="211" t="s">
        <v>4</v>
      </c>
      <c r="K4" s="211"/>
      <c r="L4" s="209" t="s">
        <v>5</v>
      </c>
      <c r="M4" s="210"/>
      <c r="N4" s="211" t="s">
        <v>6</v>
      </c>
      <c r="O4" s="211"/>
      <c r="P4" s="209" t="s">
        <v>7</v>
      </c>
      <c r="Q4" s="210"/>
      <c r="R4" s="211" t="s">
        <v>8</v>
      </c>
      <c r="S4" s="211"/>
      <c r="T4" s="209" t="s">
        <v>9</v>
      </c>
      <c r="U4" s="210"/>
    </row>
    <row r="5" spans="1:21" s="15" customFormat="1" ht="60">
      <c r="B5" s="16" t="s">
        <v>22</v>
      </c>
      <c r="C5" s="16" t="s">
        <v>12</v>
      </c>
      <c r="D5" s="43" t="s">
        <v>22</v>
      </c>
      <c r="E5" s="44" t="s">
        <v>12</v>
      </c>
      <c r="F5" s="16" t="s">
        <v>22</v>
      </c>
      <c r="G5" s="16" t="s">
        <v>12</v>
      </c>
      <c r="H5" s="43" t="s">
        <v>22</v>
      </c>
      <c r="I5" s="44" t="s">
        <v>12</v>
      </c>
      <c r="J5" s="16" t="s">
        <v>22</v>
      </c>
      <c r="K5" s="16" t="s">
        <v>12</v>
      </c>
      <c r="L5" s="43" t="s">
        <v>22</v>
      </c>
      <c r="M5" s="44" t="s">
        <v>12</v>
      </c>
      <c r="N5" s="16" t="s">
        <v>22</v>
      </c>
      <c r="O5" s="16" t="s">
        <v>12</v>
      </c>
      <c r="P5" s="43" t="s">
        <v>22</v>
      </c>
      <c r="Q5" s="44" t="s">
        <v>12</v>
      </c>
      <c r="R5" s="16" t="s">
        <v>22</v>
      </c>
      <c r="S5" s="16" t="s">
        <v>12</v>
      </c>
      <c r="T5" s="43" t="s">
        <v>22</v>
      </c>
      <c r="U5" s="44" t="s">
        <v>12</v>
      </c>
    </row>
    <row r="6" spans="1:21" s="15" customFormat="1" ht="14">
      <c r="A6" s="15">
        <v>2007</v>
      </c>
      <c r="B6" s="17">
        <v>8172.1973094170407</v>
      </c>
      <c r="C6" s="17">
        <v>9550.4932735426009</v>
      </c>
      <c r="D6" s="45">
        <v>11278.733153638814</v>
      </c>
      <c r="E6" s="46">
        <v>10164.330637915544</v>
      </c>
      <c r="F6" s="17">
        <v>8131.4645103324356</v>
      </c>
      <c r="G6" s="17">
        <v>7788.5714285714294</v>
      </c>
      <c r="H6" s="45">
        <v>8818.705035971223</v>
      </c>
      <c r="I6" s="46">
        <v>8916.6906474820134</v>
      </c>
      <c r="J6" s="18" t="s">
        <v>15</v>
      </c>
      <c r="K6" s="18" t="s">
        <v>15</v>
      </c>
      <c r="L6" s="51" t="s">
        <v>15</v>
      </c>
      <c r="M6" s="52" t="s">
        <v>15</v>
      </c>
      <c r="N6" s="18" t="s">
        <v>15</v>
      </c>
      <c r="O6" s="18" t="s">
        <v>15</v>
      </c>
      <c r="P6" s="51" t="s">
        <v>15</v>
      </c>
      <c r="Q6" s="52" t="s">
        <v>15</v>
      </c>
      <c r="R6" s="18" t="s">
        <v>15</v>
      </c>
      <c r="S6" s="18" t="s">
        <v>15</v>
      </c>
      <c r="T6" s="51" t="s">
        <v>15</v>
      </c>
      <c r="U6" s="52" t="s">
        <v>15</v>
      </c>
    </row>
    <row r="7" spans="1:21" s="15" customFormat="1" ht="14">
      <c r="A7" s="15">
        <v>2008</v>
      </c>
      <c r="B7" s="17">
        <v>7914.4609991235766</v>
      </c>
      <c r="C7" s="17">
        <v>8713.058720420684</v>
      </c>
      <c r="D7" s="45">
        <v>11414.52296819788</v>
      </c>
      <c r="E7" s="46">
        <v>10258.621908127208</v>
      </c>
      <c r="F7" s="17">
        <v>8211.7137809187279</v>
      </c>
      <c r="G7" s="17">
        <v>7898.6572438162548</v>
      </c>
      <c r="H7" s="45">
        <v>8650.8657243816251</v>
      </c>
      <c r="I7" s="46">
        <v>8903.5335689045933</v>
      </c>
      <c r="J7" s="17">
        <v>7549.4787985865723</v>
      </c>
      <c r="K7" s="17">
        <v>6333.3745583038872</v>
      </c>
      <c r="L7" s="45">
        <v>13052.049469964664</v>
      </c>
      <c r="M7" s="46">
        <v>12257.367491166078</v>
      </c>
      <c r="N7" s="17">
        <v>13762.446996466431</v>
      </c>
      <c r="O7" s="17">
        <v>12112.879858657243</v>
      </c>
      <c r="P7" s="45">
        <v>14448.763250883392</v>
      </c>
      <c r="Q7" s="46">
        <v>12498.180212014135</v>
      </c>
      <c r="R7" s="17">
        <v>11270.035335689046</v>
      </c>
      <c r="S7" s="17">
        <v>10475.353356890459</v>
      </c>
      <c r="T7" s="45">
        <v>14111.625441696113</v>
      </c>
      <c r="U7" s="46">
        <v>13064.090106007066</v>
      </c>
    </row>
    <row r="8" spans="1:21" s="15" customFormat="1" ht="14">
      <c r="A8" s="15">
        <v>2009</v>
      </c>
      <c r="B8" s="17">
        <v>8939.8601398601386</v>
      </c>
      <c r="C8" s="17">
        <v>9391.6083916083917</v>
      </c>
      <c r="D8" s="45">
        <v>12549.207048458151</v>
      </c>
      <c r="E8" s="46">
        <v>10783.911894273127</v>
      </c>
      <c r="F8" s="17">
        <v>8982.590308370045</v>
      </c>
      <c r="G8" s="17">
        <v>8033.8942731277539</v>
      </c>
      <c r="H8" s="45">
        <v>9619.0501319261202</v>
      </c>
      <c r="I8" s="46">
        <v>9175.8311345646434</v>
      </c>
      <c r="J8" s="17">
        <v>8526.2555066079294</v>
      </c>
      <c r="K8" s="17">
        <v>7037.1629955947137</v>
      </c>
      <c r="L8" s="45">
        <v>14974.986784140969</v>
      </c>
      <c r="M8" s="46">
        <v>13533.929515418502</v>
      </c>
      <c r="N8" s="17">
        <v>15419.312775330396</v>
      </c>
      <c r="O8" s="17">
        <v>13942.229074889869</v>
      </c>
      <c r="P8" s="45">
        <v>15827.612334801763</v>
      </c>
      <c r="Q8" s="46">
        <v>12549.207048458151</v>
      </c>
      <c r="R8" s="17">
        <v>12645.277533039647</v>
      </c>
      <c r="S8" s="17">
        <v>11048.105726872247</v>
      </c>
      <c r="T8" s="45">
        <v>15527.392070484582</v>
      </c>
      <c r="U8" s="46">
        <v>13834.149779735682</v>
      </c>
    </row>
    <row r="9" spans="1:21" s="15" customFormat="1" ht="14">
      <c r="A9" s="15">
        <v>2010</v>
      </c>
      <c r="B9" s="17">
        <v>8685.3218884120179</v>
      </c>
      <c r="C9" s="17">
        <v>8732.017167381975</v>
      </c>
      <c r="D9" s="45">
        <v>12653.90854184642</v>
      </c>
      <c r="E9" s="46">
        <v>10513.563416738567</v>
      </c>
      <c r="F9" s="17">
        <v>9172.9076790336494</v>
      </c>
      <c r="G9" s="17">
        <v>7914.572907679034</v>
      </c>
      <c r="H9" s="45">
        <v>9942.7171109200335</v>
      </c>
      <c r="I9" s="46">
        <v>9368.8736027515042</v>
      </c>
      <c r="J9" s="17">
        <v>8573.1406384814491</v>
      </c>
      <c r="K9" s="17">
        <v>7185.4443485763586</v>
      </c>
      <c r="L9" s="45">
        <v>14347.368421052632</v>
      </c>
      <c r="M9" s="46">
        <v>13183.11475409836</v>
      </c>
      <c r="N9" s="17">
        <v>15358.740293356343</v>
      </c>
      <c r="O9" s="17">
        <v>13206.635030198448</v>
      </c>
      <c r="P9" s="45">
        <v>15640.983606557376</v>
      </c>
      <c r="Q9" s="46">
        <v>12030.621225194132</v>
      </c>
      <c r="R9" s="17">
        <v>12689.188955996549</v>
      </c>
      <c r="S9" s="17">
        <v>10560.60396893874</v>
      </c>
      <c r="T9" s="45">
        <v>15441.061259706645</v>
      </c>
      <c r="U9" s="46">
        <v>13477.118205349439</v>
      </c>
    </row>
    <row r="10" spans="1:21" s="15" customFormat="1" ht="14">
      <c r="A10" s="15">
        <v>2011</v>
      </c>
      <c r="B10" s="17">
        <v>8405.0041701417849</v>
      </c>
      <c r="C10" s="17">
        <v>8711.2593828190165</v>
      </c>
      <c r="D10" s="45">
        <v>12562.316666666668</v>
      </c>
      <c r="E10" s="46">
        <v>10506.458333333334</v>
      </c>
      <c r="F10" s="17">
        <v>9109.383333333335</v>
      </c>
      <c r="G10" s="17">
        <v>7859.9666666666672</v>
      </c>
      <c r="H10" s="45">
        <v>9903.3943427620616</v>
      </c>
      <c r="I10" s="46">
        <v>9234.8585690515793</v>
      </c>
      <c r="J10" s="17">
        <v>8541.4666666666672</v>
      </c>
      <c r="K10" s="17">
        <v>7496.5000000000009</v>
      </c>
      <c r="L10" s="45">
        <v>14311.500000000002</v>
      </c>
      <c r="M10" s="46">
        <v>13402.833333333334</v>
      </c>
      <c r="N10" s="17">
        <v>14856.7</v>
      </c>
      <c r="O10" s="17">
        <v>13209.741666666669</v>
      </c>
      <c r="P10" s="45">
        <v>15935.741666666669</v>
      </c>
      <c r="Q10" s="46">
        <v>12096.625000000002</v>
      </c>
      <c r="R10" s="17">
        <v>13016.650000000001</v>
      </c>
      <c r="S10" s="17">
        <v>10847.208333333334</v>
      </c>
      <c r="T10" s="45">
        <v>15322.391666666668</v>
      </c>
      <c r="U10" s="46">
        <v>13402.833333333334</v>
      </c>
    </row>
    <row r="11" spans="1:21" s="15" customFormat="1" ht="14">
      <c r="A11" s="15">
        <v>2012</v>
      </c>
      <c r="B11" s="17">
        <v>9375.8422350041092</v>
      </c>
      <c r="C11" s="17">
        <v>9901.068200493015</v>
      </c>
      <c r="D11" s="45">
        <v>12903.811475409837</v>
      </c>
      <c r="E11" s="46">
        <v>10747.590163934427</v>
      </c>
      <c r="F11" s="17">
        <v>9518.6557377049194</v>
      </c>
      <c r="G11" s="17">
        <v>7898.6967213114758</v>
      </c>
      <c r="H11" s="45">
        <v>10307.027027027027</v>
      </c>
      <c r="I11" s="46">
        <v>9336.5601965601963</v>
      </c>
      <c r="J11" s="17">
        <v>8770.122950819672</v>
      </c>
      <c r="K11" s="17">
        <v>7485.3278688524597</v>
      </c>
      <c r="L11" s="45">
        <v>15004.172131147541</v>
      </c>
      <c r="M11" s="46">
        <v>14166.262295081968</v>
      </c>
      <c r="N11" s="17">
        <v>14847.762295081968</v>
      </c>
      <c r="O11" s="17">
        <v>13719.377049180328</v>
      </c>
      <c r="P11" s="45">
        <v>16043.180327868853</v>
      </c>
      <c r="Q11" s="46">
        <v>12691.540983606559</v>
      </c>
      <c r="R11" s="17">
        <v>13607.655737704919</v>
      </c>
      <c r="S11" s="17">
        <v>11116.27049180328</v>
      </c>
      <c r="T11" s="45">
        <v>15596.295081967215</v>
      </c>
      <c r="U11" s="46">
        <v>13775.237704918034</v>
      </c>
    </row>
    <row r="12" spans="1:21" s="15" customFormat="1" ht="14">
      <c r="A12" s="15">
        <v>2013</v>
      </c>
      <c r="B12" s="17">
        <v>9469.0553745928337</v>
      </c>
      <c r="C12" s="17">
        <v>10011.72638436482</v>
      </c>
      <c r="D12" s="45">
        <v>13009.447154471547</v>
      </c>
      <c r="E12" s="46">
        <v>10759.943089430895</v>
      </c>
      <c r="F12" s="17">
        <v>9729.3821138211388</v>
      </c>
      <c r="G12" s="17">
        <v>8067.1869918699194</v>
      </c>
      <c r="H12" s="45">
        <v>10849.454841334416</v>
      </c>
      <c r="I12" s="46">
        <v>9863.1407648494696</v>
      </c>
      <c r="J12" s="17">
        <v>8998.0162601626034</v>
      </c>
      <c r="K12" s="17">
        <v>7535.2845528455291</v>
      </c>
      <c r="L12" s="45">
        <v>15369.764227642278</v>
      </c>
      <c r="M12" s="46">
        <v>14239.471544715449</v>
      </c>
      <c r="N12" s="17">
        <v>15236.788617886181</v>
      </c>
      <c r="O12" s="17">
        <v>13430.536585365855</v>
      </c>
      <c r="P12" s="45">
        <v>15813.016260162603</v>
      </c>
      <c r="Q12" s="46">
        <v>12665.926829268294</v>
      </c>
      <c r="R12" s="17">
        <v>13219.9918699187</v>
      </c>
      <c r="S12" s="17">
        <v>10937.243902439026</v>
      </c>
      <c r="T12" s="45">
        <v>15580.308943089432</v>
      </c>
      <c r="U12" s="46">
        <v>13707.569105691058</v>
      </c>
    </row>
    <row r="13" spans="1:21" s="15" customFormat="1" ht="14">
      <c r="A13" s="15">
        <v>2014</v>
      </c>
      <c r="B13" s="17">
        <v>9385.3035143769957</v>
      </c>
      <c r="C13" s="17">
        <v>9895.8466453674118</v>
      </c>
      <c r="D13" s="45">
        <v>13313.277243589744</v>
      </c>
      <c r="E13" s="46">
        <v>10877.788461538463</v>
      </c>
      <c r="F13" s="17">
        <v>9971.3060897435898</v>
      </c>
      <c r="G13" s="17">
        <v>8420.4567307692323</v>
      </c>
      <c r="H13" s="45">
        <v>10954.979951884521</v>
      </c>
      <c r="I13" s="46">
        <v>9950.1363271852442</v>
      </c>
      <c r="J13" s="17">
        <v>9294.1746794871797</v>
      </c>
      <c r="K13" s="17">
        <v>7797.9326923076933</v>
      </c>
      <c r="L13" s="45">
        <v>15770.608974358976</v>
      </c>
      <c r="M13" s="46">
        <v>14230.681089743592</v>
      </c>
      <c r="N13" s="17">
        <v>15333.750000000002</v>
      </c>
      <c r="O13" s="17">
        <v>13411.570512820514</v>
      </c>
      <c r="P13" s="45">
        <v>15879.823717948719</v>
      </c>
      <c r="Q13" s="46">
        <v>12668.910256410258</v>
      </c>
      <c r="R13" s="17">
        <v>13225.905448717949</v>
      </c>
      <c r="S13" s="17">
        <v>11336.490384615385</v>
      </c>
      <c r="T13" s="45">
        <v>15868.902243589744</v>
      </c>
      <c r="U13" s="46">
        <v>13684.607371794873</v>
      </c>
    </row>
    <row r="14" spans="1:21" s="15" customFormat="1" ht="14">
      <c r="A14" s="15">
        <v>2015</v>
      </c>
      <c r="B14" s="17">
        <v>9893.8388625592415</v>
      </c>
      <c r="C14" s="17">
        <v>9850.8688783570287</v>
      </c>
      <c r="D14" s="45">
        <v>13890.861244019141</v>
      </c>
      <c r="E14" s="46">
        <v>10640.964912280702</v>
      </c>
      <c r="F14" s="17">
        <v>10445.318979266349</v>
      </c>
      <c r="G14" s="17">
        <v>8119.3062200956947</v>
      </c>
      <c r="H14" s="45">
        <v>11337.318435754189</v>
      </c>
      <c r="I14" s="46">
        <v>9706.8316041500402</v>
      </c>
      <c r="J14" s="17">
        <v>9380.1355661881989</v>
      </c>
      <c r="K14" s="17">
        <v>7521.499202551835</v>
      </c>
      <c r="L14" s="45">
        <v>16553.819776714514</v>
      </c>
      <c r="M14" s="46">
        <v>14249.545454545456</v>
      </c>
      <c r="N14" s="17">
        <v>16575.558213716111</v>
      </c>
      <c r="O14" s="17">
        <v>14162.591706539077</v>
      </c>
      <c r="P14" s="45">
        <v>16771.204146730466</v>
      </c>
      <c r="Q14" s="46">
        <v>13216.969696969698</v>
      </c>
      <c r="R14" s="17">
        <v>13988.684210526317</v>
      </c>
      <c r="S14" s="17">
        <v>11217.033492822968</v>
      </c>
      <c r="T14" s="45">
        <v>16651.642743221691</v>
      </c>
      <c r="U14" s="46">
        <v>13640.869218500799</v>
      </c>
    </row>
    <row r="15" spans="1:21" s="15" customFormat="1" ht="14">
      <c r="A15" s="15">
        <v>2016</v>
      </c>
      <c r="B15" s="17">
        <v>10644.859813084113</v>
      </c>
      <c r="C15" s="17">
        <v>10358.878504672897</v>
      </c>
      <c r="D15" s="45">
        <v>14650.655226209052</v>
      </c>
      <c r="E15" s="46">
        <v>11322.893915756633</v>
      </c>
      <c r="F15" s="17">
        <v>11259.102964118569</v>
      </c>
      <c r="G15" s="17">
        <v>8601.1466458658379</v>
      </c>
      <c r="H15" s="45">
        <v>12226.078125</v>
      </c>
      <c r="I15" s="46">
        <v>10023.46875</v>
      </c>
      <c r="J15" s="17">
        <v>10153.393135725431</v>
      </c>
      <c r="K15" s="17">
        <v>7793.1279251170072</v>
      </c>
      <c r="L15" s="45">
        <v>17255.452418096727</v>
      </c>
      <c r="M15" s="46">
        <v>15160.982839313578</v>
      </c>
      <c r="N15" s="17">
        <v>17117.238689547587</v>
      </c>
      <c r="O15" s="17">
        <v>14576.232449297975</v>
      </c>
      <c r="P15" s="45">
        <v>17627.566302652111</v>
      </c>
      <c r="Q15" s="46">
        <v>14150.959438377538</v>
      </c>
      <c r="R15" s="17">
        <v>14374.227769110768</v>
      </c>
      <c r="S15" s="17">
        <v>12439.235569422781</v>
      </c>
      <c r="T15" s="45">
        <v>17457.457098283936</v>
      </c>
      <c r="U15" s="46">
        <v>14469.914196567866</v>
      </c>
    </row>
    <row r="16" spans="1:21" s="15" customFormat="1" ht="14">
      <c r="A16" s="15">
        <v>2017</v>
      </c>
      <c r="B16" s="17">
        <v>11618.40490797546</v>
      </c>
      <c r="C16" s="17">
        <v>9980.9815950920256</v>
      </c>
      <c r="D16" s="45">
        <v>15344.138719512197</v>
      </c>
      <c r="E16" s="46">
        <v>11001.653963414636</v>
      </c>
      <c r="F16" s="17">
        <v>11967.804878048782</v>
      </c>
      <c r="G16" s="17">
        <v>8155.1448170731719</v>
      </c>
      <c r="H16" s="45">
        <v>12965.491990846682</v>
      </c>
      <c r="I16" s="46">
        <v>9817.6201372997712</v>
      </c>
      <c r="J16" s="17">
        <v>11240.594512195124</v>
      </c>
      <c r="K16" s="17">
        <v>7781.1509146341477</v>
      </c>
      <c r="L16" s="45">
        <v>18117.926829268294</v>
      </c>
      <c r="M16" s="46">
        <v>15105.19817073171</v>
      </c>
      <c r="N16" s="17">
        <v>18086.76067073171</v>
      </c>
      <c r="O16" s="17">
        <v>14616.928353658539</v>
      </c>
      <c r="P16" s="45">
        <v>18751.638719512197</v>
      </c>
      <c r="Q16" s="46">
        <v>14294.878048780491</v>
      </c>
      <c r="R16" s="17">
        <v>14845.480182926831</v>
      </c>
      <c r="S16" s="17">
        <v>11770.419207317074</v>
      </c>
      <c r="T16" s="45">
        <v>18190.647865853662</v>
      </c>
      <c r="U16" s="46">
        <v>14263.711890243905</v>
      </c>
    </row>
    <row r="17" spans="1:24" ht="14">
      <c r="A17" s="15">
        <v>2018</v>
      </c>
      <c r="B17" s="17">
        <v>10143.928035982008</v>
      </c>
      <c r="C17" s="17">
        <v>8043.7781109445277</v>
      </c>
      <c r="D17" s="45">
        <v>13273.992537313434</v>
      </c>
      <c r="E17" s="46">
        <v>9012.0746268656712</v>
      </c>
      <c r="F17" s="17">
        <v>9429.1119402985078</v>
      </c>
      <c r="G17" s="17">
        <v>5970.753731343284</v>
      </c>
      <c r="H17" s="45">
        <v>10507.438386855862</v>
      </c>
      <c r="I17" s="46">
        <v>7730.545182972367</v>
      </c>
      <c r="J17" s="17">
        <v>8686.5820895522393</v>
      </c>
      <c r="K17" s="17">
        <v>4200.8880597014922</v>
      </c>
      <c r="L17" s="45">
        <v>16478.059701492537</v>
      </c>
      <c r="M17" s="46">
        <v>11941.507462686568</v>
      </c>
      <c r="N17" s="17">
        <v>16294.970149253732</v>
      </c>
      <c r="O17" s="17">
        <v>11697.388059701492</v>
      </c>
      <c r="P17" s="45">
        <v>17556.253731343284</v>
      </c>
      <c r="Q17" s="46">
        <v>11941.507462686568</v>
      </c>
      <c r="R17" s="17">
        <v>13609.656716417911</v>
      </c>
      <c r="S17" s="17">
        <v>10069.925373134329</v>
      </c>
      <c r="T17" s="45">
        <v>16966.298507462689</v>
      </c>
      <c r="U17" s="46">
        <v>12551.805970149255</v>
      </c>
      <c r="V17" s="15"/>
      <c r="W17" s="15"/>
      <c r="X17" s="15"/>
    </row>
    <row r="18" spans="1:24" ht="14">
      <c r="A18" s="15">
        <v>2019</v>
      </c>
      <c r="B18" s="17">
        <v>10100</v>
      </c>
      <c r="C18" s="17">
        <v>7030</v>
      </c>
      <c r="D18" s="45">
        <v>15370</v>
      </c>
      <c r="E18" s="46">
        <v>11070</v>
      </c>
      <c r="F18" s="17">
        <v>11750</v>
      </c>
      <c r="G18" s="17">
        <v>7870</v>
      </c>
      <c r="H18" s="45">
        <v>13130</v>
      </c>
      <c r="I18" s="46">
        <v>9600</v>
      </c>
      <c r="J18" s="17">
        <v>11100</v>
      </c>
      <c r="K18" s="17">
        <v>7500</v>
      </c>
      <c r="L18" s="45">
        <v>18410</v>
      </c>
      <c r="M18" s="46">
        <v>14330</v>
      </c>
      <c r="N18" s="17">
        <v>18050</v>
      </c>
      <c r="O18" s="17">
        <v>14540</v>
      </c>
      <c r="P18" s="45">
        <v>18520</v>
      </c>
      <c r="Q18" s="46">
        <v>14830</v>
      </c>
      <c r="R18" s="17">
        <v>15330</v>
      </c>
      <c r="S18" s="17">
        <v>12230</v>
      </c>
      <c r="T18" s="45">
        <v>18420</v>
      </c>
      <c r="U18" s="46">
        <v>14600</v>
      </c>
      <c r="V18" s="15"/>
      <c r="W18" s="15"/>
      <c r="X18" s="15"/>
    </row>
    <row r="19" spans="1:24">
      <c r="D19" s="47"/>
      <c r="E19" s="48"/>
      <c r="H19" s="47"/>
      <c r="I19" s="48"/>
      <c r="L19" s="47"/>
      <c r="M19" s="48"/>
      <c r="P19" s="47"/>
      <c r="Q19" s="48"/>
      <c r="T19" s="47"/>
      <c r="U19" s="48"/>
    </row>
    <row r="20" spans="1:24" ht="14">
      <c r="A20" s="15" t="s">
        <v>21</v>
      </c>
      <c r="B20" s="19">
        <f>100*((B18/B7)^(1/11)-1)</f>
        <v>2.2415148403149621</v>
      </c>
      <c r="C20" s="19">
        <f t="shared" ref="C20:U20" si="0">100*((C18/C7)^(1/11)-1)</f>
        <v>-1.9323247163101187</v>
      </c>
      <c r="D20" s="49">
        <f t="shared" si="0"/>
        <v>2.7417404190289263</v>
      </c>
      <c r="E20" s="50">
        <f t="shared" si="0"/>
        <v>0.69440198486139249</v>
      </c>
      <c r="F20" s="19">
        <f t="shared" si="0"/>
        <v>3.310823630006543</v>
      </c>
      <c r="G20" s="19">
        <f t="shared" si="0"/>
        <v>-3.3037391088863721E-2</v>
      </c>
      <c r="H20" s="49">
        <f t="shared" si="0"/>
        <v>3.8659495726471871</v>
      </c>
      <c r="I20" s="50">
        <f t="shared" si="0"/>
        <v>0.6870299358029186</v>
      </c>
      <c r="J20" s="19">
        <f t="shared" si="0"/>
        <v>3.5663637023087391</v>
      </c>
      <c r="K20" s="19">
        <f t="shared" si="0"/>
        <v>1.5488709404921197</v>
      </c>
      <c r="L20" s="49">
        <f t="shared" si="0"/>
        <v>3.1762056551675633</v>
      </c>
      <c r="M20" s="50">
        <f t="shared" si="0"/>
        <v>1.4303886102997376</v>
      </c>
      <c r="N20" s="19">
        <f t="shared" si="0"/>
        <v>2.4961171456669096</v>
      </c>
      <c r="O20" s="19">
        <f t="shared" si="0"/>
        <v>1.6741700640371171</v>
      </c>
      <c r="P20" s="49">
        <f t="shared" si="0"/>
        <v>2.2824063764950164</v>
      </c>
      <c r="Q20" s="50">
        <f t="shared" si="0"/>
        <v>1.5673294447773101</v>
      </c>
      <c r="R20" s="19">
        <f t="shared" si="0"/>
        <v>2.8364293539301588</v>
      </c>
      <c r="S20" s="19">
        <f t="shared" si="0"/>
        <v>1.4178368537621111</v>
      </c>
      <c r="T20" s="49">
        <f t="shared" si="0"/>
        <v>2.4517369900234343</v>
      </c>
      <c r="U20" s="50">
        <f t="shared" si="0"/>
        <v>1.0156161414285103</v>
      </c>
      <c r="V20" s="15"/>
      <c r="W20" s="15"/>
      <c r="X20" s="15"/>
    </row>
    <row r="23" spans="1:24">
      <c r="A23" s="15" t="s">
        <v>120</v>
      </c>
    </row>
    <row r="25" spans="1:24">
      <c r="A25" s="20" t="s">
        <v>50</v>
      </c>
      <c r="V25" s="15"/>
      <c r="W25" s="15"/>
      <c r="X25" s="15"/>
    </row>
  </sheetData>
  <mergeCells count="10">
    <mergeCell ref="N4:O4"/>
    <mergeCell ref="P4:Q4"/>
    <mergeCell ref="R4:S4"/>
    <mergeCell ref="T4:U4"/>
    <mergeCell ref="B4:C4"/>
    <mergeCell ref="D4:E4"/>
    <mergeCell ref="F4:G4"/>
    <mergeCell ref="H4:I4"/>
    <mergeCell ref="J4:K4"/>
    <mergeCell ref="L4:M4"/>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5DB5-92F5-430C-8806-43F6B0E66F00}">
  <dimension ref="A1:EM43"/>
  <sheetViews>
    <sheetView zoomScaleNormal="100" workbookViewId="0">
      <pane xSplit="1" topLeftCell="B1" activePane="topRight" state="frozen"/>
      <selection pane="topRight" activeCell="G41" sqref="G41"/>
    </sheetView>
  </sheetViews>
  <sheetFormatPr baseColWidth="10" defaultColWidth="9" defaultRowHeight="14"/>
  <cols>
    <col min="1" max="1" width="8.1640625" style="15" bestFit="1" customWidth="1"/>
    <col min="2" max="143" width="12.6640625" style="15" customWidth="1"/>
    <col min="144" max="16384" width="9" style="15"/>
  </cols>
  <sheetData>
    <row r="1" spans="1:143">
      <c r="A1" s="14" t="s">
        <v>109</v>
      </c>
    </row>
    <row r="2" spans="1:143">
      <c r="A2" s="15" t="s">
        <v>110</v>
      </c>
    </row>
    <row r="5" spans="1:143">
      <c r="B5" s="206" t="s">
        <v>0</v>
      </c>
      <c r="C5" s="206"/>
      <c r="D5" s="206"/>
      <c r="E5" s="206"/>
      <c r="F5" s="206"/>
      <c r="G5" s="206"/>
      <c r="H5" s="206"/>
      <c r="I5" s="206"/>
      <c r="J5" s="206"/>
      <c r="K5" s="206"/>
      <c r="L5" s="206"/>
      <c r="M5" s="206"/>
      <c r="N5" s="206"/>
      <c r="O5" s="206"/>
      <c r="P5" s="206"/>
      <c r="Q5" s="205" t="s">
        <v>1</v>
      </c>
      <c r="R5" s="206"/>
      <c r="S5" s="206"/>
      <c r="T5" s="206"/>
      <c r="U5" s="206"/>
      <c r="V5" s="206"/>
      <c r="W5" s="206"/>
      <c r="X5" s="206"/>
      <c r="Y5" s="206"/>
      <c r="Z5" s="206"/>
      <c r="AA5" s="206"/>
      <c r="AB5" s="206"/>
      <c r="AC5" s="206"/>
      <c r="AD5" s="206"/>
      <c r="AE5" s="207"/>
      <c r="AF5" s="205" t="s">
        <v>2</v>
      </c>
      <c r="AG5" s="206"/>
      <c r="AH5" s="206"/>
      <c r="AI5" s="206"/>
      <c r="AJ5" s="206"/>
      <c r="AK5" s="206"/>
      <c r="AL5" s="206"/>
      <c r="AM5" s="206"/>
      <c r="AN5" s="206"/>
      <c r="AO5" s="206"/>
      <c r="AP5" s="206"/>
      <c r="AQ5" s="206"/>
      <c r="AR5" s="206"/>
      <c r="AS5" s="206"/>
      <c r="AT5" s="206"/>
      <c r="AU5" s="205" t="s">
        <v>3</v>
      </c>
      <c r="AV5" s="206"/>
      <c r="AW5" s="206"/>
      <c r="AX5" s="206"/>
      <c r="AY5" s="206"/>
      <c r="AZ5" s="206"/>
      <c r="BA5" s="206"/>
      <c r="BB5" s="206"/>
      <c r="BC5" s="206"/>
      <c r="BD5" s="206"/>
      <c r="BE5" s="206"/>
      <c r="BF5" s="206"/>
      <c r="BG5" s="206"/>
      <c r="BH5" s="206"/>
      <c r="BI5" s="207"/>
      <c r="BJ5" s="205" t="s">
        <v>4</v>
      </c>
      <c r="BK5" s="206"/>
      <c r="BL5" s="206"/>
      <c r="BM5" s="206"/>
      <c r="BN5" s="206"/>
      <c r="BO5" s="206"/>
      <c r="BP5" s="206"/>
      <c r="BQ5" s="206"/>
      <c r="BR5" s="206"/>
      <c r="BS5" s="206"/>
      <c r="BT5" s="206"/>
      <c r="BU5" s="206"/>
      <c r="BV5" s="206"/>
      <c r="BW5" s="206"/>
      <c r="BX5" s="206"/>
      <c r="BY5" s="205" t="s">
        <v>5</v>
      </c>
      <c r="BZ5" s="206"/>
      <c r="CA5" s="206"/>
      <c r="CB5" s="206"/>
      <c r="CC5" s="206"/>
      <c r="CD5" s="206"/>
      <c r="CE5" s="206"/>
      <c r="CF5" s="206"/>
      <c r="CG5" s="206"/>
      <c r="CH5" s="206"/>
      <c r="CI5" s="206"/>
      <c r="CJ5" s="206"/>
      <c r="CK5" s="206"/>
      <c r="CL5" s="206"/>
      <c r="CM5" s="207"/>
      <c r="CN5" s="205" t="s">
        <v>91</v>
      </c>
      <c r="CO5" s="206"/>
      <c r="CP5" s="206"/>
      <c r="CQ5" s="206"/>
      <c r="CR5" s="206"/>
      <c r="CS5" s="206"/>
      <c r="CT5" s="206"/>
      <c r="CU5" s="206"/>
      <c r="CV5" s="206"/>
      <c r="CW5" s="206"/>
      <c r="CX5" s="206"/>
      <c r="CY5" s="206"/>
      <c r="CZ5" s="206"/>
      <c r="DA5" s="206"/>
      <c r="DB5" s="206"/>
      <c r="DC5" s="205" t="s">
        <v>7</v>
      </c>
      <c r="DD5" s="206"/>
      <c r="DE5" s="206"/>
      <c r="DF5" s="206"/>
      <c r="DG5" s="206"/>
      <c r="DH5" s="206"/>
      <c r="DI5" s="206"/>
      <c r="DJ5" s="206"/>
      <c r="DK5" s="206"/>
      <c r="DL5" s="206"/>
      <c r="DM5" s="207"/>
      <c r="DN5" s="205" t="s">
        <v>8</v>
      </c>
      <c r="DO5" s="206"/>
      <c r="DP5" s="206"/>
      <c r="DQ5" s="206"/>
      <c r="DR5" s="206"/>
      <c r="DS5" s="206"/>
      <c r="DT5" s="206"/>
      <c r="DU5" s="206"/>
      <c r="DV5" s="206"/>
      <c r="DW5" s="206"/>
      <c r="DX5" s="206"/>
      <c r="DY5" s="206"/>
      <c r="DZ5" s="206"/>
      <c r="EA5" s="206"/>
      <c r="EB5" s="207"/>
      <c r="EC5" s="205" t="s">
        <v>9</v>
      </c>
      <c r="ED5" s="206"/>
      <c r="EE5" s="206"/>
      <c r="EF5" s="206"/>
      <c r="EG5" s="206"/>
      <c r="EH5" s="206"/>
      <c r="EI5" s="206"/>
      <c r="EJ5" s="206"/>
      <c r="EK5" s="206"/>
      <c r="EL5" s="206"/>
      <c r="EM5" s="206"/>
    </row>
    <row r="6" spans="1:143" ht="60" customHeight="1">
      <c r="B6" s="145" t="s">
        <v>83</v>
      </c>
      <c r="C6" s="145" t="s">
        <v>92</v>
      </c>
      <c r="D6" s="145" t="s">
        <v>93</v>
      </c>
      <c r="E6" s="145" t="s">
        <v>94</v>
      </c>
      <c r="F6" s="145" t="s">
        <v>93</v>
      </c>
      <c r="G6" s="145" t="s">
        <v>95</v>
      </c>
      <c r="H6" s="145" t="s">
        <v>93</v>
      </c>
      <c r="I6" s="145" t="s">
        <v>96</v>
      </c>
      <c r="J6" s="145" t="s">
        <v>93</v>
      </c>
      <c r="K6" s="145" t="s">
        <v>97</v>
      </c>
      <c r="L6" s="145" t="s">
        <v>93</v>
      </c>
      <c r="M6" s="145" t="s">
        <v>98</v>
      </c>
      <c r="N6" s="145" t="s">
        <v>93</v>
      </c>
      <c r="O6" s="145" t="s">
        <v>108</v>
      </c>
      <c r="P6" s="145" t="s">
        <v>93</v>
      </c>
      <c r="Q6" s="144" t="s">
        <v>83</v>
      </c>
      <c r="R6" s="145" t="s">
        <v>92</v>
      </c>
      <c r="S6" s="145" t="s">
        <v>93</v>
      </c>
      <c r="T6" s="145" t="s">
        <v>94</v>
      </c>
      <c r="U6" s="145" t="s">
        <v>93</v>
      </c>
      <c r="V6" s="145" t="s">
        <v>95</v>
      </c>
      <c r="W6" s="145" t="s">
        <v>93</v>
      </c>
      <c r="X6" s="145" t="s">
        <v>96</v>
      </c>
      <c r="Y6" s="145" t="s">
        <v>93</v>
      </c>
      <c r="Z6" s="145" t="s">
        <v>97</v>
      </c>
      <c r="AA6" s="145" t="s">
        <v>93</v>
      </c>
      <c r="AB6" s="145" t="s">
        <v>98</v>
      </c>
      <c r="AC6" s="145" t="s">
        <v>93</v>
      </c>
      <c r="AD6" s="145" t="s">
        <v>108</v>
      </c>
      <c r="AE6" s="146" t="s">
        <v>93</v>
      </c>
      <c r="AF6" s="145" t="s">
        <v>83</v>
      </c>
      <c r="AG6" s="145" t="s">
        <v>92</v>
      </c>
      <c r="AH6" s="145" t="s">
        <v>93</v>
      </c>
      <c r="AI6" s="145" t="s">
        <v>94</v>
      </c>
      <c r="AJ6" s="145" t="s">
        <v>93</v>
      </c>
      <c r="AK6" s="145" t="s">
        <v>95</v>
      </c>
      <c r="AL6" s="145" t="s">
        <v>93</v>
      </c>
      <c r="AM6" s="145" t="s">
        <v>96</v>
      </c>
      <c r="AN6" s="145" t="s">
        <v>93</v>
      </c>
      <c r="AO6" s="145" t="s">
        <v>97</v>
      </c>
      <c r="AP6" s="145" t="s">
        <v>93</v>
      </c>
      <c r="AQ6" s="145" t="s">
        <v>98</v>
      </c>
      <c r="AR6" s="145" t="s">
        <v>93</v>
      </c>
      <c r="AS6" s="145" t="s">
        <v>108</v>
      </c>
      <c r="AT6" s="145" t="s">
        <v>93</v>
      </c>
      <c r="AU6" s="144" t="s">
        <v>83</v>
      </c>
      <c r="AV6" s="145" t="s">
        <v>92</v>
      </c>
      <c r="AW6" s="145" t="s">
        <v>93</v>
      </c>
      <c r="AX6" s="145" t="s">
        <v>94</v>
      </c>
      <c r="AY6" s="145" t="s">
        <v>93</v>
      </c>
      <c r="AZ6" s="145" t="s">
        <v>95</v>
      </c>
      <c r="BA6" s="145" t="s">
        <v>93</v>
      </c>
      <c r="BB6" s="145" t="s">
        <v>96</v>
      </c>
      <c r="BC6" s="145" t="s">
        <v>93</v>
      </c>
      <c r="BD6" s="145" t="s">
        <v>97</v>
      </c>
      <c r="BE6" s="145" t="s">
        <v>93</v>
      </c>
      <c r="BF6" s="145" t="s">
        <v>98</v>
      </c>
      <c r="BG6" s="145" t="s">
        <v>93</v>
      </c>
      <c r="BH6" s="145" t="s">
        <v>108</v>
      </c>
      <c r="BI6" s="146" t="s">
        <v>93</v>
      </c>
      <c r="BJ6" s="145" t="s">
        <v>83</v>
      </c>
      <c r="BK6" s="145" t="s">
        <v>92</v>
      </c>
      <c r="BL6" s="145" t="s">
        <v>93</v>
      </c>
      <c r="BM6" s="145" t="s">
        <v>94</v>
      </c>
      <c r="BN6" s="145" t="s">
        <v>93</v>
      </c>
      <c r="BO6" s="145" t="s">
        <v>95</v>
      </c>
      <c r="BP6" s="145" t="s">
        <v>93</v>
      </c>
      <c r="BQ6" s="145" t="s">
        <v>96</v>
      </c>
      <c r="BR6" s="145" t="s">
        <v>93</v>
      </c>
      <c r="BS6" s="145" t="s">
        <v>97</v>
      </c>
      <c r="BT6" s="145" t="s">
        <v>93</v>
      </c>
      <c r="BU6" s="145" t="s">
        <v>98</v>
      </c>
      <c r="BV6" s="145" t="s">
        <v>93</v>
      </c>
      <c r="BW6" s="145" t="s">
        <v>108</v>
      </c>
      <c r="BX6" s="145" t="s">
        <v>93</v>
      </c>
      <c r="BY6" s="144" t="s">
        <v>83</v>
      </c>
      <c r="BZ6" s="145" t="s">
        <v>92</v>
      </c>
      <c r="CA6" s="145" t="s">
        <v>93</v>
      </c>
      <c r="CB6" s="145" t="s">
        <v>94</v>
      </c>
      <c r="CC6" s="145" t="s">
        <v>93</v>
      </c>
      <c r="CD6" s="145" t="s">
        <v>95</v>
      </c>
      <c r="CE6" s="145" t="s">
        <v>93</v>
      </c>
      <c r="CF6" s="145" t="s">
        <v>96</v>
      </c>
      <c r="CG6" s="145" t="s">
        <v>93</v>
      </c>
      <c r="CH6" s="145" t="s">
        <v>97</v>
      </c>
      <c r="CI6" s="145" t="s">
        <v>93</v>
      </c>
      <c r="CJ6" s="145" t="s">
        <v>98</v>
      </c>
      <c r="CK6" s="145" t="s">
        <v>93</v>
      </c>
      <c r="CL6" s="145" t="s">
        <v>108</v>
      </c>
      <c r="CM6" s="146" t="s">
        <v>93</v>
      </c>
      <c r="CN6" s="145" t="s">
        <v>83</v>
      </c>
      <c r="CO6" s="145" t="s">
        <v>92</v>
      </c>
      <c r="CP6" s="145" t="s">
        <v>93</v>
      </c>
      <c r="CQ6" s="145" t="s">
        <v>94</v>
      </c>
      <c r="CR6" s="145" t="s">
        <v>93</v>
      </c>
      <c r="CS6" s="145" t="s">
        <v>95</v>
      </c>
      <c r="CT6" s="145" t="s">
        <v>93</v>
      </c>
      <c r="CU6" s="145" t="s">
        <v>96</v>
      </c>
      <c r="CV6" s="145" t="s">
        <v>93</v>
      </c>
      <c r="CW6" s="145" t="s">
        <v>97</v>
      </c>
      <c r="CX6" s="145" t="s">
        <v>93</v>
      </c>
      <c r="CY6" s="145" t="s">
        <v>98</v>
      </c>
      <c r="CZ6" s="145" t="s">
        <v>93</v>
      </c>
      <c r="DA6" s="145" t="s">
        <v>108</v>
      </c>
      <c r="DB6" s="145" t="s">
        <v>93</v>
      </c>
      <c r="DC6" s="144" t="s">
        <v>83</v>
      </c>
      <c r="DD6" s="145" t="s">
        <v>92</v>
      </c>
      <c r="DE6" s="145" t="s">
        <v>93</v>
      </c>
      <c r="DF6" s="145" t="s">
        <v>94</v>
      </c>
      <c r="DG6" s="145" t="s">
        <v>93</v>
      </c>
      <c r="DH6" s="145" t="s">
        <v>95</v>
      </c>
      <c r="DI6" s="145" t="s">
        <v>93</v>
      </c>
      <c r="DJ6" s="145" t="s">
        <v>96</v>
      </c>
      <c r="DK6" s="145" t="s">
        <v>93</v>
      </c>
      <c r="DL6" s="145" t="s">
        <v>97</v>
      </c>
      <c r="DM6" s="145" t="s">
        <v>93</v>
      </c>
      <c r="DN6" s="144" t="s">
        <v>83</v>
      </c>
      <c r="DO6" s="145" t="s">
        <v>92</v>
      </c>
      <c r="DP6" s="145" t="s">
        <v>93</v>
      </c>
      <c r="DQ6" s="145" t="s">
        <v>94</v>
      </c>
      <c r="DR6" s="145" t="s">
        <v>93</v>
      </c>
      <c r="DS6" s="145" t="s">
        <v>95</v>
      </c>
      <c r="DT6" s="145" t="s">
        <v>93</v>
      </c>
      <c r="DU6" s="145" t="s">
        <v>96</v>
      </c>
      <c r="DV6" s="145" t="s">
        <v>93</v>
      </c>
      <c r="DW6" s="145" t="s">
        <v>97</v>
      </c>
      <c r="DX6" s="145" t="s">
        <v>93</v>
      </c>
      <c r="DY6" s="145" t="s">
        <v>98</v>
      </c>
      <c r="DZ6" s="145" t="s">
        <v>93</v>
      </c>
      <c r="EA6" s="145" t="s">
        <v>108</v>
      </c>
      <c r="EB6" s="146" t="s">
        <v>93</v>
      </c>
      <c r="EC6" s="145" t="s">
        <v>83</v>
      </c>
      <c r="ED6" s="145" t="s">
        <v>92</v>
      </c>
      <c r="EE6" s="145" t="s">
        <v>93</v>
      </c>
      <c r="EF6" s="145" t="s">
        <v>94</v>
      </c>
      <c r="EG6" s="145" t="s">
        <v>93</v>
      </c>
      <c r="EH6" s="145" t="s">
        <v>95</v>
      </c>
      <c r="EI6" s="145" t="s">
        <v>93</v>
      </c>
      <c r="EJ6" s="145" t="s">
        <v>96</v>
      </c>
      <c r="EK6" s="145" t="s">
        <v>93</v>
      </c>
      <c r="EL6" s="145" t="s">
        <v>97</v>
      </c>
      <c r="EM6" s="145" t="s">
        <v>93</v>
      </c>
    </row>
    <row r="7" spans="1:143">
      <c r="A7" s="15">
        <v>2000</v>
      </c>
      <c r="B7" s="17">
        <v>675921102</v>
      </c>
      <c r="C7" s="17">
        <v>505502178</v>
      </c>
      <c r="D7" s="96">
        <f>100*C7/$B7</f>
        <v>74.787157333046252</v>
      </c>
      <c r="E7" s="17">
        <v>32972184</v>
      </c>
      <c r="F7" s="96">
        <f>100*E7/$B7</f>
        <v>4.8781113509310146</v>
      </c>
      <c r="G7" s="17">
        <v>79052774</v>
      </c>
      <c r="H7" s="96">
        <f>100*G7/$B7</f>
        <v>11.695562361655636</v>
      </c>
      <c r="I7" s="17">
        <v>9158183</v>
      </c>
      <c r="J7" s="96">
        <f>100*I7/$B7</f>
        <v>1.3549189354943383</v>
      </c>
      <c r="K7" s="17">
        <v>39513501</v>
      </c>
      <c r="L7" s="96">
        <f>100*K7/$B7</f>
        <v>5.845874745304223</v>
      </c>
      <c r="M7" s="17">
        <v>2358809</v>
      </c>
      <c r="N7" s="96">
        <f>100*M7/$B7</f>
        <v>0.34897697275916678</v>
      </c>
      <c r="O7" s="17">
        <v>16521656</v>
      </c>
      <c r="P7" s="96">
        <v>74.787157333046252</v>
      </c>
      <c r="Q7" s="45">
        <v>13759670</v>
      </c>
      <c r="R7" s="17">
        <v>9692636</v>
      </c>
      <c r="S7" s="96">
        <f>100*R7/$Q7</f>
        <v>70.442357992597209</v>
      </c>
      <c r="T7" s="17">
        <v>458162</v>
      </c>
      <c r="U7" s="96">
        <f>100*T7/$Q7</f>
        <v>3.3297455534907452</v>
      </c>
      <c r="V7" s="17">
        <v>2316116</v>
      </c>
      <c r="W7" s="96">
        <f>100*V7/$Q7</f>
        <v>16.832642061909915</v>
      </c>
      <c r="X7" s="17">
        <v>526423</v>
      </c>
      <c r="Y7" s="96">
        <f>100*X7/$Q7</f>
        <v>3.8258402999490539</v>
      </c>
      <c r="Z7" s="17">
        <v>919246</v>
      </c>
      <c r="AA7" s="96">
        <f>100*Z7/$Q7</f>
        <v>6.68072708139076</v>
      </c>
      <c r="AB7" s="17">
        <v>38662</v>
      </c>
      <c r="AC7" s="96">
        <f>100*AB7/$Q7</f>
        <v>0.28098057584229852</v>
      </c>
      <c r="AD7" s="17">
        <v>334847</v>
      </c>
      <c r="AE7" s="151">
        <f>100*AD7/$Q7</f>
        <v>2.4335394671529187</v>
      </c>
      <c r="AF7" s="143" t="s">
        <v>15</v>
      </c>
      <c r="AG7" s="143" t="s">
        <v>15</v>
      </c>
      <c r="AH7" s="143" t="s">
        <v>15</v>
      </c>
      <c r="AI7" s="143" t="s">
        <v>15</v>
      </c>
      <c r="AJ7" s="143" t="s">
        <v>15</v>
      </c>
      <c r="AK7" s="143" t="s">
        <v>15</v>
      </c>
      <c r="AL7" s="143" t="s">
        <v>15</v>
      </c>
      <c r="AM7" s="143" t="s">
        <v>15</v>
      </c>
      <c r="AN7" s="143" t="s">
        <v>15</v>
      </c>
      <c r="AO7" s="143" t="s">
        <v>15</v>
      </c>
      <c r="AP7" s="143" t="s">
        <v>15</v>
      </c>
      <c r="AQ7" s="143" t="s">
        <v>15</v>
      </c>
      <c r="AR7" s="143" t="s">
        <v>15</v>
      </c>
      <c r="AS7" s="143" t="s">
        <v>15</v>
      </c>
      <c r="AT7" s="143" t="s">
        <v>15</v>
      </c>
      <c r="AU7" s="45">
        <v>2593546</v>
      </c>
      <c r="AV7" s="17">
        <v>1888845</v>
      </c>
      <c r="AW7" s="96">
        <f>100*AV7/$AU7</f>
        <v>72.828667777629548</v>
      </c>
      <c r="AX7" s="17">
        <v>92228</v>
      </c>
      <c r="AY7" s="96">
        <f>100*AX7/$AU7</f>
        <v>3.5560579993568653</v>
      </c>
      <c r="AZ7" s="17">
        <v>346791</v>
      </c>
      <c r="BA7" s="96">
        <f>100*AZ7/$AU7</f>
        <v>13.371307083043833</v>
      </c>
      <c r="BB7" s="17">
        <v>44642</v>
      </c>
      <c r="BC7" s="96">
        <f>100*BB7/$AU7</f>
        <v>1.7212727285346008</v>
      </c>
      <c r="BD7" s="17">
        <v>175155</v>
      </c>
      <c r="BE7" s="96">
        <f>100*BD7/$AU7</f>
        <v>6.7534950218735279</v>
      </c>
      <c r="BF7" s="17">
        <v>9482</v>
      </c>
      <c r="BG7" s="96">
        <f>100*BF7/$AU7</f>
        <v>0.36559983898492643</v>
      </c>
      <c r="BH7" s="17">
        <v>81045</v>
      </c>
      <c r="BI7" s="151">
        <f>100*BH7/$AU7</f>
        <v>3.1248722791113015</v>
      </c>
      <c r="BJ7" s="143" t="s">
        <v>15</v>
      </c>
      <c r="BK7" s="143" t="s">
        <v>15</v>
      </c>
      <c r="BL7" s="143" t="s">
        <v>15</v>
      </c>
      <c r="BM7" s="143" t="s">
        <v>15</v>
      </c>
      <c r="BN7" s="143" t="s">
        <v>15</v>
      </c>
      <c r="BO7" s="143" t="s">
        <v>15</v>
      </c>
      <c r="BP7" s="143" t="s">
        <v>15</v>
      </c>
      <c r="BQ7" s="143" t="s">
        <v>15</v>
      </c>
      <c r="BR7" s="143" t="s">
        <v>15</v>
      </c>
      <c r="BS7" s="143" t="s">
        <v>15</v>
      </c>
      <c r="BT7" s="143" t="s">
        <v>15</v>
      </c>
      <c r="BU7" s="143" t="s">
        <v>15</v>
      </c>
      <c r="BV7" s="143" t="s">
        <v>15</v>
      </c>
      <c r="BW7" s="143" t="s">
        <v>15</v>
      </c>
      <c r="BX7" s="148" t="s">
        <v>15</v>
      </c>
      <c r="BY7" s="143" t="s">
        <v>15</v>
      </c>
      <c r="BZ7" s="143" t="s">
        <v>15</v>
      </c>
      <c r="CA7" s="143" t="s">
        <v>15</v>
      </c>
      <c r="CB7" s="143" t="s">
        <v>15</v>
      </c>
      <c r="CC7" s="143" t="s">
        <v>15</v>
      </c>
      <c r="CD7" s="143" t="s">
        <v>15</v>
      </c>
      <c r="CE7" s="143" t="s">
        <v>15</v>
      </c>
      <c r="CF7" s="143" t="s">
        <v>15</v>
      </c>
      <c r="CG7" s="143" t="s">
        <v>15</v>
      </c>
      <c r="CH7" s="143" t="s">
        <v>15</v>
      </c>
      <c r="CI7" s="143" t="s">
        <v>15</v>
      </c>
      <c r="CJ7" s="143" t="s">
        <v>15</v>
      </c>
      <c r="CK7" s="143" t="s">
        <v>15</v>
      </c>
      <c r="CL7" s="143" t="s">
        <v>15</v>
      </c>
      <c r="CM7" s="148" t="s">
        <v>15</v>
      </c>
      <c r="CN7" s="143" t="s">
        <v>15</v>
      </c>
      <c r="CO7" s="143" t="s">
        <v>15</v>
      </c>
      <c r="CP7" s="143" t="s">
        <v>15</v>
      </c>
      <c r="CQ7" s="143" t="s">
        <v>15</v>
      </c>
      <c r="CR7" s="143" t="s">
        <v>15</v>
      </c>
      <c r="CS7" s="143" t="s">
        <v>15</v>
      </c>
      <c r="CT7" s="143" t="s">
        <v>15</v>
      </c>
      <c r="CU7" s="143" t="s">
        <v>15</v>
      </c>
      <c r="CV7" s="143" t="s">
        <v>15</v>
      </c>
      <c r="CW7" s="143" t="s">
        <v>15</v>
      </c>
      <c r="CX7" s="143" t="s">
        <v>15</v>
      </c>
      <c r="CY7" s="143" t="s">
        <v>15</v>
      </c>
      <c r="CZ7" s="143" t="s">
        <v>15</v>
      </c>
      <c r="DA7" s="143" t="s">
        <v>15</v>
      </c>
      <c r="DB7" s="148" t="s">
        <v>15</v>
      </c>
      <c r="DC7" s="147" t="s">
        <v>15</v>
      </c>
      <c r="DD7" s="143" t="s">
        <v>15</v>
      </c>
      <c r="DE7" s="143" t="s">
        <v>15</v>
      </c>
      <c r="DF7" s="143" t="s">
        <v>15</v>
      </c>
      <c r="DG7" s="143" t="s">
        <v>15</v>
      </c>
      <c r="DH7" s="143" t="s">
        <v>15</v>
      </c>
      <c r="DI7" s="143" t="s">
        <v>15</v>
      </c>
      <c r="DJ7" s="143" t="s">
        <v>15</v>
      </c>
      <c r="DK7" s="143" t="s">
        <v>15</v>
      </c>
      <c r="DL7" s="143" t="s">
        <v>15</v>
      </c>
      <c r="DM7" s="148" t="s">
        <v>15</v>
      </c>
      <c r="DN7" s="147" t="s">
        <v>15</v>
      </c>
      <c r="DO7" s="143" t="s">
        <v>15</v>
      </c>
      <c r="DP7" s="143" t="s">
        <v>15</v>
      </c>
      <c r="DQ7" s="143" t="s">
        <v>15</v>
      </c>
      <c r="DR7" s="143" t="s">
        <v>15</v>
      </c>
      <c r="DS7" s="143" t="s">
        <v>15</v>
      </c>
      <c r="DT7" s="143" t="s">
        <v>15</v>
      </c>
      <c r="DU7" s="143" t="s">
        <v>15</v>
      </c>
      <c r="DV7" s="143" t="s">
        <v>15</v>
      </c>
      <c r="DW7" s="143" t="s">
        <v>15</v>
      </c>
      <c r="DX7" s="143" t="s">
        <v>15</v>
      </c>
      <c r="DY7" s="143" t="s">
        <v>15</v>
      </c>
      <c r="DZ7" s="143" t="s">
        <v>15</v>
      </c>
      <c r="EA7" s="143" t="s">
        <v>15</v>
      </c>
      <c r="EB7" s="148" t="s">
        <v>15</v>
      </c>
      <c r="EC7" s="143" t="s">
        <v>15</v>
      </c>
      <c r="ED7" s="143" t="s">
        <v>15</v>
      </c>
      <c r="EE7" s="143" t="s">
        <v>15</v>
      </c>
      <c r="EF7" s="143" t="s">
        <v>15</v>
      </c>
      <c r="EG7" s="143" t="s">
        <v>15</v>
      </c>
      <c r="EH7" s="143" t="s">
        <v>15</v>
      </c>
      <c r="EI7" s="143" t="s">
        <v>15</v>
      </c>
      <c r="EJ7" s="143" t="s">
        <v>15</v>
      </c>
      <c r="EK7" s="143" t="s">
        <v>15</v>
      </c>
      <c r="EL7" s="143" t="s">
        <v>15</v>
      </c>
      <c r="EM7" s="143" t="s">
        <v>15</v>
      </c>
    </row>
    <row r="8" spans="1:143">
      <c r="A8" s="15">
        <v>2001</v>
      </c>
      <c r="B8" s="17">
        <v>719728639</v>
      </c>
      <c r="C8" s="17">
        <v>538251346</v>
      </c>
      <c r="D8" s="96">
        <f t="shared" ref="D8:F23" si="0">100*C8/$B8</f>
        <v>74.785317247880144</v>
      </c>
      <c r="E8" s="17">
        <v>34412269</v>
      </c>
      <c r="F8" s="96">
        <f t="shared" si="0"/>
        <v>4.7812838249444729</v>
      </c>
      <c r="G8" s="17">
        <v>84126451</v>
      </c>
      <c r="H8" s="96">
        <f t="shared" ref="H8:H26" si="1">100*G8/$B8</f>
        <v>11.688634638311232</v>
      </c>
      <c r="I8" s="17">
        <v>10718758</v>
      </c>
      <c r="J8" s="96">
        <f t="shared" ref="J8:J26" si="2">100*I8/$B8</f>
        <v>1.4892776831685866</v>
      </c>
      <c r="K8" s="17">
        <v>42696000</v>
      </c>
      <c r="L8" s="96">
        <f t="shared" ref="L8:L26" si="3">100*K8/$B8</f>
        <v>5.9322358019992585</v>
      </c>
      <c r="M8" s="17">
        <v>2367107</v>
      </c>
      <c r="N8" s="96">
        <f t="shared" ref="N8:N26" si="4">100*M8/$B8</f>
        <v>0.32888881610837217</v>
      </c>
      <c r="O8" s="17">
        <v>17875465</v>
      </c>
      <c r="P8" s="96">
        <v>74.785317247880144</v>
      </c>
      <c r="Q8" s="45">
        <v>14310026</v>
      </c>
      <c r="R8" s="17">
        <v>9985005</v>
      </c>
      <c r="S8" s="96">
        <f t="shared" ref="S8:U23" si="5">100*R8/$Q8</f>
        <v>69.776288317016338</v>
      </c>
      <c r="T8" s="17">
        <v>440111</v>
      </c>
      <c r="U8" s="96">
        <f t="shared" si="5"/>
        <v>3.075542979446718</v>
      </c>
      <c r="V8" s="17">
        <v>2496712</v>
      </c>
      <c r="W8" s="96">
        <f t="shared" ref="W8:W26" si="6">100*V8/$Q8</f>
        <v>17.4472918497842</v>
      </c>
      <c r="X8" s="17">
        <v>621127</v>
      </c>
      <c r="Y8" s="96">
        <f t="shared" ref="Y8:Y26" si="7">100*X8/$Q8</f>
        <v>4.3405022464669178</v>
      </c>
      <c r="Z8" s="17">
        <v>1004893</v>
      </c>
      <c r="AA8" s="96">
        <f t="shared" ref="AA8:AA26" si="8">100*Z8/$Q8</f>
        <v>7.0223003088883278</v>
      </c>
      <c r="AB8" s="17">
        <v>40681</v>
      </c>
      <c r="AC8" s="96">
        <f t="shared" ref="AC8:AC26" si="9">100*AB8/$Q8</f>
        <v>0.28428320116259748</v>
      </c>
      <c r="AD8" s="17">
        <v>342625</v>
      </c>
      <c r="AE8" s="151">
        <f t="shared" ref="AE8:AE26" si="10">100*AD8/$Q8</f>
        <v>2.3943003318093203</v>
      </c>
      <c r="AF8" s="143" t="s">
        <v>15</v>
      </c>
      <c r="AG8" s="143" t="s">
        <v>15</v>
      </c>
      <c r="AH8" s="143" t="s">
        <v>15</v>
      </c>
      <c r="AI8" s="143" t="s">
        <v>15</v>
      </c>
      <c r="AJ8" s="143" t="s">
        <v>15</v>
      </c>
      <c r="AK8" s="143" t="s">
        <v>15</v>
      </c>
      <c r="AL8" s="143" t="s">
        <v>15</v>
      </c>
      <c r="AM8" s="143" t="s">
        <v>15</v>
      </c>
      <c r="AN8" s="143" t="s">
        <v>15</v>
      </c>
      <c r="AO8" s="143" t="s">
        <v>15</v>
      </c>
      <c r="AP8" s="143" t="s">
        <v>15</v>
      </c>
      <c r="AQ8" s="143" t="s">
        <v>15</v>
      </c>
      <c r="AR8" s="143" t="s">
        <v>15</v>
      </c>
      <c r="AS8" s="143" t="s">
        <v>15</v>
      </c>
      <c r="AT8" s="143" t="s">
        <v>15</v>
      </c>
      <c r="AU8" s="45">
        <v>2659305</v>
      </c>
      <c r="AV8" s="17">
        <v>1907555</v>
      </c>
      <c r="AW8" s="96">
        <f t="shared" ref="AW8:AY23" si="11">100*AV8/$AU8</f>
        <v>71.731335818945169</v>
      </c>
      <c r="AX8" s="17">
        <v>96705</v>
      </c>
      <c r="AY8" s="96">
        <f t="shared" si="11"/>
        <v>3.6364764477936906</v>
      </c>
      <c r="AZ8" s="17">
        <v>375896</v>
      </c>
      <c r="BA8" s="96">
        <f t="shared" ref="BA8:BA26" si="12">100*AZ8/$AU8</f>
        <v>14.135121770537792</v>
      </c>
      <c r="BB8" s="17">
        <v>61748</v>
      </c>
      <c r="BC8" s="96">
        <f t="shared" ref="BC8:BC26" si="13">100*BB8/$AU8</f>
        <v>2.3219600609933799</v>
      </c>
      <c r="BD8" s="17">
        <v>188441</v>
      </c>
      <c r="BE8" s="96">
        <f t="shared" ref="BE8:BE26" si="14">100*BD8/$AU8</f>
        <v>7.0860995636077844</v>
      </c>
      <c r="BF8" s="17">
        <v>8982</v>
      </c>
      <c r="BG8" s="96">
        <f t="shared" ref="BG8:BG26" si="15">100*BF8/$AU8</f>
        <v>0.33775742158195471</v>
      </c>
      <c r="BH8" s="17">
        <v>81725</v>
      </c>
      <c r="BI8" s="151">
        <f t="shared" ref="BI8:BI26" si="16">100*BH8/$AU8</f>
        <v>3.0731713737235857</v>
      </c>
      <c r="BJ8" s="143" t="s">
        <v>15</v>
      </c>
      <c r="BK8" s="143" t="s">
        <v>15</v>
      </c>
      <c r="BL8" s="143" t="s">
        <v>15</v>
      </c>
      <c r="BM8" s="143" t="s">
        <v>15</v>
      </c>
      <c r="BN8" s="143" t="s">
        <v>15</v>
      </c>
      <c r="BO8" s="143" t="s">
        <v>15</v>
      </c>
      <c r="BP8" s="143" t="s">
        <v>15</v>
      </c>
      <c r="BQ8" s="143" t="s">
        <v>15</v>
      </c>
      <c r="BR8" s="143" t="s">
        <v>15</v>
      </c>
      <c r="BS8" s="143" t="s">
        <v>15</v>
      </c>
      <c r="BT8" s="143" t="s">
        <v>15</v>
      </c>
      <c r="BU8" s="143" t="s">
        <v>15</v>
      </c>
      <c r="BV8" s="143" t="s">
        <v>15</v>
      </c>
      <c r="BW8" s="143" t="s">
        <v>15</v>
      </c>
      <c r="BX8" s="148" t="s">
        <v>15</v>
      </c>
      <c r="BY8" s="143" t="s">
        <v>15</v>
      </c>
      <c r="BZ8" s="143" t="s">
        <v>15</v>
      </c>
      <c r="CA8" s="143" t="s">
        <v>15</v>
      </c>
      <c r="CB8" s="143" t="s">
        <v>15</v>
      </c>
      <c r="CC8" s="143" t="s">
        <v>15</v>
      </c>
      <c r="CD8" s="143" t="s">
        <v>15</v>
      </c>
      <c r="CE8" s="143" t="s">
        <v>15</v>
      </c>
      <c r="CF8" s="143" t="s">
        <v>15</v>
      </c>
      <c r="CG8" s="143" t="s">
        <v>15</v>
      </c>
      <c r="CH8" s="143" t="s">
        <v>15</v>
      </c>
      <c r="CI8" s="143" t="s">
        <v>15</v>
      </c>
      <c r="CJ8" s="143" t="s">
        <v>15</v>
      </c>
      <c r="CK8" s="143" t="s">
        <v>15</v>
      </c>
      <c r="CL8" s="143" t="s">
        <v>15</v>
      </c>
      <c r="CM8" s="148" t="s">
        <v>15</v>
      </c>
      <c r="CN8" s="143" t="s">
        <v>15</v>
      </c>
      <c r="CO8" s="143" t="s">
        <v>15</v>
      </c>
      <c r="CP8" s="143" t="s">
        <v>15</v>
      </c>
      <c r="CQ8" s="143" t="s">
        <v>15</v>
      </c>
      <c r="CR8" s="143" t="s">
        <v>15</v>
      </c>
      <c r="CS8" s="143" t="s">
        <v>15</v>
      </c>
      <c r="CT8" s="143" t="s">
        <v>15</v>
      </c>
      <c r="CU8" s="143" t="s">
        <v>15</v>
      </c>
      <c r="CV8" s="143" t="s">
        <v>15</v>
      </c>
      <c r="CW8" s="143" t="s">
        <v>15</v>
      </c>
      <c r="CX8" s="143" t="s">
        <v>15</v>
      </c>
      <c r="CY8" s="143" t="s">
        <v>15</v>
      </c>
      <c r="CZ8" s="143" t="s">
        <v>15</v>
      </c>
      <c r="DA8" s="143" t="s">
        <v>15</v>
      </c>
      <c r="DB8" s="148" t="s">
        <v>15</v>
      </c>
      <c r="DC8" s="147" t="s">
        <v>15</v>
      </c>
      <c r="DD8" s="143" t="s">
        <v>15</v>
      </c>
      <c r="DE8" s="143" t="s">
        <v>15</v>
      </c>
      <c r="DF8" s="143" t="s">
        <v>15</v>
      </c>
      <c r="DG8" s="143" t="s">
        <v>15</v>
      </c>
      <c r="DH8" s="143" t="s">
        <v>15</v>
      </c>
      <c r="DI8" s="143" t="s">
        <v>15</v>
      </c>
      <c r="DJ8" s="143" t="s">
        <v>15</v>
      </c>
      <c r="DK8" s="143" t="s">
        <v>15</v>
      </c>
      <c r="DL8" s="143" t="s">
        <v>15</v>
      </c>
      <c r="DM8" s="148" t="s">
        <v>15</v>
      </c>
      <c r="DN8" s="147" t="s">
        <v>15</v>
      </c>
      <c r="DO8" s="143" t="s">
        <v>15</v>
      </c>
      <c r="DP8" s="143" t="s">
        <v>15</v>
      </c>
      <c r="DQ8" s="143" t="s">
        <v>15</v>
      </c>
      <c r="DR8" s="143" t="s">
        <v>15</v>
      </c>
      <c r="DS8" s="143" t="s">
        <v>15</v>
      </c>
      <c r="DT8" s="143" t="s">
        <v>15</v>
      </c>
      <c r="DU8" s="143" t="s">
        <v>15</v>
      </c>
      <c r="DV8" s="143" t="s">
        <v>15</v>
      </c>
      <c r="DW8" s="143" t="s">
        <v>15</v>
      </c>
      <c r="DX8" s="143" t="s">
        <v>15</v>
      </c>
      <c r="DY8" s="143" t="s">
        <v>15</v>
      </c>
      <c r="DZ8" s="143" t="s">
        <v>15</v>
      </c>
      <c r="EA8" s="143" t="s">
        <v>15</v>
      </c>
      <c r="EB8" s="148" t="s">
        <v>15</v>
      </c>
      <c r="EC8" s="143" t="s">
        <v>15</v>
      </c>
      <c r="ED8" s="143" t="s">
        <v>15</v>
      </c>
      <c r="EE8" s="143" t="s">
        <v>15</v>
      </c>
      <c r="EF8" s="143" t="s">
        <v>15</v>
      </c>
      <c r="EG8" s="143" t="s">
        <v>15</v>
      </c>
      <c r="EH8" s="143" t="s">
        <v>15</v>
      </c>
      <c r="EI8" s="143" t="s">
        <v>15</v>
      </c>
      <c r="EJ8" s="143" t="s">
        <v>15</v>
      </c>
      <c r="EK8" s="143" t="s">
        <v>15</v>
      </c>
      <c r="EL8" s="143" t="s">
        <v>15</v>
      </c>
      <c r="EM8" s="143" t="s">
        <v>15</v>
      </c>
    </row>
    <row r="9" spans="1:143">
      <c r="A9" s="15">
        <v>2002</v>
      </c>
      <c r="B9" s="17">
        <v>736538862</v>
      </c>
      <c r="C9" s="17">
        <v>550562134</v>
      </c>
      <c r="D9" s="96">
        <f t="shared" si="0"/>
        <v>74.749909666002111</v>
      </c>
      <c r="E9" s="17">
        <v>30643252</v>
      </c>
      <c r="F9" s="96">
        <f t="shared" si="0"/>
        <v>4.1604392627418481</v>
      </c>
      <c r="G9" s="17">
        <v>88584303</v>
      </c>
      <c r="H9" s="96">
        <f t="shared" si="1"/>
        <v>12.027105095236644</v>
      </c>
      <c r="I9" s="17">
        <v>12375522</v>
      </c>
      <c r="J9" s="96">
        <f t="shared" si="2"/>
        <v>1.6802266164741759</v>
      </c>
      <c r="K9" s="17">
        <v>45477611</v>
      </c>
      <c r="L9" s="96">
        <f t="shared" si="3"/>
        <v>6.17450257499108</v>
      </c>
      <c r="M9" s="17">
        <v>2377507</v>
      </c>
      <c r="N9" s="96">
        <f t="shared" si="4"/>
        <v>0.32279450856728858</v>
      </c>
      <c r="O9" s="17">
        <v>18894055</v>
      </c>
      <c r="P9" s="96">
        <v>74.749909666002111</v>
      </c>
      <c r="Q9" s="45">
        <v>14753176</v>
      </c>
      <c r="R9" s="17">
        <v>10320621</v>
      </c>
      <c r="S9" s="96">
        <f t="shared" si="5"/>
        <v>69.955248957919295</v>
      </c>
      <c r="T9" s="17">
        <v>414575</v>
      </c>
      <c r="U9" s="96">
        <f t="shared" si="5"/>
        <v>2.8100728954904355</v>
      </c>
      <c r="V9" s="17">
        <v>2605222</v>
      </c>
      <c r="W9" s="96">
        <f t="shared" si="6"/>
        <v>17.658719722451625</v>
      </c>
      <c r="X9" s="17">
        <v>671446</v>
      </c>
      <c r="Y9" s="96">
        <f t="shared" si="7"/>
        <v>4.5511962983428109</v>
      </c>
      <c r="Z9" s="17">
        <v>1078167</v>
      </c>
      <c r="AA9" s="96">
        <f t="shared" si="8"/>
        <v>7.3080331990887926</v>
      </c>
      <c r="AB9" s="17">
        <v>38886</v>
      </c>
      <c r="AC9" s="96">
        <f t="shared" si="9"/>
        <v>0.26357714433827673</v>
      </c>
      <c r="AD9" s="17">
        <v>295705</v>
      </c>
      <c r="AE9" s="151">
        <f t="shared" si="10"/>
        <v>2.0043480807115701</v>
      </c>
      <c r="AF9" s="143" t="s">
        <v>15</v>
      </c>
      <c r="AG9" s="143" t="s">
        <v>15</v>
      </c>
      <c r="AH9" s="143" t="s">
        <v>15</v>
      </c>
      <c r="AI9" s="143" t="s">
        <v>15</v>
      </c>
      <c r="AJ9" s="143" t="s">
        <v>15</v>
      </c>
      <c r="AK9" s="143" t="s">
        <v>15</v>
      </c>
      <c r="AL9" s="143" t="s">
        <v>15</v>
      </c>
      <c r="AM9" s="143" t="s">
        <v>15</v>
      </c>
      <c r="AN9" s="143" t="s">
        <v>15</v>
      </c>
      <c r="AO9" s="143" t="s">
        <v>15</v>
      </c>
      <c r="AP9" s="143" t="s">
        <v>15</v>
      </c>
      <c r="AQ9" s="143" t="s">
        <v>15</v>
      </c>
      <c r="AR9" s="143" t="s">
        <v>15</v>
      </c>
      <c r="AS9" s="143" t="s">
        <v>15</v>
      </c>
      <c r="AT9" s="143" t="s">
        <v>15</v>
      </c>
      <c r="AU9" s="45">
        <v>2709436</v>
      </c>
      <c r="AV9" s="17">
        <v>1958749</v>
      </c>
      <c r="AW9" s="96">
        <f t="shared" si="11"/>
        <v>72.293606492273668</v>
      </c>
      <c r="AX9" s="17">
        <v>88156</v>
      </c>
      <c r="AY9" s="96">
        <f t="shared" si="11"/>
        <v>3.2536660766299703</v>
      </c>
      <c r="AZ9" s="17">
        <v>391521</v>
      </c>
      <c r="BA9" s="96">
        <f t="shared" si="12"/>
        <v>14.450276736560671</v>
      </c>
      <c r="BB9" s="17">
        <v>66270</v>
      </c>
      <c r="BC9" s="96">
        <f t="shared" si="13"/>
        <v>2.4458964891586294</v>
      </c>
      <c r="BD9" s="17">
        <v>200071</v>
      </c>
      <c r="BE9" s="96">
        <f t="shared" si="14"/>
        <v>7.384230518823844</v>
      </c>
      <c r="BF9" s="17">
        <v>8756</v>
      </c>
      <c r="BG9" s="96">
        <f t="shared" si="15"/>
        <v>0.3231668878689144</v>
      </c>
      <c r="BH9" s="17">
        <v>62182</v>
      </c>
      <c r="BI9" s="151">
        <f t="shared" si="16"/>
        <v>2.295016379792695</v>
      </c>
      <c r="BJ9" s="143" t="s">
        <v>15</v>
      </c>
      <c r="BK9" s="143" t="s">
        <v>15</v>
      </c>
      <c r="BL9" s="143" t="s">
        <v>15</v>
      </c>
      <c r="BM9" s="143" t="s">
        <v>15</v>
      </c>
      <c r="BN9" s="143" t="s">
        <v>15</v>
      </c>
      <c r="BO9" s="143" t="s">
        <v>15</v>
      </c>
      <c r="BP9" s="143" t="s">
        <v>15</v>
      </c>
      <c r="BQ9" s="143" t="s">
        <v>15</v>
      </c>
      <c r="BR9" s="143" t="s">
        <v>15</v>
      </c>
      <c r="BS9" s="143" t="s">
        <v>15</v>
      </c>
      <c r="BT9" s="143" t="s">
        <v>15</v>
      </c>
      <c r="BU9" s="143" t="s">
        <v>15</v>
      </c>
      <c r="BV9" s="143" t="s">
        <v>15</v>
      </c>
      <c r="BW9" s="143" t="s">
        <v>15</v>
      </c>
      <c r="BX9" s="148" t="s">
        <v>15</v>
      </c>
      <c r="BY9" s="143" t="s">
        <v>15</v>
      </c>
      <c r="BZ9" s="143" t="s">
        <v>15</v>
      </c>
      <c r="CA9" s="143" t="s">
        <v>15</v>
      </c>
      <c r="CB9" s="143" t="s">
        <v>15</v>
      </c>
      <c r="CC9" s="143" t="s">
        <v>15</v>
      </c>
      <c r="CD9" s="143" t="s">
        <v>15</v>
      </c>
      <c r="CE9" s="143" t="s">
        <v>15</v>
      </c>
      <c r="CF9" s="143" t="s">
        <v>15</v>
      </c>
      <c r="CG9" s="143" t="s">
        <v>15</v>
      </c>
      <c r="CH9" s="143" t="s">
        <v>15</v>
      </c>
      <c r="CI9" s="143" t="s">
        <v>15</v>
      </c>
      <c r="CJ9" s="143" t="s">
        <v>15</v>
      </c>
      <c r="CK9" s="143" t="s">
        <v>15</v>
      </c>
      <c r="CL9" s="143" t="s">
        <v>15</v>
      </c>
      <c r="CM9" s="148" t="s">
        <v>15</v>
      </c>
      <c r="CN9" s="143" t="s">
        <v>15</v>
      </c>
      <c r="CO9" s="143" t="s">
        <v>15</v>
      </c>
      <c r="CP9" s="143" t="s">
        <v>15</v>
      </c>
      <c r="CQ9" s="143" t="s">
        <v>15</v>
      </c>
      <c r="CR9" s="143" t="s">
        <v>15</v>
      </c>
      <c r="CS9" s="143" t="s">
        <v>15</v>
      </c>
      <c r="CT9" s="143" t="s">
        <v>15</v>
      </c>
      <c r="CU9" s="143" t="s">
        <v>15</v>
      </c>
      <c r="CV9" s="143" t="s">
        <v>15</v>
      </c>
      <c r="CW9" s="143" t="s">
        <v>15</v>
      </c>
      <c r="CX9" s="143" t="s">
        <v>15</v>
      </c>
      <c r="CY9" s="143" t="s">
        <v>15</v>
      </c>
      <c r="CZ9" s="143" t="s">
        <v>15</v>
      </c>
      <c r="DA9" s="143" t="s">
        <v>15</v>
      </c>
      <c r="DB9" s="148" t="s">
        <v>15</v>
      </c>
      <c r="DC9" s="147" t="s">
        <v>15</v>
      </c>
      <c r="DD9" s="143" t="s">
        <v>15</v>
      </c>
      <c r="DE9" s="143" t="s">
        <v>15</v>
      </c>
      <c r="DF9" s="143" t="s">
        <v>15</v>
      </c>
      <c r="DG9" s="143" t="s">
        <v>15</v>
      </c>
      <c r="DH9" s="143" t="s">
        <v>15</v>
      </c>
      <c r="DI9" s="143" t="s">
        <v>15</v>
      </c>
      <c r="DJ9" s="143" t="s">
        <v>15</v>
      </c>
      <c r="DK9" s="143" t="s">
        <v>15</v>
      </c>
      <c r="DL9" s="143" t="s">
        <v>15</v>
      </c>
      <c r="DM9" s="148" t="s">
        <v>15</v>
      </c>
      <c r="DN9" s="147" t="s">
        <v>15</v>
      </c>
      <c r="DO9" s="143" t="s">
        <v>15</v>
      </c>
      <c r="DP9" s="143" t="s">
        <v>15</v>
      </c>
      <c r="DQ9" s="143" t="s">
        <v>15</v>
      </c>
      <c r="DR9" s="143" t="s">
        <v>15</v>
      </c>
      <c r="DS9" s="143" t="s">
        <v>15</v>
      </c>
      <c r="DT9" s="143" t="s">
        <v>15</v>
      </c>
      <c r="DU9" s="143" t="s">
        <v>15</v>
      </c>
      <c r="DV9" s="143" t="s">
        <v>15</v>
      </c>
      <c r="DW9" s="143" t="s">
        <v>15</v>
      </c>
      <c r="DX9" s="143" t="s">
        <v>15</v>
      </c>
      <c r="DY9" s="143" t="s">
        <v>15</v>
      </c>
      <c r="DZ9" s="143" t="s">
        <v>15</v>
      </c>
      <c r="EA9" s="143" t="s">
        <v>15</v>
      </c>
      <c r="EB9" s="148" t="s">
        <v>15</v>
      </c>
      <c r="EC9" s="143" t="s">
        <v>15</v>
      </c>
      <c r="ED9" s="143" t="s">
        <v>15</v>
      </c>
      <c r="EE9" s="143" t="s">
        <v>15</v>
      </c>
      <c r="EF9" s="143" t="s">
        <v>15</v>
      </c>
      <c r="EG9" s="143" t="s">
        <v>15</v>
      </c>
      <c r="EH9" s="143" t="s">
        <v>15</v>
      </c>
      <c r="EI9" s="143" t="s">
        <v>15</v>
      </c>
      <c r="EJ9" s="143" t="s">
        <v>15</v>
      </c>
      <c r="EK9" s="143" t="s">
        <v>15</v>
      </c>
      <c r="EL9" s="143" t="s">
        <v>15</v>
      </c>
      <c r="EM9" s="143" t="s">
        <v>15</v>
      </c>
    </row>
    <row r="10" spans="1:143">
      <c r="A10" s="15">
        <v>2003</v>
      </c>
      <c r="B10" s="17">
        <v>764005577</v>
      </c>
      <c r="C10" s="17">
        <v>571927467</v>
      </c>
      <c r="D10" s="96">
        <f t="shared" si="0"/>
        <v>74.859069647864629</v>
      </c>
      <c r="E10" s="17">
        <v>31008629</v>
      </c>
      <c r="F10" s="96">
        <f t="shared" si="0"/>
        <v>4.0586914459133592</v>
      </c>
      <c r="G10" s="17">
        <v>91337918</v>
      </c>
      <c r="H10" s="96">
        <f t="shared" si="1"/>
        <v>11.955137599735087</v>
      </c>
      <c r="I10" s="17">
        <v>12611872</v>
      </c>
      <c r="J10" s="96">
        <f t="shared" si="2"/>
        <v>1.6507565362968548</v>
      </c>
      <c r="K10" s="17">
        <v>47874892</v>
      </c>
      <c r="L10" s="96">
        <f t="shared" si="3"/>
        <v>6.2663013780591816</v>
      </c>
      <c r="M10" s="17">
        <v>2370551</v>
      </c>
      <c r="N10" s="96">
        <f t="shared" si="4"/>
        <v>0.31027927954510204</v>
      </c>
      <c r="O10" s="17">
        <v>19486120</v>
      </c>
      <c r="P10" s="96">
        <v>74.859069647864629</v>
      </c>
      <c r="Q10" s="45">
        <v>15212372</v>
      </c>
      <c r="R10" s="17">
        <v>10718881</v>
      </c>
      <c r="S10" s="96">
        <f t="shared" si="5"/>
        <v>70.461601911917484</v>
      </c>
      <c r="T10" s="17">
        <v>367291</v>
      </c>
      <c r="U10" s="96">
        <f t="shared" si="5"/>
        <v>2.4144229446926491</v>
      </c>
      <c r="V10" s="17">
        <v>2657297</v>
      </c>
      <c r="W10" s="96">
        <f t="shared" si="6"/>
        <v>17.467999073385794</v>
      </c>
      <c r="X10" s="17">
        <v>668668</v>
      </c>
      <c r="Y10" s="96">
        <f t="shared" si="7"/>
        <v>4.395553829475114</v>
      </c>
      <c r="Z10" s="17">
        <v>1124532</v>
      </c>
      <c r="AA10" s="96">
        <f t="shared" si="8"/>
        <v>7.392219964118679</v>
      </c>
      <c r="AB10" s="17">
        <v>40549</v>
      </c>
      <c r="AC10" s="96">
        <f t="shared" si="9"/>
        <v>0.26655277691079338</v>
      </c>
      <c r="AD10" s="17">
        <v>303821</v>
      </c>
      <c r="AE10" s="151">
        <f t="shared" si="10"/>
        <v>1.9971967553777938</v>
      </c>
      <c r="AF10" s="143" t="s">
        <v>15</v>
      </c>
      <c r="AG10" s="143" t="s">
        <v>15</v>
      </c>
      <c r="AH10" s="143" t="s">
        <v>15</v>
      </c>
      <c r="AI10" s="143" t="s">
        <v>15</v>
      </c>
      <c r="AJ10" s="143" t="s">
        <v>15</v>
      </c>
      <c r="AK10" s="143" t="s">
        <v>15</v>
      </c>
      <c r="AL10" s="143" t="s">
        <v>15</v>
      </c>
      <c r="AM10" s="143" t="s">
        <v>15</v>
      </c>
      <c r="AN10" s="143" t="s">
        <v>15</v>
      </c>
      <c r="AO10" s="143" t="s">
        <v>15</v>
      </c>
      <c r="AP10" s="143" t="s">
        <v>15</v>
      </c>
      <c r="AQ10" s="143" t="s">
        <v>15</v>
      </c>
      <c r="AR10" s="143" t="s">
        <v>15</v>
      </c>
      <c r="AS10" s="143" t="s">
        <v>15</v>
      </c>
      <c r="AT10" s="143" t="s">
        <v>15</v>
      </c>
      <c r="AU10" s="45">
        <v>2812644</v>
      </c>
      <c r="AV10" s="17">
        <v>2061487</v>
      </c>
      <c r="AW10" s="96">
        <f t="shared" si="11"/>
        <v>73.293562925133784</v>
      </c>
      <c r="AX10" s="17">
        <v>78385</v>
      </c>
      <c r="AY10" s="96">
        <f t="shared" si="11"/>
        <v>2.7868795339900818</v>
      </c>
      <c r="AZ10" s="17">
        <v>391895</v>
      </c>
      <c r="BA10" s="96">
        <f t="shared" si="12"/>
        <v>13.93333105789428</v>
      </c>
      <c r="BB10" s="17">
        <v>61306</v>
      </c>
      <c r="BC10" s="96">
        <f t="shared" si="13"/>
        <v>2.1796572904356184</v>
      </c>
      <c r="BD10" s="17">
        <v>207973</v>
      </c>
      <c r="BE10" s="96">
        <f t="shared" si="14"/>
        <v>7.3942169716466069</v>
      </c>
      <c r="BF10" s="17">
        <v>9016</v>
      </c>
      <c r="BG10" s="96">
        <f t="shared" si="15"/>
        <v>0.32055247660208686</v>
      </c>
      <c r="BH10" s="17">
        <v>63887</v>
      </c>
      <c r="BI10" s="151">
        <f t="shared" si="16"/>
        <v>2.2714214809979505</v>
      </c>
      <c r="BJ10" s="143" t="s">
        <v>15</v>
      </c>
      <c r="BK10" s="143" t="s">
        <v>15</v>
      </c>
      <c r="BL10" s="143" t="s">
        <v>15</v>
      </c>
      <c r="BM10" s="143" t="s">
        <v>15</v>
      </c>
      <c r="BN10" s="143" t="s">
        <v>15</v>
      </c>
      <c r="BO10" s="143" t="s">
        <v>15</v>
      </c>
      <c r="BP10" s="143" t="s">
        <v>15</v>
      </c>
      <c r="BQ10" s="143" t="s">
        <v>15</v>
      </c>
      <c r="BR10" s="143" t="s">
        <v>15</v>
      </c>
      <c r="BS10" s="143" t="s">
        <v>15</v>
      </c>
      <c r="BT10" s="143" t="s">
        <v>15</v>
      </c>
      <c r="BU10" s="143" t="s">
        <v>15</v>
      </c>
      <c r="BV10" s="143" t="s">
        <v>15</v>
      </c>
      <c r="BW10" s="143" t="s">
        <v>15</v>
      </c>
      <c r="BX10" s="148" t="s">
        <v>15</v>
      </c>
      <c r="BY10" s="143" t="s">
        <v>15</v>
      </c>
      <c r="BZ10" s="143" t="s">
        <v>15</v>
      </c>
      <c r="CA10" s="143" t="s">
        <v>15</v>
      </c>
      <c r="CB10" s="143" t="s">
        <v>15</v>
      </c>
      <c r="CC10" s="143" t="s">
        <v>15</v>
      </c>
      <c r="CD10" s="143" t="s">
        <v>15</v>
      </c>
      <c r="CE10" s="143" t="s">
        <v>15</v>
      </c>
      <c r="CF10" s="143" t="s">
        <v>15</v>
      </c>
      <c r="CG10" s="143" t="s">
        <v>15</v>
      </c>
      <c r="CH10" s="143" t="s">
        <v>15</v>
      </c>
      <c r="CI10" s="143" t="s">
        <v>15</v>
      </c>
      <c r="CJ10" s="143" t="s">
        <v>15</v>
      </c>
      <c r="CK10" s="143" t="s">
        <v>15</v>
      </c>
      <c r="CL10" s="143" t="s">
        <v>15</v>
      </c>
      <c r="CM10" s="148" t="s">
        <v>15</v>
      </c>
      <c r="CN10" s="143" t="s">
        <v>15</v>
      </c>
      <c r="CO10" s="143" t="s">
        <v>15</v>
      </c>
      <c r="CP10" s="143" t="s">
        <v>15</v>
      </c>
      <c r="CQ10" s="143" t="s">
        <v>15</v>
      </c>
      <c r="CR10" s="143" t="s">
        <v>15</v>
      </c>
      <c r="CS10" s="143" t="s">
        <v>15</v>
      </c>
      <c r="CT10" s="143" t="s">
        <v>15</v>
      </c>
      <c r="CU10" s="143" t="s">
        <v>15</v>
      </c>
      <c r="CV10" s="143" t="s">
        <v>15</v>
      </c>
      <c r="CW10" s="143" t="s">
        <v>15</v>
      </c>
      <c r="CX10" s="143" t="s">
        <v>15</v>
      </c>
      <c r="CY10" s="143" t="s">
        <v>15</v>
      </c>
      <c r="CZ10" s="143" t="s">
        <v>15</v>
      </c>
      <c r="DA10" s="143" t="s">
        <v>15</v>
      </c>
      <c r="DB10" s="148" t="s">
        <v>15</v>
      </c>
      <c r="DC10" s="147" t="s">
        <v>15</v>
      </c>
      <c r="DD10" s="143" t="s">
        <v>15</v>
      </c>
      <c r="DE10" s="143" t="s">
        <v>15</v>
      </c>
      <c r="DF10" s="143" t="s">
        <v>15</v>
      </c>
      <c r="DG10" s="143" t="s">
        <v>15</v>
      </c>
      <c r="DH10" s="143" t="s">
        <v>15</v>
      </c>
      <c r="DI10" s="143" t="s">
        <v>15</v>
      </c>
      <c r="DJ10" s="143" t="s">
        <v>15</v>
      </c>
      <c r="DK10" s="143" t="s">
        <v>15</v>
      </c>
      <c r="DL10" s="143" t="s">
        <v>15</v>
      </c>
      <c r="DM10" s="148" t="s">
        <v>15</v>
      </c>
      <c r="DN10" s="147" t="s">
        <v>15</v>
      </c>
      <c r="DO10" s="143" t="s">
        <v>15</v>
      </c>
      <c r="DP10" s="143" t="s">
        <v>15</v>
      </c>
      <c r="DQ10" s="143" t="s">
        <v>15</v>
      </c>
      <c r="DR10" s="143" t="s">
        <v>15</v>
      </c>
      <c r="DS10" s="143" t="s">
        <v>15</v>
      </c>
      <c r="DT10" s="143" t="s">
        <v>15</v>
      </c>
      <c r="DU10" s="143" t="s">
        <v>15</v>
      </c>
      <c r="DV10" s="143" t="s">
        <v>15</v>
      </c>
      <c r="DW10" s="143" t="s">
        <v>15</v>
      </c>
      <c r="DX10" s="143" t="s">
        <v>15</v>
      </c>
      <c r="DY10" s="143" t="s">
        <v>15</v>
      </c>
      <c r="DZ10" s="143" t="s">
        <v>15</v>
      </c>
      <c r="EA10" s="143" t="s">
        <v>15</v>
      </c>
      <c r="EB10" s="148" t="s">
        <v>15</v>
      </c>
      <c r="EC10" s="143" t="s">
        <v>15</v>
      </c>
      <c r="ED10" s="143" t="s">
        <v>15</v>
      </c>
      <c r="EE10" s="143" t="s">
        <v>15</v>
      </c>
      <c r="EF10" s="143" t="s">
        <v>15</v>
      </c>
      <c r="EG10" s="143" t="s">
        <v>15</v>
      </c>
      <c r="EH10" s="143" t="s">
        <v>15</v>
      </c>
      <c r="EI10" s="143" t="s">
        <v>15</v>
      </c>
      <c r="EJ10" s="143" t="s">
        <v>15</v>
      </c>
      <c r="EK10" s="143" t="s">
        <v>15</v>
      </c>
      <c r="EL10" s="143" t="s">
        <v>15</v>
      </c>
      <c r="EM10" s="143" t="s">
        <v>15</v>
      </c>
    </row>
    <row r="11" spans="1:143">
      <c r="A11" s="15">
        <v>2004</v>
      </c>
      <c r="B11" s="17">
        <v>804477155</v>
      </c>
      <c r="C11" s="17">
        <v>603091295</v>
      </c>
      <c r="D11" s="96">
        <f t="shared" si="0"/>
        <v>74.966864037301349</v>
      </c>
      <c r="E11" s="17">
        <v>32510075</v>
      </c>
      <c r="F11" s="96">
        <f t="shared" si="0"/>
        <v>4.0411433435919006</v>
      </c>
      <c r="G11" s="17">
        <v>94589572</v>
      </c>
      <c r="H11" s="96">
        <f t="shared" si="1"/>
        <v>11.757894107011653</v>
      </c>
      <c r="I11" s="17">
        <v>12551987</v>
      </c>
      <c r="J11" s="96">
        <f t="shared" si="2"/>
        <v>1.5602664316800892</v>
      </c>
      <c r="K11" s="17">
        <v>51287042</v>
      </c>
      <c r="L11" s="96">
        <f t="shared" si="3"/>
        <v>6.3752017917774184</v>
      </c>
      <c r="M11" s="17">
        <v>2467223</v>
      </c>
      <c r="N11" s="96">
        <f t="shared" si="4"/>
        <v>0.30668652113558154</v>
      </c>
      <c r="O11" s="17">
        <v>20531948</v>
      </c>
      <c r="P11" s="96">
        <v>74.966864037301349</v>
      </c>
      <c r="Q11" s="45">
        <v>15774334</v>
      </c>
      <c r="R11" s="17">
        <v>11140986</v>
      </c>
      <c r="S11" s="96">
        <f t="shared" si="5"/>
        <v>70.627298749982089</v>
      </c>
      <c r="T11" s="17">
        <v>360601</v>
      </c>
      <c r="U11" s="96">
        <f t="shared" si="5"/>
        <v>2.2859982551402802</v>
      </c>
      <c r="V11" s="17">
        <v>2723881</v>
      </c>
      <c r="W11" s="96">
        <f t="shared" si="6"/>
        <v>17.267803509168754</v>
      </c>
      <c r="X11" s="17">
        <v>671613</v>
      </c>
      <c r="Y11" s="96">
        <f t="shared" si="7"/>
        <v>4.2576314156908301</v>
      </c>
      <c r="Z11" s="17">
        <v>1193991</v>
      </c>
      <c r="AA11" s="96">
        <f t="shared" si="8"/>
        <v>7.5692007028632711</v>
      </c>
      <c r="AB11" s="17">
        <v>41804</v>
      </c>
      <c r="AC11" s="96">
        <f t="shared" si="9"/>
        <v>0.26501277328095119</v>
      </c>
      <c r="AD11" s="17">
        <v>313071</v>
      </c>
      <c r="AE11" s="151">
        <f t="shared" si="10"/>
        <v>1.984686009564651</v>
      </c>
      <c r="AF11" s="143" t="s">
        <v>15</v>
      </c>
      <c r="AG11" s="143" t="s">
        <v>15</v>
      </c>
      <c r="AH11" s="143" t="s">
        <v>15</v>
      </c>
      <c r="AI11" s="143" t="s">
        <v>15</v>
      </c>
      <c r="AJ11" s="143" t="s">
        <v>15</v>
      </c>
      <c r="AK11" s="143" t="s">
        <v>15</v>
      </c>
      <c r="AL11" s="143" t="s">
        <v>15</v>
      </c>
      <c r="AM11" s="143" t="s">
        <v>15</v>
      </c>
      <c r="AN11" s="143" t="s">
        <v>15</v>
      </c>
      <c r="AO11" s="143" t="s">
        <v>15</v>
      </c>
      <c r="AP11" s="143" t="s">
        <v>15</v>
      </c>
      <c r="AQ11" s="143" t="s">
        <v>15</v>
      </c>
      <c r="AR11" s="143" t="s">
        <v>15</v>
      </c>
      <c r="AS11" s="143" t="s">
        <v>15</v>
      </c>
      <c r="AT11" s="143" t="s">
        <v>15</v>
      </c>
      <c r="AU11" s="45">
        <v>2963826</v>
      </c>
      <c r="AV11" s="17">
        <v>2190020</v>
      </c>
      <c r="AW11" s="96">
        <f t="shared" si="11"/>
        <v>73.891652209002828</v>
      </c>
      <c r="AX11" s="17">
        <v>76802</v>
      </c>
      <c r="AY11" s="96">
        <f t="shared" si="11"/>
        <v>2.5913127153888249</v>
      </c>
      <c r="AZ11" s="17">
        <v>402921</v>
      </c>
      <c r="BA11" s="96">
        <f t="shared" si="12"/>
        <v>13.594623975901419</v>
      </c>
      <c r="BB11" s="17">
        <v>64062</v>
      </c>
      <c r="BC11" s="96">
        <f t="shared" si="13"/>
        <v>2.1614629198880095</v>
      </c>
      <c r="BD11" s="17">
        <v>218806</v>
      </c>
      <c r="BE11" s="96">
        <f t="shared" si="14"/>
        <v>7.3825521471233468</v>
      </c>
      <c r="BF11" s="17">
        <v>8930</v>
      </c>
      <c r="BG11" s="96">
        <f t="shared" si="15"/>
        <v>0.3012997389185465</v>
      </c>
      <c r="BH11" s="17">
        <v>66346</v>
      </c>
      <c r="BI11" s="151">
        <f t="shared" si="16"/>
        <v>2.2385254734927083</v>
      </c>
      <c r="BJ11" s="143" t="s">
        <v>15</v>
      </c>
      <c r="BK11" s="143" t="s">
        <v>15</v>
      </c>
      <c r="BL11" s="143" t="s">
        <v>15</v>
      </c>
      <c r="BM11" s="143" t="s">
        <v>15</v>
      </c>
      <c r="BN11" s="143" t="s">
        <v>15</v>
      </c>
      <c r="BO11" s="143" t="s">
        <v>15</v>
      </c>
      <c r="BP11" s="143" t="s">
        <v>15</v>
      </c>
      <c r="BQ11" s="143" t="s">
        <v>15</v>
      </c>
      <c r="BR11" s="143" t="s">
        <v>15</v>
      </c>
      <c r="BS11" s="143" t="s">
        <v>15</v>
      </c>
      <c r="BT11" s="143" t="s">
        <v>15</v>
      </c>
      <c r="BU11" s="143" t="s">
        <v>15</v>
      </c>
      <c r="BV11" s="143" t="s">
        <v>15</v>
      </c>
      <c r="BW11" s="143" t="s">
        <v>15</v>
      </c>
      <c r="BX11" s="148" t="s">
        <v>15</v>
      </c>
      <c r="BY11" s="143" t="s">
        <v>15</v>
      </c>
      <c r="BZ11" s="143" t="s">
        <v>15</v>
      </c>
      <c r="CA11" s="143" t="s">
        <v>15</v>
      </c>
      <c r="CB11" s="143" t="s">
        <v>15</v>
      </c>
      <c r="CC11" s="143" t="s">
        <v>15</v>
      </c>
      <c r="CD11" s="143" t="s">
        <v>15</v>
      </c>
      <c r="CE11" s="143" t="s">
        <v>15</v>
      </c>
      <c r="CF11" s="143" t="s">
        <v>15</v>
      </c>
      <c r="CG11" s="143" t="s">
        <v>15</v>
      </c>
      <c r="CH11" s="143" t="s">
        <v>15</v>
      </c>
      <c r="CI11" s="143" t="s">
        <v>15</v>
      </c>
      <c r="CJ11" s="143" t="s">
        <v>15</v>
      </c>
      <c r="CK11" s="143" t="s">
        <v>15</v>
      </c>
      <c r="CL11" s="143" t="s">
        <v>15</v>
      </c>
      <c r="CM11" s="148" t="s">
        <v>15</v>
      </c>
      <c r="CN11" s="143" t="s">
        <v>15</v>
      </c>
      <c r="CO11" s="143" t="s">
        <v>15</v>
      </c>
      <c r="CP11" s="143" t="s">
        <v>15</v>
      </c>
      <c r="CQ11" s="143" t="s">
        <v>15</v>
      </c>
      <c r="CR11" s="143" t="s">
        <v>15</v>
      </c>
      <c r="CS11" s="143" t="s">
        <v>15</v>
      </c>
      <c r="CT11" s="143" t="s">
        <v>15</v>
      </c>
      <c r="CU11" s="143" t="s">
        <v>15</v>
      </c>
      <c r="CV11" s="143" t="s">
        <v>15</v>
      </c>
      <c r="CW11" s="143" t="s">
        <v>15</v>
      </c>
      <c r="CX11" s="143" t="s">
        <v>15</v>
      </c>
      <c r="CY11" s="143" t="s">
        <v>15</v>
      </c>
      <c r="CZ11" s="143" t="s">
        <v>15</v>
      </c>
      <c r="DA11" s="143" t="s">
        <v>15</v>
      </c>
      <c r="DB11" s="148" t="s">
        <v>15</v>
      </c>
      <c r="DC11" s="147" t="s">
        <v>15</v>
      </c>
      <c r="DD11" s="143" t="s">
        <v>15</v>
      </c>
      <c r="DE11" s="143" t="s">
        <v>15</v>
      </c>
      <c r="DF11" s="143" t="s">
        <v>15</v>
      </c>
      <c r="DG11" s="143" t="s">
        <v>15</v>
      </c>
      <c r="DH11" s="143" t="s">
        <v>15</v>
      </c>
      <c r="DI11" s="143" t="s">
        <v>15</v>
      </c>
      <c r="DJ11" s="143" t="s">
        <v>15</v>
      </c>
      <c r="DK11" s="143" t="s">
        <v>15</v>
      </c>
      <c r="DL11" s="143" t="s">
        <v>15</v>
      </c>
      <c r="DM11" s="148" t="s">
        <v>15</v>
      </c>
      <c r="DN11" s="147" t="s">
        <v>15</v>
      </c>
      <c r="DO11" s="143" t="s">
        <v>15</v>
      </c>
      <c r="DP11" s="143" t="s">
        <v>15</v>
      </c>
      <c r="DQ11" s="143" t="s">
        <v>15</v>
      </c>
      <c r="DR11" s="143" t="s">
        <v>15</v>
      </c>
      <c r="DS11" s="143" t="s">
        <v>15</v>
      </c>
      <c r="DT11" s="143" t="s">
        <v>15</v>
      </c>
      <c r="DU11" s="143" t="s">
        <v>15</v>
      </c>
      <c r="DV11" s="143" t="s">
        <v>15</v>
      </c>
      <c r="DW11" s="143" t="s">
        <v>15</v>
      </c>
      <c r="DX11" s="143" t="s">
        <v>15</v>
      </c>
      <c r="DY11" s="143" t="s">
        <v>15</v>
      </c>
      <c r="DZ11" s="143" t="s">
        <v>15</v>
      </c>
      <c r="EA11" s="143" t="s">
        <v>15</v>
      </c>
      <c r="EB11" s="148" t="s">
        <v>15</v>
      </c>
      <c r="EC11" s="143" t="s">
        <v>15</v>
      </c>
      <c r="ED11" s="143" t="s">
        <v>15</v>
      </c>
      <c r="EE11" s="143" t="s">
        <v>15</v>
      </c>
      <c r="EF11" s="143" t="s">
        <v>15</v>
      </c>
      <c r="EG11" s="143" t="s">
        <v>15</v>
      </c>
      <c r="EH11" s="143" t="s">
        <v>15</v>
      </c>
      <c r="EI11" s="143" t="s">
        <v>15</v>
      </c>
      <c r="EJ11" s="143" t="s">
        <v>15</v>
      </c>
      <c r="EK11" s="143" t="s">
        <v>15</v>
      </c>
      <c r="EL11" s="143" t="s">
        <v>15</v>
      </c>
      <c r="EM11" s="143" t="s">
        <v>15</v>
      </c>
    </row>
    <row r="12" spans="1:143">
      <c r="A12" s="15">
        <v>2005</v>
      </c>
      <c r="B12" s="17">
        <v>851595902</v>
      </c>
      <c r="C12" s="17">
        <v>637652144</v>
      </c>
      <c r="D12" s="96">
        <f t="shared" si="0"/>
        <v>74.877314757205113</v>
      </c>
      <c r="E12" s="17">
        <v>35222430</v>
      </c>
      <c r="F12" s="96">
        <f t="shared" si="0"/>
        <v>4.1360497293703506</v>
      </c>
      <c r="G12" s="17">
        <v>99062086</v>
      </c>
      <c r="H12" s="96">
        <f t="shared" si="1"/>
        <v>11.632522628085638</v>
      </c>
      <c r="I12" s="17">
        <v>12317055</v>
      </c>
      <c r="J12" s="96">
        <f t="shared" si="2"/>
        <v>1.4463497265631511</v>
      </c>
      <c r="K12" s="17">
        <v>54526994</v>
      </c>
      <c r="L12" s="96">
        <f t="shared" si="3"/>
        <v>6.4029187871784758</v>
      </c>
      <c r="M12" s="17">
        <v>2595343</v>
      </c>
      <c r="N12" s="96">
        <f t="shared" si="4"/>
        <v>0.3047622697461031</v>
      </c>
      <c r="O12" s="17">
        <v>22536905</v>
      </c>
      <c r="P12" s="96">
        <v>74.877314757205113</v>
      </c>
      <c r="Q12" s="45">
        <v>16397027</v>
      </c>
      <c r="R12" s="17">
        <v>11500540</v>
      </c>
      <c r="S12" s="96">
        <f t="shared" si="5"/>
        <v>70.137958545777835</v>
      </c>
      <c r="T12" s="17">
        <v>377662</v>
      </c>
      <c r="U12" s="96">
        <f t="shared" si="5"/>
        <v>2.3032346046633942</v>
      </c>
      <c r="V12" s="17">
        <v>2801451</v>
      </c>
      <c r="W12" s="96">
        <f t="shared" si="6"/>
        <v>17.085115490753292</v>
      </c>
      <c r="X12" s="17">
        <v>680031</v>
      </c>
      <c r="Y12" s="96">
        <f t="shared" si="7"/>
        <v>4.1472823091649484</v>
      </c>
      <c r="Z12" s="17">
        <v>1269155</v>
      </c>
      <c r="AA12" s="96">
        <f t="shared" si="8"/>
        <v>7.7401531387366749</v>
      </c>
      <c r="AB12" s="17">
        <v>44617</v>
      </c>
      <c r="AC12" s="96">
        <f t="shared" si="9"/>
        <v>0.27210420523183865</v>
      </c>
      <c r="AD12" s="17">
        <v>403602</v>
      </c>
      <c r="AE12" s="151">
        <f t="shared" si="10"/>
        <v>2.461434014836958</v>
      </c>
      <c r="AF12" s="143" t="s">
        <v>15</v>
      </c>
      <c r="AG12" s="143" t="s">
        <v>15</v>
      </c>
      <c r="AH12" s="143" t="s">
        <v>15</v>
      </c>
      <c r="AI12" s="143" t="s">
        <v>15</v>
      </c>
      <c r="AJ12" s="143" t="s">
        <v>15</v>
      </c>
      <c r="AK12" s="143" t="s">
        <v>15</v>
      </c>
      <c r="AL12" s="143" t="s">
        <v>15</v>
      </c>
      <c r="AM12" s="143" t="s">
        <v>15</v>
      </c>
      <c r="AN12" s="143" t="s">
        <v>15</v>
      </c>
      <c r="AO12" s="143" t="s">
        <v>15</v>
      </c>
      <c r="AP12" s="143" t="s">
        <v>15</v>
      </c>
      <c r="AQ12" s="143" t="s">
        <v>15</v>
      </c>
      <c r="AR12" s="143" t="s">
        <v>15</v>
      </c>
      <c r="AS12" s="143" t="s">
        <v>15</v>
      </c>
      <c r="AT12" s="143" t="s">
        <v>15</v>
      </c>
      <c r="AU12" s="45">
        <v>3027155</v>
      </c>
      <c r="AV12" s="17">
        <v>2211422</v>
      </c>
      <c r="AW12" s="96">
        <f t="shared" si="11"/>
        <v>73.052816918856152</v>
      </c>
      <c r="AX12" s="17">
        <v>78308</v>
      </c>
      <c r="AY12" s="96">
        <f t="shared" si="11"/>
        <v>2.5868513505254933</v>
      </c>
      <c r="AZ12" s="17">
        <v>412177</v>
      </c>
      <c r="BA12" s="96">
        <f t="shared" si="12"/>
        <v>13.615985967021841</v>
      </c>
      <c r="BB12" s="17">
        <v>64434</v>
      </c>
      <c r="BC12" s="96">
        <f t="shared" si="13"/>
        <v>2.1285332267426016</v>
      </c>
      <c r="BD12" s="17">
        <v>232618</v>
      </c>
      <c r="BE12" s="96">
        <f t="shared" si="14"/>
        <v>7.6843769149581043</v>
      </c>
      <c r="BF12" s="17">
        <v>9431</v>
      </c>
      <c r="BG12" s="96">
        <f t="shared" si="15"/>
        <v>0.31154665023759931</v>
      </c>
      <c r="BH12" s="17">
        <v>83199</v>
      </c>
      <c r="BI12" s="151">
        <f t="shared" si="16"/>
        <v>2.7484221984008088</v>
      </c>
      <c r="BJ12" s="143" t="s">
        <v>15</v>
      </c>
      <c r="BK12" s="143" t="s">
        <v>15</v>
      </c>
      <c r="BL12" s="143" t="s">
        <v>15</v>
      </c>
      <c r="BM12" s="143" t="s">
        <v>15</v>
      </c>
      <c r="BN12" s="143" t="s">
        <v>15</v>
      </c>
      <c r="BO12" s="143" t="s">
        <v>15</v>
      </c>
      <c r="BP12" s="143" t="s">
        <v>15</v>
      </c>
      <c r="BQ12" s="143" t="s">
        <v>15</v>
      </c>
      <c r="BR12" s="143" t="s">
        <v>15</v>
      </c>
      <c r="BS12" s="143" t="s">
        <v>15</v>
      </c>
      <c r="BT12" s="143" t="s">
        <v>15</v>
      </c>
      <c r="BU12" s="143" t="s">
        <v>15</v>
      </c>
      <c r="BV12" s="143" t="s">
        <v>15</v>
      </c>
      <c r="BW12" s="143" t="s">
        <v>15</v>
      </c>
      <c r="BX12" s="148" t="s">
        <v>15</v>
      </c>
      <c r="BY12" s="143" t="s">
        <v>15</v>
      </c>
      <c r="BZ12" s="143" t="s">
        <v>15</v>
      </c>
      <c r="CA12" s="143" t="s">
        <v>15</v>
      </c>
      <c r="CB12" s="143" t="s">
        <v>15</v>
      </c>
      <c r="CC12" s="143" t="s">
        <v>15</v>
      </c>
      <c r="CD12" s="143" t="s">
        <v>15</v>
      </c>
      <c r="CE12" s="143" t="s">
        <v>15</v>
      </c>
      <c r="CF12" s="143" t="s">
        <v>15</v>
      </c>
      <c r="CG12" s="143" t="s">
        <v>15</v>
      </c>
      <c r="CH12" s="143" t="s">
        <v>15</v>
      </c>
      <c r="CI12" s="143" t="s">
        <v>15</v>
      </c>
      <c r="CJ12" s="143" t="s">
        <v>15</v>
      </c>
      <c r="CK12" s="143" t="s">
        <v>15</v>
      </c>
      <c r="CL12" s="143" t="s">
        <v>15</v>
      </c>
      <c r="CM12" s="148" t="s">
        <v>15</v>
      </c>
      <c r="CN12" s="143" t="s">
        <v>15</v>
      </c>
      <c r="CO12" s="143" t="s">
        <v>15</v>
      </c>
      <c r="CP12" s="143" t="s">
        <v>15</v>
      </c>
      <c r="CQ12" s="143" t="s">
        <v>15</v>
      </c>
      <c r="CR12" s="143" t="s">
        <v>15</v>
      </c>
      <c r="CS12" s="143" t="s">
        <v>15</v>
      </c>
      <c r="CT12" s="143" t="s">
        <v>15</v>
      </c>
      <c r="CU12" s="143" t="s">
        <v>15</v>
      </c>
      <c r="CV12" s="143" t="s">
        <v>15</v>
      </c>
      <c r="CW12" s="143" t="s">
        <v>15</v>
      </c>
      <c r="CX12" s="143" t="s">
        <v>15</v>
      </c>
      <c r="CY12" s="143" t="s">
        <v>15</v>
      </c>
      <c r="CZ12" s="143" t="s">
        <v>15</v>
      </c>
      <c r="DA12" s="143" t="s">
        <v>15</v>
      </c>
      <c r="DB12" s="148" t="s">
        <v>15</v>
      </c>
      <c r="DC12" s="147" t="s">
        <v>15</v>
      </c>
      <c r="DD12" s="143" t="s">
        <v>15</v>
      </c>
      <c r="DE12" s="143" t="s">
        <v>15</v>
      </c>
      <c r="DF12" s="143" t="s">
        <v>15</v>
      </c>
      <c r="DG12" s="143" t="s">
        <v>15</v>
      </c>
      <c r="DH12" s="143" t="s">
        <v>15</v>
      </c>
      <c r="DI12" s="143" t="s">
        <v>15</v>
      </c>
      <c r="DJ12" s="143" t="s">
        <v>15</v>
      </c>
      <c r="DK12" s="143" t="s">
        <v>15</v>
      </c>
      <c r="DL12" s="143" t="s">
        <v>15</v>
      </c>
      <c r="DM12" s="148" t="s">
        <v>15</v>
      </c>
      <c r="DN12" s="147" t="s">
        <v>15</v>
      </c>
      <c r="DO12" s="143" t="s">
        <v>15</v>
      </c>
      <c r="DP12" s="143" t="s">
        <v>15</v>
      </c>
      <c r="DQ12" s="143" t="s">
        <v>15</v>
      </c>
      <c r="DR12" s="143" t="s">
        <v>15</v>
      </c>
      <c r="DS12" s="143" t="s">
        <v>15</v>
      </c>
      <c r="DT12" s="143" t="s">
        <v>15</v>
      </c>
      <c r="DU12" s="143" t="s">
        <v>15</v>
      </c>
      <c r="DV12" s="143" t="s">
        <v>15</v>
      </c>
      <c r="DW12" s="143" t="s">
        <v>15</v>
      </c>
      <c r="DX12" s="143" t="s">
        <v>15</v>
      </c>
      <c r="DY12" s="143" t="s">
        <v>15</v>
      </c>
      <c r="DZ12" s="143" t="s">
        <v>15</v>
      </c>
      <c r="EA12" s="143" t="s">
        <v>15</v>
      </c>
      <c r="EB12" s="148" t="s">
        <v>15</v>
      </c>
      <c r="EC12" s="143" t="s">
        <v>15</v>
      </c>
      <c r="ED12" s="143" t="s">
        <v>15</v>
      </c>
      <c r="EE12" s="143" t="s">
        <v>15</v>
      </c>
      <c r="EF12" s="143" t="s">
        <v>15</v>
      </c>
      <c r="EG12" s="143" t="s">
        <v>15</v>
      </c>
      <c r="EH12" s="143" t="s">
        <v>15</v>
      </c>
      <c r="EI12" s="143" t="s">
        <v>15</v>
      </c>
      <c r="EJ12" s="143" t="s">
        <v>15</v>
      </c>
      <c r="EK12" s="143" t="s">
        <v>15</v>
      </c>
      <c r="EL12" s="143" t="s">
        <v>15</v>
      </c>
      <c r="EM12" s="143" t="s">
        <v>15</v>
      </c>
    </row>
    <row r="13" spans="1:143">
      <c r="A13" s="15">
        <v>2006</v>
      </c>
      <c r="B13" s="17">
        <v>910890542</v>
      </c>
      <c r="C13" s="17">
        <v>676949710</v>
      </c>
      <c r="D13" s="96">
        <f t="shared" si="0"/>
        <v>74.317349756827312</v>
      </c>
      <c r="E13" s="17">
        <v>42359520</v>
      </c>
      <c r="F13" s="96">
        <f t="shared" si="0"/>
        <v>4.6503414018322307</v>
      </c>
      <c r="G13" s="17">
        <v>106320791</v>
      </c>
      <c r="H13" s="96">
        <f t="shared" si="1"/>
        <v>11.67218080523225</v>
      </c>
      <c r="I13" s="17">
        <v>12886696</v>
      </c>
      <c r="J13" s="96">
        <f t="shared" si="2"/>
        <v>1.4147359540812974</v>
      </c>
      <c r="K13" s="17">
        <v>58216984</v>
      </c>
      <c r="L13" s="96">
        <f t="shared" si="3"/>
        <v>6.391216212672016</v>
      </c>
      <c r="M13" s="17">
        <v>2611953</v>
      </c>
      <c r="N13" s="96">
        <f t="shared" si="4"/>
        <v>0.28674718635952201</v>
      </c>
      <c r="O13" s="17">
        <v>24431584</v>
      </c>
      <c r="P13" s="96">
        <v>74.317349756827312</v>
      </c>
      <c r="Q13" s="45">
        <v>17151470</v>
      </c>
      <c r="R13" s="17">
        <v>12014036</v>
      </c>
      <c r="S13" s="96">
        <f t="shared" si="5"/>
        <v>70.046684045157647</v>
      </c>
      <c r="T13" s="17">
        <v>442803</v>
      </c>
      <c r="U13" s="96">
        <f t="shared" si="5"/>
        <v>2.5817204006420442</v>
      </c>
      <c r="V13" s="17">
        <v>2932825</v>
      </c>
      <c r="W13" s="96">
        <f t="shared" si="6"/>
        <v>17.099554732043377</v>
      </c>
      <c r="X13" s="17">
        <v>687273</v>
      </c>
      <c r="Y13" s="96">
        <f t="shared" si="7"/>
        <v>4.0070792765867882</v>
      </c>
      <c r="Z13" s="17">
        <v>1342204</v>
      </c>
      <c r="AA13" s="96">
        <f t="shared" si="8"/>
        <v>7.8255916256740674</v>
      </c>
      <c r="AB13" s="17">
        <v>45519</v>
      </c>
      <c r="AC13" s="96">
        <f t="shared" si="9"/>
        <v>0.26539416155000123</v>
      </c>
      <c r="AD13" s="17">
        <v>374083</v>
      </c>
      <c r="AE13" s="151">
        <f t="shared" si="10"/>
        <v>2.1810550349328657</v>
      </c>
      <c r="AF13" s="17">
        <v>3246797</v>
      </c>
      <c r="AG13" s="17">
        <v>2409028</v>
      </c>
      <c r="AH13" s="96">
        <f>100*AG13/$AF13</f>
        <v>74.197062520385472</v>
      </c>
      <c r="AI13" s="17">
        <v>87481</v>
      </c>
      <c r="AJ13" s="96">
        <f>100*AI13/$AF13</f>
        <v>2.6943784905554611</v>
      </c>
      <c r="AK13" s="17">
        <v>408210</v>
      </c>
      <c r="AL13" s="96">
        <f>100*AK13/$AF13</f>
        <v>12.572698570314067</v>
      </c>
      <c r="AM13" s="17">
        <v>60057</v>
      </c>
      <c r="AN13" s="96">
        <f>100*AM13/$AF13</f>
        <v>1.8497306730294503</v>
      </c>
      <c r="AO13" s="17">
        <v>257535</v>
      </c>
      <c r="AP13" s="96">
        <f>100*AO13/$AF13</f>
        <v>7.9319711087573381</v>
      </c>
      <c r="AQ13" s="17">
        <v>9021</v>
      </c>
      <c r="AR13" s="96">
        <f>100*AQ13/$AF13</f>
        <v>0.27784305578698021</v>
      </c>
      <c r="AS13" s="17">
        <v>75522</v>
      </c>
      <c r="AT13" s="96">
        <f>100*AS13/$AF13</f>
        <v>2.3260462542006786</v>
      </c>
      <c r="AU13" s="45">
        <v>3179930</v>
      </c>
      <c r="AV13" s="17">
        <v>2328034</v>
      </c>
      <c r="AW13" s="96">
        <f t="shared" si="11"/>
        <v>73.210227898098381</v>
      </c>
      <c r="AX13" s="17">
        <v>95066</v>
      </c>
      <c r="AY13" s="96">
        <f t="shared" si="11"/>
        <v>2.9895626633290671</v>
      </c>
      <c r="AZ13" s="17">
        <v>425925</v>
      </c>
      <c r="BA13" s="96">
        <f t="shared" si="12"/>
        <v>13.394162764589158</v>
      </c>
      <c r="BB13" s="17">
        <v>60559</v>
      </c>
      <c r="BC13" s="96">
        <f t="shared" si="13"/>
        <v>1.9044129902230553</v>
      </c>
      <c r="BD13" s="17">
        <v>243111</v>
      </c>
      <c r="BE13" s="96">
        <f t="shared" si="14"/>
        <v>7.6451682898680158</v>
      </c>
      <c r="BF13" s="17">
        <v>9823</v>
      </c>
      <c r="BG13" s="96">
        <f t="shared" si="15"/>
        <v>0.30890617089055422</v>
      </c>
      <c r="BH13" s="17">
        <v>77971</v>
      </c>
      <c r="BI13" s="151">
        <f t="shared" si="16"/>
        <v>2.4519722132248196</v>
      </c>
      <c r="BJ13" s="143" t="s">
        <v>15</v>
      </c>
      <c r="BK13" s="143" t="s">
        <v>15</v>
      </c>
      <c r="BL13" s="143" t="s">
        <v>15</v>
      </c>
      <c r="BM13" s="143" t="s">
        <v>15</v>
      </c>
      <c r="BN13" s="143" t="s">
        <v>15</v>
      </c>
      <c r="BO13" s="143" t="s">
        <v>15</v>
      </c>
      <c r="BP13" s="143" t="s">
        <v>15</v>
      </c>
      <c r="BQ13" s="143" t="s">
        <v>15</v>
      </c>
      <c r="BR13" s="143" t="s">
        <v>15</v>
      </c>
      <c r="BS13" s="143" t="s">
        <v>15</v>
      </c>
      <c r="BT13" s="143" t="s">
        <v>15</v>
      </c>
      <c r="BU13" s="143" t="s">
        <v>15</v>
      </c>
      <c r="BV13" s="143" t="s">
        <v>15</v>
      </c>
      <c r="BW13" s="143" t="s">
        <v>15</v>
      </c>
      <c r="BX13" s="148" t="s">
        <v>15</v>
      </c>
      <c r="BY13" s="143" t="s">
        <v>15</v>
      </c>
      <c r="BZ13" s="143" t="s">
        <v>15</v>
      </c>
      <c r="CA13" s="143" t="s">
        <v>15</v>
      </c>
      <c r="CB13" s="143" t="s">
        <v>15</v>
      </c>
      <c r="CC13" s="143" t="s">
        <v>15</v>
      </c>
      <c r="CD13" s="143" t="s">
        <v>15</v>
      </c>
      <c r="CE13" s="143" t="s">
        <v>15</v>
      </c>
      <c r="CF13" s="143" t="s">
        <v>15</v>
      </c>
      <c r="CG13" s="143" t="s">
        <v>15</v>
      </c>
      <c r="CH13" s="143" t="s">
        <v>15</v>
      </c>
      <c r="CI13" s="143" t="s">
        <v>15</v>
      </c>
      <c r="CJ13" s="143" t="s">
        <v>15</v>
      </c>
      <c r="CK13" s="143" t="s">
        <v>15</v>
      </c>
      <c r="CL13" s="143" t="s">
        <v>15</v>
      </c>
      <c r="CM13" s="148" t="s">
        <v>15</v>
      </c>
      <c r="CN13" s="143" t="s">
        <v>15</v>
      </c>
      <c r="CO13" s="143" t="s">
        <v>15</v>
      </c>
      <c r="CP13" s="143" t="s">
        <v>15</v>
      </c>
      <c r="CQ13" s="143" t="s">
        <v>15</v>
      </c>
      <c r="CR13" s="143" t="s">
        <v>15</v>
      </c>
      <c r="CS13" s="143" t="s">
        <v>15</v>
      </c>
      <c r="CT13" s="143" t="s">
        <v>15</v>
      </c>
      <c r="CU13" s="143" t="s">
        <v>15</v>
      </c>
      <c r="CV13" s="143" t="s">
        <v>15</v>
      </c>
      <c r="CW13" s="143" t="s">
        <v>15</v>
      </c>
      <c r="CX13" s="143" t="s">
        <v>15</v>
      </c>
      <c r="CY13" s="143" t="s">
        <v>15</v>
      </c>
      <c r="CZ13" s="143" t="s">
        <v>15</v>
      </c>
      <c r="DA13" s="143" t="s">
        <v>15</v>
      </c>
      <c r="DB13" s="148" t="s">
        <v>15</v>
      </c>
      <c r="DC13" s="147" t="s">
        <v>15</v>
      </c>
      <c r="DD13" s="143" t="s">
        <v>15</v>
      </c>
      <c r="DE13" s="143" t="s">
        <v>15</v>
      </c>
      <c r="DF13" s="143" t="s">
        <v>15</v>
      </c>
      <c r="DG13" s="143" t="s">
        <v>15</v>
      </c>
      <c r="DH13" s="143" t="s">
        <v>15</v>
      </c>
      <c r="DI13" s="143" t="s">
        <v>15</v>
      </c>
      <c r="DJ13" s="143" t="s">
        <v>15</v>
      </c>
      <c r="DK13" s="143" t="s">
        <v>15</v>
      </c>
      <c r="DL13" s="143" t="s">
        <v>15</v>
      </c>
      <c r="DM13" s="148" t="s">
        <v>15</v>
      </c>
      <c r="DN13" s="147" t="s">
        <v>15</v>
      </c>
      <c r="DO13" s="143" t="s">
        <v>15</v>
      </c>
      <c r="DP13" s="143" t="s">
        <v>15</v>
      </c>
      <c r="DQ13" s="143" t="s">
        <v>15</v>
      </c>
      <c r="DR13" s="143" t="s">
        <v>15</v>
      </c>
      <c r="DS13" s="143" t="s">
        <v>15</v>
      </c>
      <c r="DT13" s="143" t="s">
        <v>15</v>
      </c>
      <c r="DU13" s="143" t="s">
        <v>15</v>
      </c>
      <c r="DV13" s="143" t="s">
        <v>15</v>
      </c>
      <c r="DW13" s="143" t="s">
        <v>15</v>
      </c>
      <c r="DX13" s="143" t="s">
        <v>15</v>
      </c>
      <c r="DY13" s="143" t="s">
        <v>15</v>
      </c>
      <c r="DZ13" s="143" t="s">
        <v>15</v>
      </c>
      <c r="EA13" s="143" t="s">
        <v>15</v>
      </c>
      <c r="EB13" s="148" t="s">
        <v>15</v>
      </c>
      <c r="EC13" s="143" t="s">
        <v>15</v>
      </c>
      <c r="ED13" s="143" t="s">
        <v>15</v>
      </c>
      <c r="EE13" s="143" t="s">
        <v>15</v>
      </c>
      <c r="EF13" s="143" t="s">
        <v>15</v>
      </c>
      <c r="EG13" s="143" t="s">
        <v>15</v>
      </c>
      <c r="EH13" s="143" t="s">
        <v>15</v>
      </c>
      <c r="EI13" s="143" t="s">
        <v>15</v>
      </c>
      <c r="EJ13" s="143" t="s">
        <v>15</v>
      </c>
      <c r="EK13" s="143" t="s">
        <v>15</v>
      </c>
      <c r="EL13" s="143" t="s">
        <v>15</v>
      </c>
      <c r="EM13" s="143" t="s">
        <v>15</v>
      </c>
    </row>
    <row r="14" spans="1:143">
      <c r="A14" s="15">
        <v>2007</v>
      </c>
      <c r="B14" s="17">
        <v>964488360</v>
      </c>
      <c r="C14" s="17">
        <v>716407515</v>
      </c>
      <c r="D14" s="96">
        <f t="shared" si="0"/>
        <v>74.278502956738635</v>
      </c>
      <c r="E14" s="17">
        <v>48096020</v>
      </c>
      <c r="F14" s="96">
        <f t="shared" si="0"/>
        <v>4.9866874494991311</v>
      </c>
      <c r="G14" s="17">
        <v>110118315</v>
      </c>
      <c r="H14" s="96">
        <f t="shared" si="1"/>
        <v>11.417277757504507</v>
      </c>
      <c r="I14" s="17">
        <v>13561125</v>
      </c>
      <c r="J14" s="96">
        <f t="shared" si="2"/>
        <v>1.4060434073045733</v>
      </c>
      <c r="K14" s="17">
        <v>62163225</v>
      </c>
      <c r="L14" s="96">
        <f t="shared" si="3"/>
        <v>6.4452022002629459</v>
      </c>
      <c r="M14" s="17">
        <v>2595495</v>
      </c>
      <c r="N14" s="96">
        <f t="shared" si="4"/>
        <v>0.26910589154233028</v>
      </c>
      <c r="O14" s="17">
        <v>25107780</v>
      </c>
      <c r="P14" s="96">
        <v>74.278502956738635</v>
      </c>
      <c r="Q14" s="45">
        <v>18124210</v>
      </c>
      <c r="R14" s="17">
        <v>12746705</v>
      </c>
      <c r="S14" s="96">
        <f t="shared" si="5"/>
        <v>70.329713681313564</v>
      </c>
      <c r="T14" s="17">
        <v>494110</v>
      </c>
      <c r="U14" s="96">
        <f t="shared" si="5"/>
        <v>2.7262429645209365</v>
      </c>
      <c r="V14" s="17">
        <v>3043720</v>
      </c>
      <c r="W14" s="96">
        <f t="shared" si="6"/>
        <v>16.793669903405444</v>
      </c>
      <c r="X14" s="17">
        <v>696290</v>
      </c>
      <c r="Y14" s="96">
        <f t="shared" si="7"/>
        <v>3.8417674480708399</v>
      </c>
      <c r="Z14" s="17">
        <v>1421915</v>
      </c>
      <c r="AA14" s="96">
        <f t="shared" si="8"/>
        <v>7.8453902266636728</v>
      </c>
      <c r="AB14" s="17">
        <v>42300</v>
      </c>
      <c r="AC14" s="96">
        <f t="shared" si="9"/>
        <v>0.23338948290711706</v>
      </c>
      <c r="AD14" s="17">
        <v>375455</v>
      </c>
      <c r="AE14" s="151">
        <f t="shared" si="10"/>
        <v>2.0715661537799441</v>
      </c>
      <c r="AF14" s="17">
        <v>3445550</v>
      </c>
      <c r="AG14" s="17">
        <v>2558735</v>
      </c>
      <c r="AH14" s="96">
        <f t="shared" ref="AH14:AJ26" si="17">100*AG14/$AF14</f>
        <v>74.262019126119199</v>
      </c>
      <c r="AI14" s="17">
        <v>100100</v>
      </c>
      <c r="AJ14" s="96">
        <f t="shared" si="17"/>
        <v>2.9051965578790035</v>
      </c>
      <c r="AK14" s="17">
        <v>429425</v>
      </c>
      <c r="AL14" s="96">
        <f t="shared" ref="AL14:AL26" si="18">100*AK14/$AF14</f>
        <v>12.46317714153038</v>
      </c>
      <c r="AM14" s="17">
        <v>61825</v>
      </c>
      <c r="AN14" s="96">
        <f t="shared" ref="AN14:AN26" si="19">100*AM14/$AF14</f>
        <v>1.7943434284802136</v>
      </c>
      <c r="AO14" s="17">
        <v>275765</v>
      </c>
      <c r="AP14" s="96">
        <f t="shared" ref="AP14:AP26" si="20">100*AO14/$AF14</f>
        <v>8.0035117760589749</v>
      </c>
      <c r="AQ14" s="17">
        <v>8390</v>
      </c>
      <c r="AR14" s="96">
        <f t="shared" ref="AR14:AR26" si="21">100*AQ14/$AF14</f>
        <v>0.24350248871733104</v>
      </c>
      <c r="AS14" s="17">
        <v>73140</v>
      </c>
      <c r="AT14" s="96">
        <f t="shared" ref="AT14:AT26" si="22">100*AS14/$AF14</f>
        <v>2.122738024408295</v>
      </c>
      <c r="AU14" s="45">
        <v>3364375</v>
      </c>
      <c r="AV14" s="17">
        <v>2478935</v>
      </c>
      <c r="AW14" s="96">
        <f t="shared" si="11"/>
        <v>73.681887423369872</v>
      </c>
      <c r="AX14" s="17">
        <v>101430</v>
      </c>
      <c r="AY14" s="96">
        <f t="shared" si="11"/>
        <v>3.0148244473342003</v>
      </c>
      <c r="AZ14" s="17">
        <v>436875</v>
      </c>
      <c r="BA14" s="96">
        <f t="shared" si="12"/>
        <v>12.985324168679176</v>
      </c>
      <c r="BB14" s="17">
        <v>56970</v>
      </c>
      <c r="BC14" s="96">
        <f t="shared" si="13"/>
        <v>1.6933308563997771</v>
      </c>
      <c r="BD14" s="17">
        <v>259065</v>
      </c>
      <c r="BE14" s="96">
        <f t="shared" si="14"/>
        <v>7.7002415010217353</v>
      </c>
      <c r="BF14" s="17">
        <v>9290</v>
      </c>
      <c r="BG14" s="96">
        <f t="shared" si="15"/>
        <v>0.27612855285156973</v>
      </c>
      <c r="BH14" s="17">
        <v>78775</v>
      </c>
      <c r="BI14" s="151">
        <f t="shared" si="16"/>
        <v>2.3414452907300762</v>
      </c>
      <c r="BJ14" s="143" t="s">
        <v>15</v>
      </c>
      <c r="BK14" s="143" t="s">
        <v>15</v>
      </c>
      <c r="BL14" s="143" t="s">
        <v>15</v>
      </c>
      <c r="BM14" s="143" t="s">
        <v>15</v>
      </c>
      <c r="BN14" s="143" t="s">
        <v>15</v>
      </c>
      <c r="BO14" s="143" t="s">
        <v>15</v>
      </c>
      <c r="BP14" s="143" t="s">
        <v>15</v>
      </c>
      <c r="BQ14" s="143" t="s">
        <v>15</v>
      </c>
      <c r="BR14" s="143" t="s">
        <v>15</v>
      </c>
      <c r="BS14" s="143" t="s">
        <v>15</v>
      </c>
      <c r="BT14" s="143" t="s">
        <v>15</v>
      </c>
      <c r="BU14" s="143" t="s">
        <v>15</v>
      </c>
      <c r="BV14" s="143" t="s">
        <v>15</v>
      </c>
      <c r="BW14" s="143" t="s">
        <v>15</v>
      </c>
      <c r="BX14" s="148" t="s">
        <v>15</v>
      </c>
      <c r="BY14" s="143" t="s">
        <v>15</v>
      </c>
      <c r="BZ14" s="143" t="s">
        <v>15</v>
      </c>
      <c r="CA14" s="143" t="s">
        <v>15</v>
      </c>
      <c r="CB14" s="143" t="s">
        <v>15</v>
      </c>
      <c r="CC14" s="143" t="s">
        <v>15</v>
      </c>
      <c r="CD14" s="143" t="s">
        <v>15</v>
      </c>
      <c r="CE14" s="143" t="s">
        <v>15</v>
      </c>
      <c r="CF14" s="143" t="s">
        <v>15</v>
      </c>
      <c r="CG14" s="143" t="s">
        <v>15</v>
      </c>
      <c r="CH14" s="143" t="s">
        <v>15</v>
      </c>
      <c r="CI14" s="143" t="s">
        <v>15</v>
      </c>
      <c r="CJ14" s="143" t="s">
        <v>15</v>
      </c>
      <c r="CK14" s="143" t="s">
        <v>15</v>
      </c>
      <c r="CL14" s="143" t="s">
        <v>15</v>
      </c>
      <c r="CM14" s="148" t="s">
        <v>15</v>
      </c>
      <c r="CN14" s="143" t="s">
        <v>15</v>
      </c>
      <c r="CO14" s="143" t="s">
        <v>15</v>
      </c>
      <c r="CP14" s="143" t="s">
        <v>15</v>
      </c>
      <c r="CQ14" s="143" t="s">
        <v>15</v>
      </c>
      <c r="CR14" s="143" t="s">
        <v>15</v>
      </c>
      <c r="CS14" s="143" t="s">
        <v>15</v>
      </c>
      <c r="CT14" s="143" t="s">
        <v>15</v>
      </c>
      <c r="CU14" s="143" t="s">
        <v>15</v>
      </c>
      <c r="CV14" s="143" t="s">
        <v>15</v>
      </c>
      <c r="CW14" s="143" t="s">
        <v>15</v>
      </c>
      <c r="CX14" s="143" t="s">
        <v>15</v>
      </c>
      <c r="CY14" s="143" t="s">
        <v>15</v>
      </c>
      <c r="CZ14" s="143" t="s">
        <v>15</v>
      </c>
      <c r="DA14" s="143" t="s">
        <v>15</v>
      </c>
      <c r="DB14" s="148" t="s">
        <v>15</v>
      </c>
      <c r="DC14" s="147" t="s">
        <v>15</v>
      </c>
      <c r="DD14" s="143" t="s">
        <v>15</v>
      </c>
      <c r="DE14" s="143" t="s">
        <v>15</v>
      </c>
      <c r="DF14" s="143" t="s">
        <v>15</v>
      </c>
      <c r="DG14" s="143" t="s">
        <v>15</v>
      </c>
      <c r="DH14" s="143" t="s">
        <v>15</v>
      </c>
      <c r="DI14" s="143" t="s">
        <v>15</v>
      </c>
      <c r="DJ14" s="143" t="s">
        <v>15</v>
      </c>
      <c r="DK14" s="143" t="s">
        <v>15</v>
      </c>
      <c r="DL14" s="143" t="s">
        <v>15</v>
      </c>
      <c r="DM14" s="148" t="s">
        <v>15</v>
      </c>
      <c r="DN14" s="147" t="s">
        <v>15</v>
      </c>
      <c r="DO14" s="143" t="s">
        <v>15</v>
      </c>
      <c r="DP14" s="143" t="s">
        <v>15</v>
      </c>
      <c r="DQ14" s="143" t="s">
        <v>15</v>
      </c>
      <c r="DR14" s="143" t="s">
        <v>15</v>
      </c>
      <c r="DS14" s="143" t="s">
        <v>15</v>
      </c>
      <c r="DT14" s="143" t="s">
        <v>15</v>
      </c>
      <c r="DU14" s="143" t="s">
        <v>15</v>
      </c>
      <c r="DV14" s="143" t="s">
        <v>15</v>
      </c>
      <c r="DW14" s="143" t="s">
        <v>15</v>
      </c>
      <c r="DX14" s="143" t="s">
        <v>15</v>
      </c>
      <c r="DY14" s="143" t="s">
        <v>15</v>
      </c>
      <c r="DZ14" s="143" t="s">
        <v>15</v>
      </c>
      <c r="EA14" s="143" t="s">
        <v>15</v>
      </c>
      <c r="EB14" s="148" t="s">
        <v>15</v>
      </c>
      <c r="EC14" s="143" t="s">
        <v>15</v>
      </c>
      <c r="ED14" s="143" t="s">
        <v>15</v>
      </c>
      <c r="EE14" s="143" t="s">
        <v>15</v>
      </c>
      <c r="EF14" s="143" t="s">
        <v>15</v>
      </c>
      <c r="EG14" s="143" t="s">
        <v>15</v>
      </c>
      <c r="EH14" s="143" t="s">
        <v>15</v>
      </c>
      <c r="EI14" s="143" t="s">
        <v>15</v>
      </c>
      <c r="EJ14" s="143" t="s">
        <v>15</v>
      </c>
      <c r="EK14" s="143" t="s">
        <v>15</v>
      </c>
      <c r="EL14" s="143" t="s">
        <v>15</v>
      </c>
      <c r="EM14" s="143" t="s">
        <v>15</v>
      </c>
    </row>
    <row r="15" spans="1:143">
      <c r="A15" s="15">
        <v>2008</v>
      </c>
      <c r="B15" s="17">
        <v>1005891760</v>
      </c>
      <c r="C15" s="17">
        <v>744332535</v>
      </c>
      <c r="D15" s="96">
        <f t="shared" si="0"/>
        <v>73.997279289771697</v>
      </c>
      <c r="E15" s="17">
        <v>52328870</v>
      </c>
      <c r="F15" s="96">
        <f t="shared" si="0"/>
        <v>5.2022366700767089</v>
      </c>
      <c r="G15" s="17">
        <v>115648635</v>
      </c>
      <c r="H15" s="96">
        <f t="shared" si="1"/>
        <v>11.49712519764552</v>
      </c>
      <c r="I15" s="17">
        <v>14139260</v>
      </c>
      <c r="J15" s="96">
        <f t="shared" si="2"/>
        <v>1.4056442812495054</v>
      </c>
      <c r="K15" s="17">
        <v>64928535</v>
      </c>
      <c r="L15" s="96">
        <f t="shared" si="3"/>
        <v>6.4548232306823943</v>
      </c>
      <c r="M15" s="17">
        <v>2668120</v>
      </c>
      <c r="N15" s="96">
        <f t="shared" si="4"/>
        <v>0.26524921528336209</v>
      </c>
      <c r="O15" s="17">
        <v>25985070</v>
      </c>
      <c r="P15" s="96">
        <v>73.997279289771697</v>
      </c>
      <c r="Q15" s="45">
        <v>19197095</v>
      </c>
      <c r="R15" s="17">
        <v>13520115</v>
      </c>
      <c r="S15" s="96">
        <f t="shared" si="5"/>
        <v>70.427921516250251</v>
      </c>
      <c r="T15" s="17">
        <v>555020</v>
      </c>
      <c r="U15" s="96">
        <f t="shared" si="5"/>
        <v>2.8911666061974479</v>
      </c>
      <c r="V15" s="17">
        <v>3130085</v>
      </c>
      <c r="W15" s="96">
        <f t="shared" si="6"/>
        <v>16.30499302107949</v>
      </c>
      <c r="X15" s="17">
        <v>705475</v>
      </c>
      <c r="Y15" s="96">
        <f t="shared" si="7"/>
        <v>3.6749049791127253</v>
      </c>
      <c r="Z15" s="17">
        <v>1494860</v>
      </c>
      <c r="AA15" s="96">
        <f t="shared" si="8"/>
        <v>7.7869073419702302</v>
      </c>
      <c r="AB15" s="17">
        <v>43560</v>
      </c>
      <c r="AC15" s="96">
        <f t="shared" si="9"/>
        <v>0.22690933185463738</v>
      </c>
      <c r="AD15" s="17">
        <v>453450</v>
      </c>
      <c r="AE15" s="151">
        <f t="shared" si="10"/>
        <v>2.3620761370405261</v>
      </c>
      <c r="AF15" s="17">
        <v>3656905</v>
      </c>
      <c r="AG15" s="17">
        <v>2726200</v>
      </c>
      <c r="AH15" s="96">
        <f t="shared" si="17"/>
        <v>74.549379871776821</v>
      </c>
      <c r="AI15" s="17">
        <v>106425</v>
      </c>
      <c r="AJ15" s="96">
        <f t="shared" si="17"/>
        <v>2.9102478735433377</v>
      </c>
      <c r="AK15" s="17">
        <v>447460</v>
      </c>
      <c r="AL15" s="96">
        <f t="shared" si="18"/>
        <v>12.236030194932599</v>
      </c>
      <c r="AM15" s="17">
        <v>62705</v>
      </c>
      <c r="AN15" s="96">
        <f t="shared" si="19"/>
        <v>1.7147013663193329</v>
      </c>
      <c r="AO15" s="17">
        <v>291530</v>
      </c>
      <c r="AP15" s="96">
        <f t="shared" si="20"/>
        <v>7.9720419316334441</v>
      </c>
      <c r="AQ15" s="17">
        <v>9380</v>
      </c>
      <c r="AR15" s="96">
        <f t="shared" si="21"/>
        <v>0.25650105758831582</v>
      </c>
      <c r="AS15" s="17">
        <v>75910</v>
      </c>
      <c r="AT15" s="96">
        <f t="shared" si="22"/>
        <v>2.0757990705254854</v>
      </c>
      <c r="AU15" s="45">
        <v>3605660</v>
      </c>
      <c r="AV15" s="17">
        <v>2661220</v>
      </c>
      <c r="AW15" s="96">
        <f t="shared" si="11"/>
        <v>73.806737185425135</v>
      </c>
      <c r="AX15" s="17">
        <v>133725</v>
      </c>
      <c r="AY15" s="96">
        <f t="shared" si="11"/>
        <v>3.7087523504712037</v>
      </c>
      <c r="AZ15" s="17">
        <v>445140</v>
      </c>
      <c r="BA15" s="96">
        <f t="shared" si="12"/>
        <v>12.345589989072735</v>
      </c>
      <c r="BB15" s="17">
        <v>55095</v>
      </c>
      <c r="BC15" s="96">
        <f t="shared" si="13"/>
        <v>1.528014288646184</v>
      </c>
      <c r="BD15" s="17">
        <v>270285</v>
      </c>
      <c r="BE15" s="96">
        <f t="shared" si="14"/>
        <v>7.4961310827976018</v>
      </c>
      <c r="BF15" s="17">
        <v>8440</v>
      </c>
      <c r="BG15" s="96">
        <f t="shared" si="15"/>
        <v>0.23407642428847977</v>
      </c>
      <c r="BH15" s="17">
        <v>86855</v>
      </c>
      <c r="BI15" s="151">
        <f t="shared" si="16"/>
        <v>2.4088516388123118</v>
      </c>
      <c r="BJ15" s="17">
        <v>2575800</v>
      </c>
      <c r="BK15" s="17">
        <v>1905825</v>
      </c>
      <c r="BL15" s="96">
        <f>100*BK15/$BJ15</f>
        <v>73.989634288376422</v>
      </c>
      <c r="BM15" s="17">
        <v>88150</v>
      </c>
      <c r="BN15" s="96">
        <f>100*BM15/$BJ15</f>
        <v>3.4222377513782125</v>
      </c>
      <c r="BO15" s="17">
        <v>275830</v>
      </c>
      <c r="BP15" s="96">
        <f>100*BO15/$BJ15</f>
        <v>10.708517742060719</v>
      </c>
      <c r="BQ15" s="17">
        <v>35280</v>
      </c>
      <c r="BR15" s="96">
        <f>100*BQ15/$BJ15</f>
        <v>1.3696715583508037</v>
      </c>
      <c r="BS15" s="17">
        <v>237760</v>
      </c>
      <c r="BT15" s="96">
        <f>100*BS15/$BJ15</f>
        <v>9.2305303206770706</v>
      </c>
      <c r="BU15" s="17">
        <v>5940</v>
      </c>
      <c r="BV15" s="96">
        <f>100*BU15/$BJ15</f>
        <v>0.23060796645702306</v>
      </c>
      <c r="BW15" s="17">
        <v>62290</v>
      </c>
      <c r="BX15" s="96">
        <f>100*BW15/$BJ15</f>
        <v>2.4182778166006678</v>
      </c>
      <c r="BY15" s="45">
        <v>827390</v>
      </c>
      <c r="BZ15" s="17">
        <v>578465</v>
      </c>
      <c r="CA15" s="96">
        <f>100*BZ15/$BY15</f>
        <v>69.914429712711055</v>
      </c>
      <c r="CB15" s="17">
        <v>19975</v>
      </c>
      <c r="CC15" s="96">
        <f>100*CB15/$BY15</f>
        <v>2.4142182042325868</v>
      </c>
      <c r="CD15" s="17">
        <v>149230</v>
      </c>
      <c r="CE15" s="96">
        <f>100*CD15/$BY15</f>
        <v>18.036234423911335</v>
      </c>
      <c r="CF15" s="17">
        <v>32670</v>
      </c>
      <c r="CG15" s="96">
        <f>100*CF15/$BY15</f>
        <v>3.9485611380364762</v>
      </c>
      <c r="CH15" s="17">
        <v>61345</v>
      </c>
      <c r="CI15" s="96">
        <f>100*CH15/$BY15</f>
        <v>7.4142786352264354</v>
      </c>
      <c r="CJ15" s="17">
        <v>1540</v>
      </c>
      <c r="CK15" s="96">
        <f>100*CJ15/$BY15</f>
        <v>0.18612746105222447</v>
      </c>
      <c r="CL15" s="17">
        <v>16840</v>
      </c>
      <c r="CM15" s="151">
        <f>100*CL15/$BY15</f>
        <v>2.0353158728048442</v>
      </c>
      <c r="CN15" s="17">
        <v>654015</v>
      </c>
      <c r="CO15" s="17">
        <v>408170</v>
      </c>
      <c r="CP15" s="96">
        <f>100*CO15/$CN15</f>
        <v>62.409883565361653</v>
      </c>
      <c r="CQ15" s="17">
        <v>21000</v>
      </c>
      <c r="CR15" s="96">
        <f>100*CQ15/$CN15</f>
        <v>3.2109355290016284</v>
      </c>
      <c r="CS15" s="17">
        <v>118785</v>
      </c>
      <c r="CT15" s="96">
        <f>100*CS15/$CN15</f>
        <v>18.162427467259924</v>
      </c>
      <c r="CU15" s="17">
        <v>30055</v>
      </c>
      <c r="CV15" s="96">
        <f>100*CU15/$CN15</f>
        <v>4.5954603487687589</v>
      </c>
      <c r="CW15" s="17">
        <v>61020</v>
      </c>
      <c r="CX15" s="96">
        <f>100*CW15/$CN15</f>
        <v>9.3300612371275893</v>
      </c>
      <c r="CY15" s="17">
        <v>1275</v>
      </c>
      <c r="CZ15" s="96">
        <f>100*CY15/$CN15</f>
        <v>0.194949657117956</v>
      </c>
      <c r="DA15" s="17">
        <v>43760</v>
      </c>
      <c r="DB15" s="96">
        <f>100*DA15/$CN15</f>
        <v>6.6909780356719644</v>
      </c>
      <c r="DC15" s="45">
        <v>343015</v>
      </c>
      <c r="DD15" s="17">
        <v>218190</v>
      </c>
      <c r="DE15" s="96">
        <f>100*DD15/$DC15</f>
        <v>63.60946314301124</v>
      </c>
      <c r="DF15" s="17">
        <v>9390</v>
      </c>
      <c r="DG15" s="96">
        <f>100*DF15/$DC15</f>
        <v>2.7374896141568152</v>
      </c>
      <c r="DH15" s="17">
        <v>77185</v>
      </c>
      <c r="DI15" s="96">
        <f>100*DH15/$DC15</f>
        <v>22.501931402416805</v>
      </c>
      <c r="DJ15" s="17">
        <v>17245</v>
      </c>
      <c r="DK15" s="96">
        <f>100*DJ15/$DC15</f>
        <v>5.0274769324956639</v>
      </c>
      <c r="DL15" s="17">
        <v>28820</v>
      </c>
      <c r="DM15" s="96">
        <f>100*DL15/$DC15</f>
        <v>8.4019649286474358</v>
      </c>
      <c r="DN15" s="45">
        <v>551885</v>
      </c>
      <c r="DO15" s="17">
        <v>378515</v>
      </c>
      <c r="DP15" s="96">
        <f>100*DO15/$DN15</f>
        <v>68.585846689074714</v>
      </c>
      <c r="DQ15" s="17">
        <v>13800</v>
      </c>
      <c r="DR15" s="96">
        <f>100*DQ15/$DN15</f>
        <v>2.500520941862888</v>
      </c>
      <c r="DS15" s="17">
        <v>99615</v>
      </c>
      <c r="DT15" s="96">
        <f>100*DS15/$DN15</f>
        <v>18.049956059686348</v>
      </c>
      <c r="DU15" s="17">
        <v>20570</v>
      </c>
      <c r="DV15" s="96">
        <f>100*DU15/$DN15</f>
        <v>3.7272257807333049</v>
      </c>
      <c r="DW15" s="17">
        <v>49945</v>
      </c>
      <c r="DX15" s="96">
        <f>100*DW15/$DN15</f>
        <v>9.0498926406769531</v>
      </c>
      <c r="DY15" s="17">
        <v>1225</v>
      </c>
      <c r="DZ15" s="96">
        <f>100*DY15/$DN15</f>
        <v>0.22196653288275636</v>
      </c>
      <c r="EA15" s="17">
        <v>8790</v>
      </c>
      <c r="EB15" s="151">
        <f>100*EA15/$DN15</f>
        <v>1.5927231216648396</v>
      </c>
      <c r="EC15" s="17">
        <v>6982420</v>
      </c>
      <c r="ED15" s="17">
        <v>4643530</v>
      </c>
      <c r="EE15" s="96">
        <f>100*ED15/$EC15</f>
        <v>66.503160795254374</v>
      </c>
      <c r="EF15" s="17">
        <v>162560</v>
      </c>
      <c r="EG15" s="96">
        <f>100*EF15/$EC15</f>
        <v>2.3281326531489084</v>
      </c>
      <c r="EH15" s="17">
        <v>1516840</v>
      </c>
      <c r="EI15" s="96">
        <f>100*EH15/$EC15</f>
        <v>21.723700378951712</v>
      </c>
      <c r="EJ15" s="17">
        <v>451850</v>
      </c>
      <c r="EK15" s="96">
        <f>100*EJ15/$EC15</f>
        <v>6.4712520873851762</v>
      </c>
      <c r="EL15" s="17">
        <v>494155</v>
      </c>
      <c r="EM15" s="96">
        <f>100*EL15/$EC15</f>
        <v>7.0771308514812912</v>
      </c>
    </row>
    <row r="16" spans="1:143">
      <c r="A16" s="15">
        <v>2009</v>
      </c>
      <c r="B16" s="17">
        <v>1006095655</v>
      </c>
      <c r="C16" s="17">
        <v>732782110</v>
      </c>
      <c r="D16" s="96">
        <f t="shared" si="0"/>
        <v>72.834238609250335</v>
      </c>
      <c r="E16" s="17">
        <v>51976450</v>
      </c>
      <c r="F16" s="96">
        <f t="shared" si="0"/>
        <v>5.1661539080993251</v>
      </c>
      <c r="G16" s="17">
        <v>126292215</v>
      </c>
      <c r="H16" s="96">
        <f t="shared" si="1"/>
        <v>12.552704543784159</v>
      </c>
      <c r="I16" s="17">
        <v>19577120</v>
      </c>
      <c r="J16" s="96">
        <f t="shared" si="2"/>
        <v>1.9458507650547403</v>
      </c>
      <c r="K16" s="17">
        <v>66719650</v>
      </c>
      <c r="L16" s="96">
        <f t="shared" si="3"/>
        <v>6.631541411437663</v>
      </c>
      <c r="M16" s="17">
        <v>2792050</v>
      </c>
      <c r="N16" s="96">
        <f t="shared" si="4"/>
        <v>0.27751337421291217</v>
      </c>
      <c r="O16" s="17">
        <v>25533175</v>
      </c>
      <c r="P16" s="96">
        <v>72.834238609250335</v>
      </c>
      <c r="Q16" s="45">
        <v>19640475</v>
      </c>
      <c r="R16" s="17">
        <v>13723605</v>
      </c>
      <c r="S16" s="96">
        <f t="shared" si="5"/>
        <v>69.874099277130512</v>
      </c>
      <c r="T16" s="17">
        <v>533085</v>
      </c>
      <c r="U16" s="96">
        <f t="shared" si="5"/>
        <v>2.7142164331565302</v>
      </c>
      <c r="V16" s="17">
        <v>3365825</v>
      </c>
      <c r="W16" s="96">
        <f t="shared" si="6"/>
        <v>17.13718736435855</v>
      </c>
      <c r="X16" s="17">
        <v>833950</v>
      </c>
      <c r="Y16" s="96">
        <f t="shared" si="7"/>
        <v>4.2460785698920214</v>
      </c>
      <c r="Z16" s="17">
        <v>1551255</v>
      </c>
      <c r="AA16" s="96">
        <f t="shared" si="8"/>
        <v>7.8982560248670159</v>
      </c>
      <c r="AB16" s="17">
        <v>49685</v>
      </c>
      <c r="AC16" s="96">
        <f t="shared" si="9"/>
        <v>0.25297249684643575</v>
      </c>
      <c r="AD16" s="17">
        <v>417020</v>
      </c>
      <c r="AE16" s="151">
        <f t="shared" si="10"/>
        <v>2.1232684036409508</v>
      </c>
      <c r="AF16" s="17">
        <v>3805615</v>
      </c>
      <c r="AG16" s="17">
        <v>2818055</v>
      </c>
      <c r="AH16" s="96">
        <f t="shared" si="17"/>
        <v>74.049923599733546</v>
      </c>
      <c r="AI16" s="17">
        <v>107765</v>
      </c>
      <c r="AJ16" s="96">
        <f t="shared" si="17"/>
        <v>2.8317367889289904</v>
      </c>
      <c r="AK16" s="17">
        <v>483585</v>
      </c>
      <c r="AL16" s="96">
        <f t="shared" si="18"/>
        <v>12.707144574530004</v>
      </c>
      <c r="AM16" s="17">
        <v>78415</v>
      </c>
      <c r="AN16" s="96">
        <f t="shared" si="19"/>
        <v>2.0605079599486547</v>
      </c>
      <c r="AO16" s="17">
        <v>306780</v>
      </c>
      <c r="AP16" s="96">
        <f t="shared" si="20"/>
        <v>8.0612463425753784</v>
      </c>
      <c r="AQ16" s="17">
        <v>11440</v>
      </c>
      <c r="AR16" s="96">
        <f t="shared" si="21"/>
        <v>0.30060844305059758</v>
      </c>
      <c r="AS16" s="17">
        <v>77990</v>
      </c>
      <c r="AT16" s="96">
        <f t="shared" si="22"/>
        <v>2.0493402511814778</v>
      </c>
      <c r="AU16" s="45">
        <v>3704670</v>
      </c>
      <c r="AV16" s="17">
        <v>2735685</v>
      </c>
      <c r="AW16" s="96">
        <f t="shared" si="11"/>
        <v>73.844229040643299</v>
      </c>
      <c r="AX16" s="17">
        <v>117435</v>
      </c>
      <c r="AY16" s="96">
        <f t="shared" si="11"/>
        <v>3.1699179684020438</v>
      </c>
      <c r="AZ16" s="17">
        <v>477160</v>
      </c>
      <c r="BA16" s="96">
        <f t="shared" si="12"/>
        <v>12.879959618535525</v>
      </c>
      <c r="BB16" s="17">
        <v>72575</v>
      </c>
      <c r="BC16" s="96">
        <f t="shared" si="13"/>
        <v>1.9590138932752446</v>
      </c>
      <c r="BD16" s="17">
        <v>276540</v>
      </c>
      <c r="BE16" s="96">
        <f t="shared" si="14"/>
        <v>7.4646324773866501</v>
      </c>
      <c r="BF16" s="17">
        <v>8635</v>
      </c>
      <c r="BG16" s="96">
        <f t="shared" si="15"/>
        <v>0.23308418833526334</v>
      </c>
      <c r="BH16" s="17">
        <v>89205</v>
      </c>
      <c r="BI16" s="151">
        <f t="shared" si="16"/>
        <v>2.4079067771218488</v>
      </c>
      <c r="BJ16" s="17">
        <v>2652540</v>
      </c>
      <c r="BK16" s="17">
        <v>1950775</v>
      </c>
      <c r="BL16" s="96">
        <f t="shared" ref="BL16:BN26" si="23">100*BK16/$BJ16</f>
        <v>73.543660039056903</v>
      </c>
      <c r="BM16" s="17">
        <v>91300</v>
      </c>
      <c r="BN16" s="96">
        <f t="shared" si="23"/>
        <v>3.441983909761964</v>
      </c>
      <c r="BO16" s="17">
        <v>301240</v>
      </c>
      <c r="BP16" s="96">
        <f t="shared" ref="BP16:BP26" si="24">100*BO16/$BJ16</f>
        <v>11.356661916502674</v>
      </c>
      <c r="BQ16" s="17">
        <v>44420</v>
      </c>
      <c r="BR16" s="96">
        <f t="shared" ref="BR16:BR26" si="25">100*BQ16/$BJ16</f>
        <v>1.6746213063704978</v>
      </c>
      <c r="BS16" s="17">
        <v>241360</v>
      </c>
      <c r="BT16" s="96">
        <f t="shared" ref="BT16:BT26" si="26">100*BS16/$BJ16</f>
        <v>9.0992030280410479</v>
      </c>
      <c r="BU16" s="17">
        <v>5755</v>
      </c>
      <c r="BV16" s="96">
        <f t="shared" ref="BV16:BV26" si="27">100*BU16/$BJ16</f>
        <v>0.21696185542913585</v>
      </c>
      <c r="BW16" s="17">
        <v>64555</v>
      </c>
      <c r="BX16" s="96">
        <f t="shared" ref="BX16:BX26" si="28">100*BW16/$BJ16</f>
        <v>2.4337050525157018</v>
      </c>
      <c r="BY16" s="45">
        <v>827800</v>
      </c>
      <c r="BZ16" s="17">
        <v>564020</v>
      </c>
      <c r="CA16" s="96">
        <f t="shared" ref="CA16:CC26" si="29">100*BZ16/$BY16</f>
        <v>68.134815172747039</v>
      </c>
      <c r="CB16" s="17">
        <v>18325</v>
      </c>
      <c r="CC16" s="96">
        <f t="shared" si="29"/>
        <v>2.2136989611017155</v>
      </c>
      <c r="CD16" s="17">
        <v>163835</v>
      </c>
      <c r="CE16" s="96">
        <f t="shared" ref="CE16:CE26" si="30">100*CD16/$BY16</f>
        <v>19.79161633244745</v>
      </c>
      <c r="CF16" s="17">
        <v>41155</v>
      </c>
      <c r="CG16" s="96">
        <f t="shared" ref="CG16:CG26" si="31">100*CF16/$BY16</f>
        <v>4.971611500362406</v>
      </c>
      <c r="CH16" s="17">
        <v>63210</v>
      </c>
      <c r="CI16" s="96">
        <f t="shared" ref="CI16:CI26" si="32">100*CH16/$BY16</f>
        <v>7.6359023918820972</v>
      </c>
      <c r="CJ16" s="17">
        <v>1925</v>
      </c>
      <c r="CK16" s="96">
        <f t="shared" ref="CK16:CK26" si="33">100*CJ16/$BY16</f>
        <v>0.23254409277603286</v>
      </c>
      <c r="CL16" s="17">
        <v>17260</v>
      </c>
      <c r="CM16" s="151">
        <f t="shared" ref="CM16:CM26" si="34">100*CL16/$BY16</f>
        <v>2.0850446967866634</v>
      </c>
      <c r="CN16" s="17">
        <v>623685</v>
      </c>
      <c r="CO16" s="17">
        <v>398065</v>
      </c>
      <c r="CP16" s="96">
        <f t="shared" ref="CP16:CR26" si="35">100*CO16/$CN16</f>
        <v>63.824687141746232</v>
      </c>
      <c r="CQ16" s="17">
        <v>14475</v>
      </c>
      <c r="CR16" s="96">
        <f t="shared" si="35"/>
        <v>2.32088313812261</v>
      </c>
      <c r="CS16" s="17">
        <v>129860</v>
      </c>
      <c r="CT16" s="96">
        <f t="shared" ref="CT16:CT26" si="36">100*CS16/$CN16</f>
        <v>20.821408242943154</v>
      </c>
      <c r="CU16" s="17">
        <v>36595</v>
      </c>
      <c r="CV16" s="96">
        <f t="shared" ref="CV16:CV26" si="37">100*CU16/$CN16</f>
        <v>5.8675453153434827</v>
      </c>
      <c r="CW16" s="17">
        <v>61945</v>
      </c>
      <c r="CX16" s="96">
        <f t="shared" ref="CX16:CX26" si="38">100*CW16/$CN16</f>
        <v>9.9320971323664988</v>
      </c>
      <c r="CY16" s="17">
        <v>1730</v>
      </c>
      <c r="CZ16" s="96">
        <f t="shared" ref="CZ16:CZ26" si="39">100*CY16/$CN16</f>
        <v>0.27738361512622556</v>
      </c>
      <c r="DA16" s="17">
        <v>18340</v>
      </c>
      <c r="DB16" s="96">
        <f t="shared" ref="DB16:DB26" si="40">100*DA16/$CN16</f>
        <v>2.9405869950375592</v>
      </c>
      <c r="DC16" s="45">
        <v>351690</v>
      </c>
      <c r="DD16" s="17">
        <v>222650</v>
      </c>
      <c r="DE16" s="96">
        <f t="shared" ref="DE16:DG26" si="41">100*DD16/$DC16</f>
        <v>63.308595638204103</v>
      </c>
      <c r="DF16" s="17">
        <v>9935</v>
      </c>
      <c r="DG16" s="96">
        <f t="shared" si="41"/>
        <v>2.8249310472290938</v>
      </c>
      <c r="DH16" s="17">
        <v>81775</v>
      </c>
      <c r="DI16" s="96">
        <f t="shared" ref="DI16:DI26" si="42">100*DH16/$DC16</f>
        <v>23.252011714862522</v>
      </c>
      <c r="DJ16" s="17">
        <v>19085</v>
      </c>
      <c r="DK16" s="96">
        <f t="shared" ref="DK16:DK26" si="43">100*DJ16/$DC16</f>
        <v>5.42665415564844</v>
      </c>
      <c r="DL16" s="17">
        <v>29765</v>
      </c>
      <c r="DM16" s="96">
        <f t="shared" ref="DM16:DM26" si="44">100*DL16/$DC16</f>
        <v>8.4634194887543011</v>
      </c>
      <c r="DN16" s="45">
        <v>562605</v>
      </c>
      <c r="DO16" s="17">
        <v>376210</v>
      </c>
      <c r="DP16" s="96">
        <f t="shared" ref="DP16:DR26" si="45">100*DO16/$DN16</f>
        <v>66.869295509282708</v>
      </c>
      <c r="DQ16" s="17">
        <v>13710</v>
      </c>
      <c r="DR16" s="96">
        <f t="shared" si="45"/>
        <v>2.43687844935612</v>
      </c>
      <c r="DS16" s="17">
        <v>108010</v>
      </c>
      <c r="DT16" s="96">
        <f t="shared" ref="DT16:DT26" si="46">100*DS16/$DN16</f>
        <v>19.198194114876333</v>
      </c>
      <c r="DU16" s="17">
        <v>24540</v>
      </c>
      <c r="DV16" s="96">
        <f t="shared" ref="DV16:DV26" si="47">100*DU16/$DN16</f>
        <v>4.3618524542085479</v>
      </c>
      <c r="DW16" s="17">
        <v>53540</v>
      </c>
      <c r="DX16" s="96">
        <f t="shared" ref="DX16:DX26" si="48">100*DW16/$DN16</f>
        <v>9.5164458190026746</v>
      </c>
      <c r="DY16" s="17">
        <v>2135</v>
      </c>
      <c r="DZ16" s="96">
        <f t="shared" ref="DZ16:DZ26" si="49">100*DY16/$DN16</f>
        <v>0.37948471840811937</v>
      </c>
      <c r="EA16" s="17">
        <v>9550</v>
      </c>
      <c r="EB16" s="151">
        <f t="shared" ref="EB16:EB25" si="50">100*EA16/$DN16</f>
        <v>1.6974609184063418</v>
      </c>
      <c r="EC16" s="17">
        <v>7111870</v>
      </c>
      <c r="ED16" s="17">
        <v>4658145</v>
      </c>
      <c r="EE16" s="96">
        <f t="shared" ref="EE16:EG26" si="51">100*ED16/$EC16</f>
        <v>65.498174179224307</v>
      </c>
      <c r="EF16" s="17">
        <v>160135</v>
      </c>
      <c r="EG16" s="96">
        <f t="shared" si="51"/>
        <v>2.2516581433575134</v>
      </c>
      <c r="EH16" s="17">
        <v>1634275</v>
      </c>
      <c r="EI16" s="96">
        <f t="shared" ref="EI16:EI26" si="52">100*EH16/$EC16</f>
        <v>22.979539839732727</v>
      </c>
      <c r="EJ16" s="17">
        <v>517165</v>
      </c>
      <c r="EK16" s="96">
        <f t="shared" ref="EK16:EK26" si="53">100*EJ16/$EC16</f>
        <v>7.2718567690354297</v>
      </c>
      <c r="EL16" s="17">
        <v>518115</v>
      </c>
      <c r="EM16" s="96">
        <f t="shared" ref="EM16:EM26" si="54">100*EL16/$EC16</f>
        <v>7.2852147184917611</v>
      </c>
    </row>
    <row r="17" spans="1:143">
      <c r="A17" s="15">
        <v>2010</v>
      </c>
      <c r="B17" s="17">
        <v>1034817780</v>
      </c>
      <c r="C17" s="17">
        <v>752323645</v>
      </c>
      <c r="D17" s="96">
        <f t="shared" si="0"/>
        <v>72.701074482891087</v>
      </c>
      <c r="E17" s="17">
        <v>51284180</v>
      </c>
      <c r="F17" s="96">
        <f t="shared" si="0"/>
        <v>4.9558657563846653</v>
      </c>
      <c r="G17" s="17">
        <v>132595120</v>
      </c>
      <c r="H17" s="96">
        <f t="shared" si="1"/>
        <v>12.813378602752652</v>
      </c>
      <c r="I17" s="17">
        <v>18729345</v>
      </c>
      <c r="J17" s="96">
        <f t="shared" si="2"/>
        <v>1.8099172010747631</v>
      </c>
      <c r="K17" s="17">
        <v>70326360</v>
      </c>
      <c r="L17" s="96">
        <f t="shared" si="3"/>
        <v>6.7960138837197022</v>
      </c>
      <c r="M17" s="17">
        <v>3070795</v>
      </c>
      <c r="N17" s="96">
        <f t="shared" si="4"/>
        <v>0.29674741382970826</v>
      </c>
      <c r="O17" s="17">
        <v>25217685</v>
      </c>
      <c r="P17" s="96">
        <v>72.701074482891087</v>
      </c>
      <c r="Q17" s="45">
        <v>20160995</v>
      </c>
      <c r="R17" s="17">
        <v>14030245</v>
      </c>
      <c r="S17" s="96">
        <f t="shared" si="5"/>
        <v>69.591034569474374</v>
      </c>
      <c r="T17" s="17">
        <v>580305</v>
      </c>
      <c r="U17" s="96">
        <f t="shared" si="5"/>
        <v>2.8783549621434856</v>
      </c>
      <c r="V17" s="17">
        <v>3449750</v>
      </c>
      <c r="W17" s="96">
        <f t="shared" si="6"/>
        <v>17.111010642083887</v>
      </c>
      <c r="X17" s="17">
        <v>837700</v>
      </c>
      <c r="Y17" s="96">
        <f t="shared" si="7"/>
        <v>4.1550528632143404</v>
      </c>
      <c r="Z17" s="17">
        <v>1626910</v>
      </c>
      <c r="AA17" s="96">
        <f t="shared" si="8"/>
        <v>8.0695918033807352</v>
      </c>
      <c r="AB17" s="17">
        <v>51705</v>
      </c>
      <c r="AC17" s="96">
        <f t="shared" si="9"/>
        <v>0.25646055663423356</v>
      </c>
      <c r="AD17" s="17">
        <v>422080</v>
      </c>
      <c r="AE17" s="151">
        <f t="shared" si="10"/>
        <v>2.0935474662832863</v>
      </c>
      <c r="AF17" s="17">
        <v>3949535</v>
      </c>
      <c r="AG17" s="17">
        <v>2913555</v>
      </c>
      <c r="AH17" s="96">
        <f t="shared" si="17"/>
        <v>73.769570341825045</v>
      </c>
      <c r="AI17" s="17">
        <v>119540</v>
      </c>
      <c r="AJ17" s="96">
        <f t="shared" si="17"/>
        <v>3.0266854199291817</v>
      </c>
      <c r="AK17" s="17">
        <v>505900</v>
      </c>
      <c r="AL17" s="96">
        <f t="shared" si="18"/>
        <v>12.809102843752493</v>
      </c>
      <c r="AM17" s="17">
        <v>82590</v>
      </c>
      <c r="AN17" s="96">
        <f t="shared" si="19"/>
        <v>2.0911322472139124</v>
      </c>
      <c r="AO17" s="17">
        <v>322415</v>
      </c>
      <c r="AP17" s="96">
        <f t="shared" si="20"/>
        <v>8.1633660671446133</v>
      </c>
      <c r="AQ17" s="17">
        <v>10730</v>
      </c>
      <c r="AR17" s="96">
        <f t="shared" si="21"/>
        <v>0.27167755191433929</v>
      </c>
      <c r="AS17" s="17">
        <v>77400</v>
      </c>
      <c r="AT17" s="96">
        <f t="shared" si="22"/>
        <v>1.9597243726160167</v>
      </c>
      <c r="AU17" s="45">
        <v>3748480</v>
      </c>
      <c r="AV17" s="17">
        <v>2726430</v>
      </c>
      <c r="AW17" s="96">
        <f t="shared" si="11"/>
        <v>72.734281628820213</v>
      </c>
      <c r="AX17" s="17">
        <v>139190</v>
      </c>
      <c r="AY17" s="96">
        <f t="shared" si="11"/>
        <v>3.7132384326446988</v>
      </c>
      <c r="AZ17" s="17">
        <v>494365</v>
      </c>
      <c r="BA17" s="96">
        <f t="shared" si="12"/>
        <v>13.188412369813898</v>
      </c>
      <c r="BB17" s="17">
        <v>78695</v>
      </c>
      <c r="BC17" s="96">
        <f t="shared" si="13"/>
        <v>2.0993842837630186</v>
      </c>
      <c r="BD17" s="17">
        <v>290475</v>
      </c>
      <c r="BE17" s="96">
        <f t="shared" si="14"/>
        <v>7.7491409851459796</v>
      </c>
      <c r="BF17" s="17">
        <v>9885</v>
      </c>
      <c r="BG17" s="96">
        <f t="shared" si="15"/>
        <v>0.2637068891924193</v>
      </c>
      <c r="BH17" s="17">
        <v>88135</v>
      </c>
      <c r="BI17" s="151">
        <f t="shared" si="16"/>
        <v>2.3512196943827899</v>
      </c>
      <c r="BJ17" s="17">
        <v>2750765</v>
      </c>
      <c r="BK17" s="17">
        <v>2004565</v>
      </c>
      <c r="BL17" s="96">
        <f t="shared" si="23"/>
        <v>72.873000783418433</v>
      </c>
      <c r="BM17" s="17">
        <v>94845</v>
      </c>
      <c r="BN17" s="96">
        <f t="shared" si="23"/>
        <v>3.4479499339274713</v>
      </c>
      <c r="BO17" s="17">
        <v>313150</v>
      </c>
      <c r="BP17" s="96">
        <f t="shared" si="24"/>
        <v>11.384105876001767</v>
      </c>
      <c r="BQ17" s="17">
        <v>47010</v>
      </c>
      <c r="BR17" s="96">
        <f t="shared" si="25"/>
        <v>1.7089791385305542</v>
      </c>
      <c r="BS17" s="17">
        <v>260495</v>
      </c>
      <c r="BT17" s="96">
        <f t="shared" si="26"/>
        <v>9.4699110974583434</v>
      </c>
      <c r="BU17" s="17">
        <v>6455</v>
      </c>
      <c r="BV17" s="96">
        <f t="shared" si="27"/>
        <v>0.2346619940271161</v>
      </c>
      <c r="BW17" s="17">
        <v>71260</v>
      </c>
      <c r="BX17" s="96">
        <f t="shared" si="28"/>
        <v>2.5905520827842436</v>
      </c>
      <c r="BY17" s="45">
        <v>846660</v>
      </c>
      <c r="BZ17" s="17">
        <v>575120</v>
      </c>
      <c r="CA17" s="96">
        <f t="shared" si="29"/>
        <v>67.928093921999391</v>
      </c>
      <c r="CB17" s="17">
        <v>19560</v>
      </c>
      <c r="CC17" s="96">
        <f t="shared" si="29"/>
        <v>2.3102544114520587</v>
      </c>
      <c r="CD17" s="17">
        <v>162730</v>
      </c>
      <c r="CE17" s="96">
        <f t="shared" si="30"/>
        <v>19.220230080551815</v>
      </c>
      <c r="CF17" s="17">
        <v>38145</v>
      </c>
      <c r="CG17" s="96">
        <f t="shared" si="31"/>
        <v>4.505350435830203</v>
      </c>
      <c r="CH17" s="17">
        <v>67030</v>
      </c>
      <c r="CI17" s="96">
        <f t="shared" si="32"/>
        <v>7.9169914723737982</v>
      </c>
      <c r="CJ17" s="17">
        <v>2945</v>
      </c>
      <c r="CK17" s="96">
        <f t="shared" si="33"/>
        <v>0.347837384546335</v>
      </c>
      <c r="CL17" s="17">
        <v>19280</v>
      </c>
      <c r="CM17" s="151">
        <f t="shared" si="34"/>
        <v>2.2771832849077551</v>
      </c>
      <c r="CN17" s="17">
        <v>634105</v>
      </c>
      <c r="CO17" s="17">
        <v>407830</v>
      </c>
      <c r="CP17" s="96">
        <f t="shared" si="35"/>
        <v>64.315846744624309</v>
      </c>
      <c r="CQ17" s="17">
        <v>16335</v>
      </c>
      <c r="CR17" s="96">
        <f t="shared" si="35"/>
        <v>2.5760717862183706</v>
      </c>
      <c r="CS17" s="17">
        <v>130700</v>
      </c>
      <c r="CT17" s="96">
        <f t="shared" si="36"/>
        <v>20.611728341520728</v>
      </c>
      <c r="CU17" s="17">
        <v>35565</v>
      </c>
      <c r="CV17" s="96">
        <f t="shared" si="37"/>
        <v>5.6086925666884824</v>
      </c>
      <c r="CW17" s="17">
        <v>63275</v>
      </c>
      <c r="CX17" s="96">
        <f t="shared" si="38"/>
        <v>9.9786312992327773</v>
      </c>
      <c r="CY17" s="17">
        <v>1915</v>
      </c>
      <c r="CZ17" s="96">
        <f t="shared" si="39"/>
        <v>0.30200045733750719</v>
      </c>
      <c r="DA17" s="17">
        <v>14050</v>
      </c>
      <c r="DB17" s="96">
        <f t="shared" si="40"/>
        <v>2.215721371066306</v>
      </c>
      <c r="DC17" s="45">
        <v>354685</v>
      </c>
      <c r="DD17" s="17">
        <v>224585</v>
      </c>
      <c r="DE17" s="96">
        <f t="shared" si="41"/>
        <v>63.319565248036987</v>
      </c>
      <c r="DF17" s="17">
        <v>9150</v>
      </c>
      <c r="DG17" s="96">
        <f t="shared" si="41"/>
        <v>2.5797538661065453</v>
      </c>
      <c r="DH17" s="17">
        <v>82270</v>
      </c>
      <c r="DI17" s="96">
        <f t="shared" si="42"/>
        <v>23.195229569900054</v>
      </c>
      <c r="DJ17" s="17">
        <v>19080</v>
      </c>
      <c r="DK17" s="96">
        <f t="shared" si="43"/>
        <v>5.3794211765369271</v>
      </c>
      <c r="DL17" s="17">
        <v>30975</v>
      </c>
      <c r="DM17" s="96">
        <f t="shared" si="44"/>
        <v>8.7331012024754351</v>
      </c>
      <c r="DN17" s="45">
        <v>573325</v>
      </c>
      <c r="DO17" s="17">
        <v>382855</v>
      </c>
      <c r="DP17" s="96">
        <f t="shared" si="45"/>
        <v>66.778005494265912</v>
      </c>
      <c r="DQ17" s="17">
        <v>15285</v>
      </c>
      <c r="DR17" s="96">
        <f t="shared" si="45"/>
        <v>2.6660271224872454</v>
      </c>
      <c r="DS17" s="17">
        <v>109690</v>
      </c>
      <c r="DT17" s="96">
        <f t="shared" si="46"/>
        <v>19.132254829285309</v>
      </c>
      <c r="DU17" s="17">
        <v>23825</v>
      </c>
      <c r="DV17" s="96">
        <f t="shared" si="47"/>
        <v>4.1555836567391964</v>
      </c>
      <c r="DW17" s="17">
        <v>54025</v>
      </c>
      <c r="DX17" s="96">
        <f t="shared" si="48"/>
        <v>9.423102079972093</v>
      </c>
      <c r="DY17" s="17">
        <v>1180</v>
      </c>
      <c r="DZ17" s="96">
        <f t="shared" si="49"/>
        <v>0.20581694501373565</v>
      </c>
      <c r="EA17" s="17">
        <v>10290</v>
      </c>
      <c r="EB17" s="151">
        <f t="shared" si="50"/>
        <v>1.7947935289757118</v>
      </c>
      <c r="EC17" s="17">
        <v>7303440</v>
      </c>
      <c r="ED17" s="17">
        <v>4795310</v>
      </c>
      <c r="EE17" s="96">
        <f t="shared" si="51"/>
        <v>65.65823776193136</v>
      </c>
      <c r="EF17" s="17">
        <v>166405</v>
      </c>
      <c r="EG17" s="96">
        <f t="shared" si="51"/>
        <v>2.2784468688727504</v>
      </c>
      <c r="EH17" s="17">
        <v>1650940</v>
      </c>
      <c r="EI17" s="96">
        <f t="shared" si="52"/>
        <v>22.60496423603124</v>
      </c>
      <c r="EJ17" s="17">
        <v>512785</v>
      </c>
      <c r="EK17" s="96">
        <f t="shared" si="53"/>
        <v>7.0211434611635068</v>
      </c>
      <c r="EL17" s="17">
        <v>538220</v>
      </c>
      <c r="EM17" s="96">
        <f t="shared" si="54"/>
        <v>7.3694040068789501</v>
      </c>
    </row>
    <row r="18" spans="1:143">
      <c r="A18" s="15">
        <v>2011</v>
      </c>
      <c r="B18" s="17">
        <v>1086600705</v>
      </c>
      <c r="C18" s="17">
        <v>792409040</v>
      </c>
      <c r="D18" s="96">
        <f t="shared" si="0"/>
        <v>72.925503945812366</v>
      </c>
      <c r="E18" s="17">
        <v>57042655</v>
      </c>
      <c r="F18" s="96">
        <f t="shared" si="0"/>
        <v>5.2496427378997517</v>
      </c>
      <c r="G18" s="17">
        <v>135143360</v>
      </c>
      <c r="H18" s="96">
        <f t="shared" si="1"/>
        <v>12.437260474628534</v>
      </c>
      <c r="I18" s="17">
        <v>17012275</v>
      </c>
      <c r="J18" s="96">
        <f t="shared" si="2"/>
        <v>1.565641815040052</v>
      </c>
      <c r="K18" s="17">
        <v>74382085</v>
      </c>
      <c r="L18" s="96">
        <f t="shared" si="3"/>
        <v>6.8453926688737052</v>
      </c>
      <c r="M18" s="17">
        <v>3311115</v>
      </c>
      <c r="N18" s="96">
        <f t="shared" si="4"/>
        <v>0.30472233128175635</v>
      </c>
      <c r="O18" s="17">
        <v>24312450</v>
      </c>
      <c r="P18" s="96">
        <v>72.925503945812366</v>
      </c>
      <c r="Q18" s="45">
        <v>20996270</v>
      </c>
      <c r="R18" s="17">
        <v>14598240</v>
      </c>
      <c r="S18" s="96">
        <f t="shared" si="5"/>
        <v>69.527778029145182</v>
      </c>
      <c r="T18" s="17">
        <v>655295</v>
      </c>
      <c r="U18" s="96">
        <f t="shared" si="5"/>
        <v>3.1210067311955885</v>
      </c>
      <c r="V18" s="17">
        <v>3556485</v>
      </c>
      <c r="W18" s="96">
        <f t="shared" si="6"/>
        <v>16.938651484287448</v>
      </c>
      <c r="X18" s="17">
        <v>836140</v>
      </c>
      <c r="Y18" s="96">
        <f t="shared" si="7"/>
        <v>3.9823263846387955</v>
      </c>
      <c r="Z18" s="17">
        <v>1706655</v>
      </c>
      <c r="AA18" s="96">
        <f t="shared" si="8"/>
        <v>8.1283723251796633</v>
      </c>
      <c r="AB18" s="17">
        <v>55505</v>
      </c>
      <c r="AC18" s="96">
        <f t="shared" si="9"/>
        <v>0.26435647855547678</v>
      </c>
      <c r="AD18" s="17">
        <v>424095</v>
      </c>
      <c r="AE18" s="151">
        <f t="shared" si="10"/>
        <v>2.0198587653902336</v>
      </c>
      <c r="AF18" s="17">
        <v>4152940</v>
      </c>
      <c r="AG18" s="17">
        <v>3040190</v>
      </c>
      <c r="AH18" s="96">
        <f t="shared" si="17"/>
        <v>73.205728953464288</v>
      </c>
      <c r="AI18" s="17">
        <v>149180</v>
      </c>
      <c r="AJ18" s="96">
        <f t="shared" si="17"/>
        <v>3.5921539921116126</v>
      </c>
      <c r="AK18" s="17">
        <v>527215</v>
      </c>
      <c r="AL18" s="96">
        <f t="shared" si="18"/>
        <v>12.694982349853356</v>
      </c>
      <c r="AM18" s="17">
        <v>82320</v>
      </c>
      <c r="AN18" s="96">
        <f t="shared" si="19"/>
        <v>1.9822101932606779</v>
      </c>
      <c r="AO18" s="17">
        <v>336735</v>
      </c>
      <c r="AP18" s="96">
        <f t="shared" si="20"/>
        <v>8.1083521553405546</v>
      </c>
      <c r="AQ18" s="17">
        <v>11310</v>
      </c>
      <c r="AR18" s="96">
        <f t="shared" si="21"/>
        <v>0.27233718763093134</v>
      </c>
      <c r="AS18" s="17">
        <v>88310</v>
      </c>
      <c r="AT18" s="96">
        <f t="shared" si="22"/>
        <v>2.1264453615992527</v>
      </c>
      <c r="AU18" s="45">
        <v>3881095</v>
      </c>
      <c r="AV18" s="17">
        <v>2824840</v>
      </c>
      <c r="AW18" s="96">
        <f t="shared" si="11"/>
        <v>72.78461362064057</v>
      </c>
      <c r="AX18" s="17">
        <v>140415</v>
      </c>
      <c r="AY18" s="96">
        <f t="shared" si="11"/>
        <v>3.6179222616297722</v>
      </c>
      <c r="AZ18" s="17">
        <v>507300</v>
      </c>
      <c r="BA18" s="96">
        <f t="shared" si="12"/>
        <v>13.071053401166424</v>
      </c>
      <c r="BB18" s="17">
        <v>76050</v>
      </c>
      <c r="BC18" s="96">
        <f t="shared" si="13"/>
        <v>1.9594985435811285</v>
      </c>
      <c r="BD18" s="17">
        <v>307070</v>
      </c>
      <c r="BE18" s="96">
        <f t="shared" si="14"/>
        <v>7.9119423770868789</v>
      </c>
      <c r="BF18" s="17">
        <v>12220</v>
      </c>
      <c r="BG18" s="96">
        <f t="shared" si="15"/>
        <v>0.31485959503696764</v>
      </c>
      <c r="BH18" s="17">
        <v>89250</v>
      </c>
      <c r="BI18" s="151">
        <f t="shared" si="16"/>
        <v>2.2996087444393916</v>
      </c>
      <c r="BJ18" s="17">
        <v>2906845</v>
      </c>
      <c r="BK18" s="17">
        <v>2119435</v>
      </c>
      <c r="BL18" s="96">
        <f t="shared" si="23"/>
        <v>72.911868365874341</v>
      </c>
      <c r="BM18" s="17">
        <v>108990</v>
      </c>
      <c r="BN18" s="96">
        <f t="shared" si="23"/>
        <v>3.7494259239828751</v>
      </c>
      <c r="BO18" s="17">
        <v>326125</v>
      </c>
      <c r="BP18" s="96">
        <f t="shared" si="24"/>
        <v>11.219208454527159</v>
      </c>
      <c r="BQ18" s="17">
        <v>47525</v>
      </c>
      <c r="BR18" s="96">
        <f t="shared" si="25"/>
        <v>1.634934095213195</v>
      </c>
      <c r="BS18" s="17">
        <v>275360</v>
      </c>
      <c r="BT18" s="96">
        <f t="shared" si="26"/>
        <v>9.4728133078991146</v>
      </c>
      <c r="BU18" s="17">
        <v>7410</v>
      </c>
      <c r="BV18" s="96">
        <f t="shared" si="27"/>
        <v>0.25491555277285166</v>
      </c>
      <c r="BW18" s="17">
        <v>69525</v>
      </c>
      <c r="BX18" s="96">
        <f t="shared" si="28"/>
        <v>2.391768394943659</v>
      </c>
      <c r="BY18" s="45">
        <v>874880</v>
      </c>
      <c r="BZ18" s="17">
        <v>596655</v>
      </c>
      <c r="CA18" s="96">
        <f t="shared" si="29"/>
        <v>68.198495793708858</v>
      </c>
      <c r="CB18" s="17">
        <v>21845</v>
      </c>
      <c r="CC18" s="96">
        <f t="shared" si="29"/>
        <v>2.4969138624725677</v>
      </c>
      <c r="CD18" s="17">
        <v>167165</v>
      </c>
      <c r="CE18" s="96">
        <f t="shared" si="30"/>
        <v>19.107191843452817</v>
      </c>
      <c r="CF18" s="17">
        <v>36840</v>
      </c>
      <c r="CG18" s="96">
        <f t="shared" si="31"/>
        <v>4.2108632040965617</v>
      </c>
      <c r="CH18" s="17">
        <v>70360</v>
      </c>
      <c r="CI18" s="96">
        <f t="shared" si="32"/>
        <v>8.042245793708851</v>
      </c>
      <c r="CJ18" s="17">
        <v>2015</v>
      </c>
      <c r="CK18" s="96">
        <f t="shared" si="33"/>
        <v>0.230317300658376</v>
      </c>
      <c r="CL18" s="17">
        <v>16840</v>
      </c>
      <c r="CM18" s="151">
        <f t="shared" si="34"/>
        <v>1.9248354059985369</v>
      </c>
      <c r="CN18" s="17">
        <v>660770</v>
      </c>
      <c r="CO18" s="17">
        <v>426705</v>
      </c>
      <c r="CP18" s="96">
        <f t="shared" si="35"/>
        <v>64.576932972138565</v>
      </c>
      <c r="CQ18" s="17">
        <v>19545</v>
      </c>
      <c r="CR18" s="96">
        <f t="shared" si="35"/>
        <v>2.9579127381691057</v>
      </c>
      <c r="CS18" s="17">
        <v>131900</v>
      </c>
      <c r="CT18" s="96">
        <f t="shared" si="36"/>
        <v>19.961559998183937</v>
      </c>
      <c r="CU18" s="17">
        <v>32655</v>
      </c>
      <c r="CV18" s="96">
        <f t="shared" si="37"/>
        <v>4.9419616508013382</v>
      </c>
      <c r="CW18" s="17">
        <v>67205</v>
      </c>
      <c r="CX18" s="96">
        <f t="shared" si="38"/>
        <v>10.170709929324879</v>
      </c>
      <c r="CY18" s="17">
        <v>1645</v>
      </c>
      <c r="CZ18" s="96">
        <f t="shared" si="39"/>
        <v>0.24895198026544788</v>
      </c>
      <c r="DA18" s="17">
        <v>13770</v>
      </c>
      <c r="DB18" s="96">
        <f t="shared" si="40"/>
        <v>2.0839323819180651</v>
      </c>
      <c r="DC18" s="45">
        <v>363465</v>
      </c>
      <c r="DD18" s="17">
        <v>228735</v>
      </c>
      <c r="DE18" s="96">
        <f t="shared" si="41"/>
        <v>62.93178160207998</v>
      </c>
      <c r="DF18" s="17">
        <v>10440</v>
      </c>
      <c r="DG18" s="96">
        <f t="shared" si="41"/>
        <v>2.8723535966324132</v>
      </c>
      <c r="DH18" s="17">
        <v>84340</v>
      </c>
      <c r="DI18" s="96">
        <f t="shared" si="42"/>
        <v>23.204435090036181</v>
      </c>
      <c r="DJ18" s="17">
        <v>19185</v>
      </c>
      <c r="DK18" s="96">
        <f t="shared" si="43"/>
        <v>5.2783624282943338</v>
      </c>
      <c r="DL18" s="17">
        <v>32050</v>
      </c>
      <c r="DM18" s="96">
        <f t="shared" si="44"/>
        <v>8.8179054379376289</v>
      </c>
      <c r="DN18" s="45">
        <v>593450</v>
      </c>
      <c r="DO18" s="17">
        <v>397215</v>
      </c>
      <c r="DP18" s="96">
        <f t="shared" si="45"/>
        <v>66.933187294633072</v>
      </c>
      <c r="DQ18" s="17">
        <v>16170</v>
      </c>
      <c r="DR18" s="96">
        <f t="shared" si="45"/>
        <v>2.7247451343836886</v>
      </c>
      <c r="DS18" s="17">
        <v>114260</v>
      </c>
      <c r="DT18" s="96">
        <f t="shared" si="46"/>
        <v>19.253517566770579</v>
      </c>
      <c r="DU18" s="17">
        <v>23930</v>
      </c>
      <c r="DV18" s="96">
        <f t="shared" si="47"/>
        <v>4.0323531889796946</v>
      </c>
      <c r="DW18" s="17">
        <v>55100</v>
      </c>
      <c r="DX18" s="96">
        <f t="shared" si="48"/>
        <v>9.2846912124020555</v>
      </c>
      <c r="DY18" s="17">
        <v>1150</v>
      </c>
      <c r="DZ18" s="96">
        <f t="shared" si="49"/>
        <v>0.19378212149296486</v>
      </c>
      <c r="EA18" s="17">
        <v>9560</v>
      </c>
      <c r="EB18" s="151">
        <f t="shared" si="50"/>
        <v>1.610919201280647</v>
      </c>
      <c r="EC18" s="17">
        <v>7562830</v>
      </c>
      <c r="ED18" s="17">
        <v>4964470</v>
      </c>
      <c r="EE18" s="96">
        <f t="shared" si="51"/>
        <v>65.643019874835218</v>
      </c>
      <c r="EF18" s="17">
        <v>188705</v>
      </c>
      <c r="EG18" s="96">
        <f t="shared" si="51"/>
        <v>2.4951638473957498</v>
      </c>
      <c r="EH18" s="17">
        <v>1698185</v>
      </c>
      <c r="EI18" s="96">
        <f t="shared" si="52"/>
        <v>22.454359016399945</v>
      </c>
      <c r="EJ18" s="17">
        <v>517630</v>
      </c>
      <c r="EK18" s="96">
        <f t="shared" si="53"/>
        <v>6.8443955503429272</v>
      </c>
      <c r="EL18" s="17">
        <v>562775</v>
      </c>
      <c r="EM18" s="96">
        <f t="shared" si="54"/>
        <v>7.441328180059581</v>
      </c>
    </row>
    <row r="19" spans="1:143">
      <c r="A19" s="15">
        <v>2012</v>
      </c>
      <c r="B19" s="17">
        <v>1131574520</v>
      </c>
      <c r="C19" s="17">
        <v>820101500</v>
      </c>
      <c r="D19" s="96">
        <f t="shared" si="0"/>
        <v>72.474369606696342</v>
      </c>
      <c r="E19" s="17">
        <v>62333655</v>
      </c>
      <c r="F19" s="96">
        <f t="shared" si="0"/>
        <v>5.5085771107677468</v>
      </c>
      <c r="G19" s="17">
        <v>140513840</v>
      </c>
      <c r="H19" s="96">
        <f t="shared" si="1"/>
        <v>12.417550723924041</v>
      </c>
      <c r="I19" s="17">
        <v>16599540</v>
      </c>
      <c r="J19" s="96">
        <f t="shared" si="2"/>
        <v>1.4669418325184629</v>
      </c>
      <c r="K19" s="17">
        <v>78103285</v>
      </c>
      <c r="L19" s="96">
        <f t="shared" si="3"/>
        <v>6.902177772613685</v>
      </c>
      <c r="M19" s="17">
        <v>3433910</v>
      </c>
      <c r="N19" s="96">
        <f t="shared" si="4"/>
        <v>0.30346300127012404</v>
      </c>
      <c r="O19" s="17">
        <v>27088330</v>
      </c>
      <c r="P19" s="96">
        <v>72.474369606696342</v>
      </c>
      <c r="Q19" s="45">
        <v>21483525</v>
      </c>
      <c r="R19" s="17">
        <v>14794780</v>
      </c>
      <c r="S19" s="96">
        <f t="shared" si="5"/>
        <v>68.865700577535577</v>
      </c>
      <c r="T19" s="17">
        <v>692675</v>
      </c>
      <c r="U19" s="96">
        <f t="shared" si="5"/>
        <v>3.2242148343905388</v>
      </c>
      <c r="V19" s="17">
        <v>3700030</v>
      </c>
      <c r="W19" s="96">
        <f t="shared" si="6"/>
        <v>17.22263920841668</v>
      </c>
      <c r="X19" s="17">
        <v>834430</v>
      </c>
      <c r="Y19" s="96">
        <f t="shared" si="7"/>
        <v>3.8840460306211386</v>
      </c>
      <c r="Z19" s="17">
        <v>1808755</v>
      </c>
      <c r="AA19" s="96">
        <f t="shared" si="8"/>
        <v>8.419265460393488</v>
      </c>
      <c r="AB19" s="17">
        <v>55120</v>
      </c>
      <c r="AC19" s="96">
        <f t="shared" si="9"/>
        <v>0.256568696245146</v>
      </c>
      <c r="AD19" s="17">
        <v>432165</v>
      </c>
      <c r="AE19" s="151">
        <f t="shared" si="10"/>
        <v>2.0116112230185688</v>
      </c>
      <c r="AF19" s="17">
        <v>4270020</v>
      </c>
      <c r="AG19" s="17">
        <v>3108060</v>
      </c>
      <c r="AH19" s="96">
        <f t="shared" si="17"/>
        <v>72.787949470962658</v>
      </c>
      <c r="AI19" s="17">
        <v>156400</v>
      </c>
      <c r="AJ19" s="96">
        <f t="shared" si="17"/>
        <v>3.6627463103217317</v>
      </c>
      <c r="AK19" s="17">
        <v>555575</v>
      </c>
      <c r="AL19" s="96">
        <f t="shared" si="18"/>
        <v>13.011063180031943</v>
      </c>
      <c r="AM19" s="17">
        <v>84955</v>
      </c>
      <c r="AN19" s="96">
        <f t="shared" si="19"/>
        <v>1.989569135507562</v>
      </c>
      <c r="AO19" s="17">
        <v>356560</v>
      </c>
      <c r="AP19" s="96">
        <f t="shared" si="20"/>
        <v>8.3503121765237633</v>
      </c>
      <c r="AQ19" s="17">
        <v>10935</v>
      </c>
      <c r="AR19" s="96">
        <f t="shared" si="21"/>
        <v>0.25608779349979627</v>
      </c>
      <c r="AS19" s="17">
        <v>82485</v>
      </c>
      <c r="AT19" s="96">
        <f t="shared" si="22"/>
        <v>1.931723973189821</v>
      </c>
      <c r="AU19" s="45">
        <v>3884955</v>
      </c>
      <c r="AV19" s="17">
        <v>2787335</v>
      </c>
      <c r="AW19" s="96">
        <f t="shared" si="11"/>
        <v>71.746905691314311</v>
      </c>
      <c r="AX19" s="17">
        <v>150380</v>
      </c>
      <c r="AY19" s="96">
        <f t="shared" si="11"/>
        <v>3.8708299066527152</v>
      </c>
      <c r="AZ19" s="17">
        <v>528930</v>
      </c>
      <c r="BA19" s="96">
        <f t="shared" si="12"/>
        <v>13.614829515399792</v>
      </c>
      <c r="BB19" s="17">
        <v>73875</v>
      </c>
      <c r="BC19" s="96">
        <f t="shared" si="13"/>
        <v>1.9015664274103561</v>
      </c>
      <c r="BD19" s="17">
        <v>323110</v>
      </c>
      <c r="BE19" s="96">
        <f t="shared" si="14"/>
        <v>8.3169560522580053</v>
      </c>
      <c r="BF19" s="17">
        <v>11005</v>
      </c>
      <c r="BG19" s="96">
        <f t="shared" si="15"/>
        <v>0.28327226441490311</v>
      </c>
      <c r="BH19" s="17">
        <v>84195</v>
      </c>
      <c r="BI19" s="151">
        <f t="shared" si="16"/>
        <v>2.1672065699602698</v>
      </c>
      <c r="BJ19" s="17">
        <v>2967775</v>
      </c>
      <c r="BK19" s="17">
        <v>2130925</v>
      </c>
      <c r="BL19" s="96">
        <f t="shared" si="23"/>
        <v>71.802107639561626</v>
      </c>
      <c r="BM19" s="17">
        <v>114395</v>
      </c>
      <c r="BN19" s="96">
        <f t="shared" si="23"/>
        <v>3.8545711854840747</v>
      </c>
      <c r="BO19" s="17">
        <v>344895</v>
      </c>
      <c r="BP19" s="96">
        <f t="shared" si="24"/>
        <v>11.621332479719655</v>
      </c>
      <c r="BQ19" s="17">
        <v>46950</v>
      </c>
      <c r="BR19" s="96">
        <f t="shared" si="25"/>
        <v>1.5819932440970088</v>
      </c>
      <c r="BS19" s="17">
        <v>294675</v>
      </c>
      <c r="BT19" s="96">
        <f t="shared" si="26"/>
        <v>9.9291556806024719</v>
      </c>
      <c r="BU19" s="17">
        <v>7690</v>
      </c>
      <c r="BV19" s="96">
        <f t="shared" si="27"/>
        <v>0.25911667831961654</v>
      </c>
      <c r="BW19" s="17">
        <v>75195</v>
      </c>
      <c r="BX19" s="96">
        <f t="shared" si="28"/>
        <v>2.5337163363125574</v>
      </c>
      <c r="BY19" s="45">
        <v>976830</v>
      </c>
      <c r="BZ19" s="17">
        <v>649295</v>
      </c>
      <c r="CA19" s="96">
        <f t="shared" si="29"/>
        <v>66.46960064699077</v>
      </c>
      <c r="CB19" s="17">
        <v>24525</v>
      </c>
      <c r="CC19" s="96">
        <f t="shared" si="29"/>
        <v>2.5106722766499798</v>
      </c>
      <c r="CD19" s="17">
        <v>193070</v>
      </c>
      <c r="CE19" s="96">
        <f t="shared" si="30"/>
        <v>19.764953983804755</v>
      </c>
      <c r="CF19" s="17">
        <v>41140</v>
      </c>
      <c r="CG19" s="96">
        <f t="shared" si="31"/>
        <v>4.211582363359029</v>
      </c>
      <c r="CH19" s="17">
        <v>83565</v>
      </c>
      <c r="CI19" s="96">
        <f t="shared" si="32"/>
        <v>8.5547126930991055</v>
      </c>
      <c r="CJ19" s="17">
        <v>2590</v>
      </c>
      <c r="CK19" s="96">
        <f t="shared" si="33"/>
        <v>0.2651433719275616</v>
      </c>
      <c r="CL19" s="17">
        <v>23790</v>
      </c>
      <c r="CM19" s="151">
        <f t="shared" si="34"/>
        <v>2.4354288873191856</v>
      </c>
      <c r="CN19" s="17">
        <v>785890</v>
      </c>
      <c r="CO19" s="17">
        <v>509280</v>
      </c>
      <c r="CP19" s="96">
        <f t="shared" si="35"/>
        <v>64.802962246624844</v>
      </c>
      <c r="CQ19" s="17">
        <v>24365</v>
      </c>
      <c r="CR19" s="96">
        <f t="shared" si="35"/>
        <v>3.1003066586926922</v>
      </c>
      <c r="CS19" s="17">
        <v>157615</v>
      </c>
      <c r="CT19" s="96">
        <f t="shared" si="36"/>
        <v>20.055605746351272</v>
      </c>
      <c r="CU19" s="17">
        <v>37500</v>
      </c>
      <c r="CV19" s="96">
        <f t="shared" si="37"/>
        <v>4.7716601560014764</v>
      </c>
      <c r="CW19" s="17">
        <v>77955</v>
      </c>
      <c r="CX19" s="96">
        <f t="shared" si="38"/>
        <v>9.9193271322958676</v>
      </c>
      <c r="CY19" s="17">
        <v>1745</v>
      </c>
      <c r="CZ19" s="96">
        <f t="shared" si="39"/>
        <v>0.22204125259260202</v>
      </c>
      <c r="DA19" s="17">
        <v>14930</v>
      </c>
      <c r="DB19" s="96">
        <f t="shared" si="40"/>
        <v>1.8997569634427209</v>
      </c>
      <c r="DC19" s="45">
        <v>375360</v>
      </c>
      <c r="DD19" s="17">
        <v>236015</v>
      </c>
      <c r="DE19" s="96">
        <f t="shared" si="41"/>
        <v>62.876971440750211</v>
      </c>
      <c r="DF19" s="17">
        <v>10480</v>
      </c>
      <c r="DG19" s="96">
        <f t="shared" si="41"/>
        <v>2.7919863597612959</v>
      </c>
      <c r="DH19" s="17">
        <v>87405</v>
      </c>
      <c r="DI19" s="96">
        <f t="shared" si="42"/>
        <v>23.285645780051151</v>
      </c>
      <c r="DJ19" s="17">
        <v>19220</v>
      </c>
      <c r="DK19" s="96">
        <f t="shared" si="43"/>
        <v>5.1204177323103153</v>
      </c>
      <c r="DL19" s="17">
        <v>33910</v>
      </c>
      <c r="DM19" s="96">
        <f t="shared" si="44"/>
        <v>9.033994032395567</v>
      </c>
      <c r="DN19" s="45">
        <v>625915</v>
      </c>
      <c r="DO19" s="17">
        <v>411190</v>
      </c>
      <c r="DP19" s="96">
        <f t="shared" si="45"/>
        <v>65.694223656566791</v>
      </c>
      <c r="DQ19" s="17">
        <v>20395</v>
      </c>
      <c r="DR19" s="96">
        <f t="shared" si="45"/>
        <v>3.2584296589792543</v>
      </c>
      <c r="DS19" s="17">
        <v>123770</v>
      </c>
      <c r="DT19" s="96">
        <f t="shared" si="46"/>
        <v>19.774250497271993</v>
      </c>
      <c r="DU19" s="17">
        <v>25210</v>
      </c>
      <c r="DV19" s="96">
        <f t="shared" si="47"/>
        <v>4.0277034421606768</v>
      </c>
      <c r="DW19" s="17">
        <v>58745</v>
      </c>
      <c r="DX19" s="96">
        <f t="shared" si="48"/>
        <v>9.385459687018205</v>
      </c>
      <c r="DY19" s="17">
        <v>1210</v>
      </c>
      <c r="DZ19" s="96">
        <f t="shared" si="49"/>
        <v>0.19331698393551841</v>
      </c>
      <c r="EA19" s="17">
        <v>10600</v>
      </c>
      <c r="EB19" s="151">
        <f t="shared" si="50"/>
        <v>1.6935206857161116</v>
      </c>
      <c r="EC19" s="17">
        <v>7596785</v>
      </c>
      <c r="ED19" s="17">
        <v>4962680</v>
      </c>
      <c r="EE19" s="96">
        <f t="shared" si="51"/>
        <v>65.326055693296567</v>
      </c>
      <c r="EF19" s="17">
        <v>191735</v>
      </c>
      <c r="EG19" s="96">
        <f t="shared" si="51"/>
        <v>2.5238966220578836</v>
      </c>
      <c r="EH19" s="17">
        <v>1708770</v>
      </c>
      <c r="EI19" s="96">
        <f t="shared" si="52"/>
        <v>22.493331060442017</v>
      </c>
      <c r="EJ19" s="17">
        <v>505585</v>
      </c>
      <c r="EK19" s="96">
        <f t="shared" si="53"/>
        <v>6.655249556226746</v>
      </c>
      <c r="EL19" s="17">
        <v>580235</v>
      </c>
      <c r="EM19" s="96">
        <f t="shared" si="54"/>
        <v>7.6379020862114695</v>
      </c>
    </row>
    <row r="20" spans="1:143">
      <c r="A20" s="15">
        <v>2013</v>
      </c>
      <c r="B20" s="17">
        <v>1174642795</v>
      </c>
      <c r="C20" s="17">
        <v>846508460</v>
      </c>
      <c r="D20" s="96">
        <f t="shared" si="0"/>
        <v>72.065181313268937</v>
      </c>
      <c r="E20" s="17">
        <v>68442695</v>
      </c>
      <c r="F20" s="96">
        <f t="shared" si="0"/>
        <v>5.826681548751167</v>
      </c>
      <c r="G20" s="17">
        <v>145048410</v>
      </c>
      <c r="H20" s="96">
        <f t="shared" si="1"/>
        <v>12.348299467498968</v>
      </c>
      <c r="I20" s="17">
        <v>16409555</v>
      </c>
      <c r="J20" s="96">
        <f t="shared" si="2"/>
        <v>1.3969825609835711</v>
      </c>
      <c r="K20" s="17">
        <v>82734935</v>
      </c>
      <c r="L20" s="96">
        <f t="shared" si="3"/>
        <v>7.0434122911382602</v>
      </c>
      <c r="M20" s="17">
        <v>3643810</v>
      </c>
      <c r="N20" s="96">
        <f t="shared" si="4"/>
        <v>0.31020579324287262</v>
      </c>
      <c r="O20" s="17">
        <v>28264485</v>
      </c>
      <c r="P20" s="96">
        <v>72.065181313268937</v>
      </c>
      <c r="Q20" s="45">
        <v>22081780</v>
      </c>
      <c r="R20" s="17">
        <v>15125860</v>
      </c>
      <c r="S20" s="96">
        <f t="shared" si="5"/>
        <v>68.499278590765783</v>
      </c>
      <c r="T20" s="17">
        <v>749890</v>
      </c>
      <c r="U20" s="96">
        <f t="shared" si="5"/>
        <v>3.3959671729362397</v>
      </c>
      <c r="V20" s="17">
        <v>3777225</v>
      </c>
      <c r="W20" s="96">
        <f t="shared" si="6"/>
        <v>17.10561829707569</v>
      </c>
      <c r="X20" s="17">
        <v>796085</v>
      </c>
      <c r="Y20" s="96">
        <f t="shared" si="7"/>
        <v>3.6051667936189928</v>
      </c>
      <c r="Z20" s="17">
        <v>1923965</v>
      </c>
      <c r="AA20" s="96">
        <f t="shared" si="8"/>
        <v>8.7129072022273562</v>
      </c>
      <c r="AB20" s="17">
        <v>60405</v>
      </c>
      <c r="AC20" s="96">
        <f t="shared" si="9"/>
        <v>0.27355131696810675</v>
      </c>
      <c r="AD20" s="17">
        <v>444435</v>
      </c>
      <c r="AE20" s="151">
        <f t="shared" si="10"/>
        <v>2.0126774200268276</v>
      </c>
      <c r="AF20" s="17">
        <v>4409355</v>
      </c>
      <c r="AG20" s="17">
        <v>3188000</v>
      </c>
      <c r="AH20" s="96">
        <f t="shared" si="17"/>
        <v>72.300824043425848</v>
      </c>
      <c r="AI20" s="17">
        <v>171210</v>
      </c>
      <c r="AJ20" s="96">
        <f t="shared" si="17"/>
        <v>3.882880829509078</v>
      </c>
      <c r="AK20" s="17">
        <v>574465</v>
      </c>
      <c r="AL20" s="96">
        <f t="shared" si="18"/>
        <v>13.028322736545368</v>
      </c>
      <c r="AM20" s="17">
        <v>81135</v>
      </c>
      <c r="AN20" s="96">
        <f t="shared" si="19"/>
        <v>1.8400650435267742</v>
      </c>
      <c r="AO20" s="17">
        <v>374970</v>
      </c>
      <c r="AP20" s="96">
        <f t="shared" si="20"/>
        <v>8.5039648656095963</v>
      </c>
      <c r="AQ20" s="17">
        <v>12070</v>
      </c>
      <c r="AR20" s="96">
        <f t="shared" si="21"/>
        <v>0.27373618136893035</v>
      </c>
      <c r="AS20" s="17">
        <v>88635</v>
      </c>
      <c r="AT20" s="96">
        <f t="shared" si="22"/>
        <v>2.0101579482713459</v>
      </c>
      <c r="AU20" s="45">
        <v>3954330</v>
      </c>
      <c r="AV20" s="17">
        <v>2809980</v>
      </c>
      <c r="AW20" s="96">
        <f t="shared" si="11"/>
        <v>71.060837107676903</v>
      </c>
      <c r="AX20" s="17">
        <v>167125</v>
      </c>
      <c r="AY20" s="96">
        <f t="shared" si="11"/>
        <v>4.2263796901118518</v>
      </c>
      <c r="AZ20" s="17">
        <v>547510</v>
      </c>
      <c r="BA20" s="96">
        <f t="shared" si="12"/>
        <v>13.845834819046463</v>
      </c>
      <c r="BB20" s="17">
        <v>74765</v>
      </c>
      <c r="BC20" s="96">
        <f t="shared" si="13"/>
        <v>1.8907122066190734</v>
      </c>
      <c r="BD20" s="17">
        <v>342290</v>
      </c>
      <c r="BE20" s="96">
        <f t="shared" si="14"/>
        <v>8.6560808025632667</v>
      </c>
      <c r="BF20" s="17">
        <v>12385</v>
      </c>
      <c r="BG20" s="96">
        <f t="shared" si="15"/>
        <v>0.31320097209893966</v>
      </c>
      <c r="BH20" s="17">
        <v>75035</v>
      </c>
      <c r="BI20" s="151">
        <f t="shared" si="16"/>
        <v>1.897540164831969</v>
      </c>
      <c r="BJ20" s="17">
        <v>3087985</v>
      </c>
      <c r="BK20" s="17">
        <v>2211170</v>
      </c>
      <c r="BL20" s="96">
        <f t="shared" si="23"/>
        <v>71.605593939089729</v>
      </c>
      <c r="BM20" s="17">
        <v>122580</v>
      </c>
      <c r="BN20" s="96">
        <f t="shared" si="23"/>
        <v>3.9695788677729977</v>
      </c>
      <c r="BO20" s="17">
        <v>358470</v>
      </c>
      <c r="BP20" s="96">
        <f t="shared" si="24"/>
        <v>11.608540844596071</v>
      </c>
      <c r="BQ20" s="17">
        <v>46825</v>
      </c>
      <c r="BR20" s="96">
        <f t="shared" si="25"/>
        <v>1.5163609926861692</v>
      </c>
      <c r="BS20" s="17">
        <v>314935</v>
      </c>
      <c r="BT20" s="96">
        <f t="shared" si="26"/>
        <v>10.198721820216095</v>
      </c>
      <c r="BU20" s="17">
        <v>8880</v>
      </c>
      <c r="BV20" s="96">
        <f t="shared" si="27"/>
        <v>0.28756616369574334</v>
      </c>
      <c r="BW20" s="17">
        <v>71945</v>
      </c>
      <c r="BX20" s="96">
        <f t="shared" si="28"/>
        <v>2.3298364467443982</v>
      </c>
      <c r="BY20" s="45">
        <v>984995</v>
      </c>
      <c r="BZ20" s="17">
        <v>627905</v>
      </c>
      <c r="CA20" s="96">
        <f t="shared" si="29"/>
        <v>63.747024096569021</v>
      </c>
      <c r="CB20" s="17">
        <v>26105</v>
      </c>
      <c r="CC20" s="96">
        <f t="shared" si="29"/>
        <v>2.6502672602398998</v>
      </c>
      <c r="CD20" s="17">
        <v>198310</v>
      </c>
      <c r="CE20" s="96">
        <f t="shared" si="30"/>
        <v>20.133097122320418</v>
      </c>
      <c r="CF20" s="17">
        <v>41150</v>
      </c>
      <c r="CG20" s="96">
        <f t="shared" si="31"/>
        <v>4.1776861811481281</v>
      </c>
      <c r="CH20" s="17">
        <v>93200</v>
      </c>
      <c r="CI20" s="96">
        <f t="shared" si="32"/>
        <v>9.4619769643500735</v>
      </c>
      <c r="CJ20" s="17">
        <v>2720</v>
      </c>
      <c r="CK20" s="96">
        <f t="shared" si="33"/>
        <v>0.27614353372352146</v>
      </c>
      <c r="CL20" s="17">
        <v>36755</v>
      </c>
      <c r="CM20" s="151">
        <f t="shared" si="34"/>
        <v>3.7314910227970701</v>
      </c>
      <c r="CN20" s="17">
        <v>809130</v>
      </c>
      <c r="CO20" s="17">
        <v>525905</v>
      </c>
      <c r="CP20" s="96">
        <f t="shared" si="35"/>
        <v>64.996354108734067</v>
      </c>
      <c r="CQ20" s="17">
        <v>23985</v>
      </c>
      <c r="CR20" s="96">
        <f t="shared" si="35"/>
        <v>2.964294983500797</v>
      </c>
      <c r="CS20" s="17">
        <v>160690</v>
      </c>
      <c r="CT20" s="96">
        <f t="shared" si="36"/>
        <v>19.859602288878179</v>
      </c>
      <c r="CU20" s="17">
        <v>35765</v>
      </c>
      <c r="CV20" s="96">
        <f t="shared" si="37"/>
        <v>4.4201796991830733</v>
      </c>
      <c r="CW20" s="17">
        <v>80690</v>
      </c>
      <c r="CX20" s="96">
        <f t="shared" si="38"/>
        <v>9.9724395338202765</v>
      </c>
      <c r="CY20" s="17">
        <v>1970</v>
      </c>
      <c r="CZ20" s="96">
        <f t="shared" si="39"/>
        <v>0.24347138284330083</v>
      </c>
      <c r="DA20" s="17">
        <v>15890</v>
      </c>
      <c r="DB20" s="96">
        <f t="shared" si="40"/>
        <v>1.9638377022233757</v>
      </c>
      <c r="DC20" s="45">
        <v>386275</v>
      </c>
      <c r="DD20" s="17">
        <v>243135</v>
      </c>
      <c r="DE20" s="96">
        <f t="shared" si="41"/>
        <v>62.943498802666497</v>
      </c>
      <c r="DF20" s="17">
        <v>11915</v>
      </c>
      <c r="DG20" s="96">
        <f t="shared" si="41"/>
        <v>3.0845899941751345</v>
      </c>
      <c r="DH20" s="17">
        <v>87665</v>
      </c>
      <c r="DI20" s="96">
        <f t="shared" si="42"/>
        <v>22.694971199275127</v>
      </c>
      <c r="DJ20" s="17">
        <v>17750</v>
      </c>
      <c r="DK20" s="96">
        <f t="shared" si="43"/>
        <v>4.5951718335382825</v>
      </c>
      <c r="DL20" s="17">
        <v>35085</v>
      </c>
      <c r="DM20" s="96">
        <f t="shared" si="44"/>
        <v>9.0829072551938381</v>
      </c>
      <c r="DN20" s="45">
        <v>636555</v>
      </c>
      <c r="DO20" s="17">
        <v>420055</v>
      </c>
      <c r="DP20" s="96">
        <f t="shared" si="45"/>
        <v>65.988799082561599</v>
      </c>
      <c r="DQ20" s="17">
        <v>17495</v>
      </c>
      <c r="DR20" s="96">
        <f t="shared" si="45"/>
        <v>2.748387806238267</v>
      </c>
      <c r="DS20" s="17">
        <v>124115</v>
      </c>
      <c r="DT20" s="96">
        <f t="shared" si="46"/>
        <v>19.497922410475137</v>
      </c>
      <c r="DU20" s="17">
        <v>21950</v>
      </c>
      <c r="DV20" s="96">
        <f t="shared" si="47"/>
        <v>3.4482487766178886</v>
      </c>
      <c r="DW20" s="17">
        <v>62900</v>
      </c>
      <c r="DX20" s="96">
        <f t="shared" si="48"/>
        <v>9.881314261925521</v>
      </c>
      <c r="DY20" s="17">
        <v>1430</v>
      </c>
      <c r="DZ20" s="96">
        <f t="shared" si="49"/>
        <v>0.22464673123296494</v>
      </c>
      <c r="EA20" s="17">
        <v>10555</v>
      </c>
      <c r="EB20" s="151">
        <f t="shared" si="50"/>
        <v>1.6581442294852762</v>
      </c>
      <c r="EC20" s="17">
        <v>7813155</v>
      </c>
      <c r="ED20" s="17">
        <v>5099705</v>
      </c>
      <c r="EE20" s="96">
        <f t="shared" si="51"/>
        <v>65.270751700177456</v>
      </c>
      <c r="EF20" s="17">
        <v>209465</v>
      </c>
      <c r="EG20" s="96">
        <f t="shared" si="51"/>
        <v>2.6809272310609478</v>
      </c>
      <c r="EH20" s="17">
        <v>1726005</v>
      </c>
      <c r="EI20" s="96">
        <f t="shared" si="52"/>
        <v>22.09101188956318</v>
      </c>
      <c r="EJ20" s="17">
        <v>476745</v>
      </c>
      <c r="EK20" s="96">
        <f t="shared" si="53"/>
        <v>6.1018244230403722</v>
      </c>
      <c r="EL20" s="17">
        <v>619890</v>
      </c>
      <c r="EM20" s="96">
        <f t="shared" si="54"/>
        <v>7.9339268195754471</v>
      </c>
    </row>
    <row r="21" spans="1:143">
      <c r="A21" s="15">
        <v>2014</v>
      </c>
      <c r="B21" s="17">
        <v>1222913185</v>
      </c>
      <c r="C21" s="17">
        <v>880525140</v>
      </c>
      <c r="D21" s="96">
        <f t="shared" si="0"/>
        <v>72.002260732841805</v>
      </c>
      <c r="E21" s="17">
        <v>70342820</v>
      </c>
      <c r="F21" s="96">
        <f t="shared" si="0"/>
        <v>5.7520698004413129</v>
      </c>
      <c r="G21" s="17">
        <v>150007235</v>
      </c>
      <c r="H21" s="96">
        <f t="shared" si="1"/>
        <v>12.266384633018736</v>
      </c>
      <c r="I21" s="17">
        <v>16854805</v>
      </c>
      <c r="J21" s="96">
        <f t="shared" si="2"/>
        <v>1.3782503293559631</v>
      </c>
      <c r="K21" s="17">
        <v>87846665</v>
      </c>
      <c r="L21" s="96">
        <f t="shared" si="3"/>
        <v>7.1833933984447143</v>
      </c>
      <c r="M21" s="17">
        <v>3939410</v>
      </c>
      <c r="N21" s="96">
        <f t="shared" si="4"/>
        <v>0.3221332510205947</v>
      </c>
      <c r="O21" s="17">
        <v>30251910</v>
      </c>
      <c r="P21" s="96">
        <v>72.002260732841805</v>
      </c>
      <c r="Q21" s="45">
        <v>22785250</v>
      </c>
      <c r="R21" s="17">
        <v>15574555</v>
      </c>
      <c r="S21" s="96">
        <f t="shared" si="5"/>
        <v>68.353671783280845</v>
      </c>
      <c r="T21" s="17">
        <v>770530</v>
      </c>
      <c r="U21" s="96">
        <f t="shared" si="5"/>
        <v>3.3817052698565959</v>
      </c>
      <c r="V21" s="17">
        <v>3890175</v>
      </c>
      <c r="W21" s="96">
        <f t="shared" si="6"/>
        <v>17.073216225408981</v>
      </c>
      <c r="X21" s="17">
        <v>799880</v>
      </c>
      <c r="Y21" s="96">
        <f t="shared" si="7"/>
        <v>3.5105166719698051</v>
      </c>
      <c r="Z21" s="17">
        <v>2035635</v>
      </c>
      <c r="AA21" s="96">
        <f t="shared" si="8"/>
        <v>8.9340033574351825</v>
      </c>
      <c r="AB21" s="17">
        <v>67465</v>
      </c>
      <c r="AC21" s="96">
        <f t="shared" si="9"/>
        <v>0.29609067269395772</v>
      </c>
      <c r="AD21" s="17">
        <v>446885</v>
      </c>
      <c r="AE21" s="151">
        <f t="shared" si="10"/>
        <v>1.9612907473036285</v>
      </c>
      <c r="AF21" s="17">
        <v>4546240</v>
      </c>
      <c r="AG21" s="17">
        <v>3266360</v>
      </c>
      <c r="AH21" s="96">
        <f t="shared" si="17"/>
        <v>71.847504751179002</v>
      </c>
      <c r="AI21" s="17">
        <v>173800</v>
      </c>
      <c r="AJ21" s="96">
        <f t="shared" si="17"/>
        <v>3.8229393960723588</v>
      </c>
      <c r="AK21" s="17">
        <v>601395</v>
      </c>
      <c r="AL21" s="96">
        <f t="shared" si="18"/>
        <v>13.22840413176603</v>
      </c>
      <c r="AM21" s="17">
        <v>86330</v>
      </c>
      <c r="AN21" s="96">
        <f t="shared" si="19"/>
        <v>1.8989318645738016</v>
      </c>
      <c r="AO21" s="17">
        <v>403610</v>
      </c>
      <c r="AP21" s="96">
        <f t="shared" si="20"/>
        <v>8.8778859013162528</v>
      </c>
      <c r="AQ21" s="17">
        <v>12895</v>
      </c>
      <c r="AR21" s="96">
        <f t="shared" si="21"/>
        <v>0.28364098683747446</v>
      </c>
      <c r="AS21" s="17">
        <v>88185</v>
      </c>
      <c r="AT21" s="96">
        <f t="shared" si="22"/>
        <v>1.9397348138241712</v>
      </c>
      <c r="AU21" s="45">
        <v>4147425</v>
      </c>
      <c r="AV21" s="17">
        <v>2943565</v>
      </c>
      <c r="AW21" s="96">
        <f t="shared" si="11"/>
        <v>70.973314767596761</v>
      </c>
      <c r="AX21" s="17">
        <v>179855</v>
      </c>
      <c r="AY21" s="96">
        <f t="shared" si="11"/>
        <v>4.3365461702140484</v>
      </c>
      <c r="AZ21" s="17">
        <v>561525</v>
      </c>
      <c r="BA21" s="96">
        <f t="shared" si="12"/>
        <v>13.53912367312248</v>
      </c>
      <c r="BB21" s="17">
        <v>72550</v>
      </c>
      <c r="BC21" s="96">
        <f t="shared" si="13"/>
        <v>1.7492781665732351</v>
      </c>
      <c r="BD21" s="17">
        <v>361740</v>
      </c>
      <c r="BE21" s="96">
        <f t="shared" si="14"/>
        <v>8.7220383732074716</v>
      </c>
      <c r="BF21" s="17">
        <v>13275</v>
      </c>
      <c r="BG21" s="96">
        <f t="shared" si="15"/>
        <v>0.32007812076167741</v>
      </c>
      <c r="BH21" s="17">
        <v>87460</v>
      </c>
      <c r="BI21" s="151">
        <f t="shared" si="16"/>
        <v>2.108778338366577</v>
      </c>
      <c r="BJ21" s="17">
        <v>3155665</v>
      </c>
      <c r="BK21" s="17">
        <v>2247340</v>
      </c>
      <c r="BL21" s="96">
        <f t="shared" si="23"/>
        <v>71.216051133437801</v>
      </c>
      <c r="BM21" s="17">
        <v>125690</v>
      </c>
      <c r="BN21" s="96">
        <f t="shared" si="23"/>
        <v>3.9829956601857295</v>
      </c>
      <c r="BO21" s="17">
        <v>373945</v>
      </c>
      <c r="BP21" s="96">
        <f t="shared" si="24"/>
        <v>11.849958725023093</v>
      </c>
      <c r="BQ21" s="17">
        <v>48390</v>
      </c>
      <c r="BR21" s="96">
        <f t="shared" si="25"/>
        <v>1.5334327312943548</v>
      </c>
      <c r="BS21" s="17">
        <v>331240</v>
      </c>
      <c r="BT21" s="96">
        <f t="shared" si="26"/>
        <v>10.496678196196365</v>
      </c>
      <c r="BU21" s="17">
        <v>10760</v>
      </c>
      <c r="BV21" s="96">
        <f t="shared" si="27"/>
        <v>0.34097408945499602</v>
      </c>
      <c r="BW21" s="17">
        <v>66690</v>
      </c>
      <c r="BX21" s="96">
        <f t="shared" si="28"/>
        <v>2.1133421957020153</v>
      </c>
      <c r="BY21" s="45">
        <v>976275</v>
      </c>
      <c r="BZ21" s="17">
        <v>617455</v>
      </c>
      <c r="CA21" s="96">
        <f t="shared" si="29"/>
        <v>63.246011625822639</v>
      </c>
      <c r="CB21" s="17">
        <v>25900</v>
      </c>
      <c r="CC21" s="96">
        <f t="shared" si="29"/>
        <v>2.6529410258380066</v>
      </c>
      <c r="CD21" s="17">
        <v>205015</v>
      </c>
      <c r="CE21" s="96">
        <f t="shared" si="30"/>
        <v>20.999718317072546</v>
      </c>
      <c r="CF21" s="17">
        <v>40650</v>
      </c>
      <c r="CG21" s="96">
        <f t="shared" si="31"/>
        <v>4.1637858185449792</v>
      </c>
      <c r="CH21" s="17">
        <v>100015</v>
      </c>
      <c r="CI21" s="96">
        <f t="shared" si="32"/>
        <v>10.244551996107655</v>
      </c>
      <c r="CJ21" s="17">
        <v>4025</v>
      </c>
      <c r="CK21" s="96">
        <f t="shared" si="33"/>
        <v>0.41228137563698752</v>
      </c>
      <c r="CL21" s="17">
        <v>23860</v>
      </c>
      <c r="CM21" s="151">
        <f t="shared" si="34"/>
        <v>2.4439835087449744</v>
      </c>
      <c r="CN21" s="17">
        <v>835565</v>
      </c>
      <c r="CO21" s="17">
        <v>545910</v>
      </c>
      <c r="CP21" s="96">
        <f t="shared" si="35"/>
        <v>65.334234918887219</v>
      </c>
      <c r="CQ21" s="17">
        <v>24275</v>
      </c>
      <c r="CR21" s="96">
        <f t="shared" si="35"/>
        <v>2.905219821318509</v>
      </c>
      <c r="CS21" s="17">
        <v>164080</v>
      </c>
      <c r="CT21" s="96">
        <f t="shared" si="36"/>
        <v>19.637012081645352</v>
      </c>
      <c r="CU21" s="17">
        <v>35375</v>
      </c>
      <c r="CV21" s="96">
        <f t="shared" si="37"/>
        <v>4.2336622524878376</v>
      </c>
      <c r="CW21" s="17">
        <v>82910</v>
      </c>
      <c r="CX21" s="96">
        <f t="shared" si="38"/>
        <v>9.9226272043467603</v>
      </c>
      <c r="CY21" s="17">
        <v>2360</v>
      </c>
      <c r="CZ21" s="96">
        <f t="shared" si="39"/>
        <v>0.28244361599636175</v>
      </c>
      <c r="DA21" s="17">
        <v>16030</v>
      </c>
      <c r="DB21" s="96">
        <f t="shared" si="40"/>
        <v>1.918462357805796</v>
      </c>
      <c r="DC21" s="45">
        <v>390645</v>
      </c>
      <c r="DD21" s="17">
        <v>244370</v>
      </c>
      <c r="DE21" s="96">
        <f t="shared" si="41"/>
        <v>62.555517157521535</v>
      </c>
      <c r="DF21" s="17">
        <v>11115</v>
      </c>
      <c r="DG21" s="96">
        <f t="shared" si="41"/>
        <v>2.8452943209307682</v>
      </c>
      <c r="DH21" s="17">
        <v>90065</v>
      </c>
      <c r="DI21" s="96">
        <f t="shared" si="42"/>
        <v>23.055459560470503</v>
      </c>
      <c r="DJ21" s="17">
        <v>17945</v>
      </c>
      <c r="DK21" s="96">
        <f t="shared" si="43"/>
        <v>4.5936848033380695</v>
      </c>
      <c r="DL21" s="17">
        <v>37105</v>
      </c>
      <c r="DM21" s="96">
        <f t="shared" si="44"/>
        <v>9.4983936822434689</v>
      </c>
      <c r="DN21" s="45">
        <v>653540</v>
      </c>
      <c r="DO21" s="17">
        <v>427265</v>
      </c>
      <c r="DP21" s="96">
        <f t="shared" si="45"/>
        <v>65.377023594577224</v>
      </c>
      <c r="DQ21" s="17">
        <v>19550</v>
      </c>
      <c r="DR21" s="96">
        <f t="shared" si="45"/>
        <v>2.9914006793769317</v>
      </c>
      <c r="DS21" s="17">
        <v>126030</v>
      </c>
      <c r="DT21" s="96">
        <f t="shared" si="46"/>
        <v>19.284206016464179</v>
      </c>
      <c r="DU21" s="17">
        <v>20435</v>
      </c>
      <c r="DV21" s="96">
        <f t="shared" si="47"/>
        <v>3.1268170272668852</v>
      </c>
      <c r="DW21" s="17">
        <v>65300</v>
      </c>
      <c r="DX21" s="96">
        <f t="shared" si="48"/>
        <v>9.9917373075863765</v>
      </c>
      <c r="DY21" s="17">
        <v>1495</v>
      </c>
      <c r="DZ21" s="96">
        <f t="shared" si="49"/>
        <v>0.22875416959941244</v>
      </c>
      <c r="EA21" s="17">
        <v>13900</v>
      </c>
      <c r="EB21" s="151">
        <f t="shared" si="50"/>
        <v>2.1268782323958746</v>
      </c>
      <c r="EC21" s="17">
        <v>8079895</v>
      </c>
      <c r="ED21" s="17">
        <v>5282280</v>
      </c>
      <c r="EE21" s="96">
        <f t="shared" si="51"/>
        <v>65.375602034432376</v>
      </c>
      <c r="EF21" s="17">
        <v>210345</v>
      </c>
      <c r="EG21" s="96">
        <f t="shared" si="51"/>
        <v>2.6033135331585373</v>
      </c>
      <c r="EH21" s="17">
        <v>1768125</v>
      </c>
      <c r="EI21" s="96">
        <f t="shared" si="52"/>
        <v>21.883019519436825</v>
      </c>
      <c r="EJ21" s="17">
        <v>478205</v>
      </c>
      <c r="EK21" s="96">
        <f t="shared" si="53"/>
        <v>5.9184556234951069</v>
      </c>
      <c r="EL21" s="17">
        <v>653720</v>
      </c>
      <c r="EM21" s="96">
        <f t="shared" si="54"/>
        <v>8.0906991984425538</v>
      </c>
    </row>
    <row r="22" spans="1:143">
      <c r="A22" s="15">
        <v>2015</v>
      </c>
      <c r="B22" s="17">
        <v>1278307850</v>
      </c>
      <c r="C22" s="17">
        <v>901899970</v>
      </c>
      <c r="D22" s="96">
        <f t="shared" si="0"/>
        <v>70.554207267052305</v>
      </c>
      <c r="E22" s="17">
        <v>83549630</v>
      </c>
      <c r="F22" s="96">
        <f t="shared" si="0"/>
        <v>6.53595532562833</v>
      </c>
      <c r="G22" s="17">
        <v>162305410</v>
      </c>
      <c r="H22" s="96">
        <f t="shared" si="1"/>
        <v>12.69689535271179</v>
      </c>
      <c r="I22" s="17">
        <v>17974555</v>
      </c>
      <c r="J22" s="96">
        <f t="shared" si="2"/>
        <v>1.4061209903389078</v>
      </c>
      <c r="K22" s="17">
        <v>92861635</v>
      </c>
      <c r="L22" s="96">
        <f t="shared" si="3"/>
        <v>7.2644187391949444</v>
      </c>
      <c r="M22" s="17">
        <v>4111670</v>
      </c>
      <c r="N22" s="96">
        <f t="shared" si="4"/>
        <v>0.32164943679255353</v>
      </c>
      <c r="O22" s="17">
        <v>33579540</v>
      </c>
      <c r="P22" s="96">
        <v>70.554207267052305</v>
      </c>
      <c r="Q22" s="45">
        <v>23218420</v>
      </c>
      <c r="R22" s="17">
        <v>15608625</v>
      </c>
      <c r="S22" s="96">
        <f t="shared" si="5"/>
        <v>67.225181558435068</v>
      </c>
      <c r="T22" s="17">
        <v>760310</v>
      </c>
      <c r="U22" s="96">
        <f t="shared" si="5"/>
        <v>3.2745983576832534</v>
      </c>
      <c r="V22" s="17">
        <v>4162490</v>
      </c>
      <c r="W22" s="96">
        <f t="shared" si="6"/>
        <v>17.927533398052063</v>
      </c>
      <c r="X22" s="17">
        <v>848350</v>
      </c>
      <c r="Y22" s="96">
        <f t="shared" si="7"/>
        <v>3.6537800591082426</v>
      </c>
      <c r="Z22" s="17">
        <v>2140155</v>
      </c>
      <c r="AA22" s="96">
        <f t="shared" si="8"/>
        <v>9.2174876671194674</v>
      </c>
      <c r="AB22" s="17">
        <v>68100</v>
      </c>
      <c r="AC22" s="96">
        <f t="shared" si="9"/>
        <v>0.2933016113930233</v>
      </c>
      <c r="AD22" s="17">
        <v>478740</v>
      </c>
      <c r="AE22" s="151">
        <f t="shared" si="10"/>
        <v>2.0618974073171215</v>
      </c>
      <c r="AF22" s="17">
        <v>4613900</v>
      </c>
      <c r="AG22" s="17">
        <v>3263375</v>
      </c>
      <c r="AH22" s="96">
        <f t="shared" si="17"/>
        <v>70.729209562409238</v>
      </c>
      <c r="AI22" s="17">
        <v>171955</v>
      </c>
      <c r="AJ22" s="96">
        <f t="shared" si="17"/>
        <v>3.7268904831053988</v>
      </c>
      <c r="AK22" s="17">
        <v>654895</v>
      </c>
      <c r="AL22" s="96">
        <f t="shared" si="18"/>
        <v>14.193957389626997</v>
      </c>
      <c r="AM22" s="17">
        <v>95135</v>
      </c>
      <c r="AN22" s="96">
        <f t="shared" si="19"/>
        <v>2.0619215847764365</v>
      </c>
      <c r="AO22" s="17">
        <v>420485</v>
      </c>
      <c r="AP22" s="96">
        <f t="shared" si="20"/>
        <v>9.1134398231431106</v>
      </c>
      <c r="AQ22" s="17">
        <v>13545</v>
      </c>
      <c r="AR22" s="96">
        <f t="shared" si="21"/>
        <v>0.29356943150046599</v>
      </c>
      <c r="AS22" s="17">
        <v>89645</v>
      </c>
      <c r="AT22" s="96">
        <f t="shared" si="22"/>
        <v>1.9429333102147857</v>
      </c>
      <c r="AU22" s="45">
        <v>4177155</v>
      </c>
      <c r="AV22" s="17">
        <v>2937050</v>
      </c>
      <c r="AW22" s="96">
        <f t="shared" si="11"/>
        <v>70.312210104724386</v>
      </c>
      <c r="AX22" s="17">
        <v>158265</v>
      </c>
      <c r="AY22" s="96">
        <f t="shared" si="11"/>
        <v>3.7888227753099897</v>
      </c>
      <c r="AZ22" s="17">
        <v>604185</v>
      </c>
      <c r="BA22" s="96">
        <f t="shared" si="12"/>
        <v>14.464031140812347</v>
      </c>
      <c r="BB22" s="17">
        <v>79705</v>
      </c>
      <c r="BC22" s="96">
        <f t="shared" si="13"/>
        <v>1.9081168881691006</v>
      </c>
      <c r="BD22" s="17">
        <v>378235</v>
      </c>
      <c r="BE22" s="96">
        <f t="shared" si="14"/>
        <v>9.0548471387822573</v>
      </c>
      <c r="BF22" s="17">
        <v>13070</v>
      </c>
      <c r="BG22" s="96">
        <f t="shared" si="15"/>
        <v>0.31289238728273189</v>
      </c>
      <c r="BH22" s="17">
        <v>86350</v>
      </c>
      <c r="BI22" s="151">
        <f t="shared" si="16"/>
        <v>2.067196453088286</v>
      </c>
      <c r="BJ22" s="17">
        <v>3252585</v>
      </c>
      <c r="BK22" s="17">
        <v>2277005</v>
      </c>
      <c r="BL22" s="96">
        <f t="shared" si="23"/>
        <v>70.006010603873534</v>
      </c>
      <c r="BM22" s="17">
        <v>130600</v>
      </c>
      <c r="BN22" s="96">
        <f t="shared" si="23"/>
        <v>4.0152678561820832</v>
      </c>
      <c r="BO22" s="17">
        <v>408170</v>
      </c>
      <c r="BP22" s="96">
        <f t="shared" si="24"/>
        <v>12.549095565527111</v>
      </c>
      <c r="BQ22" s="17">
        <v>52895</v>
      </c>
      <c r="BR22" s="96">
        <f t="shared" si="25"/>
        <v>1.6262449713074369</v>
      </c>
      <c r="BS22" s="17">
        <v>351880</v>
      </c>
      <c r="BT22" s="96">
        <f t="shared" si="26"/>
        <v>10.818472076825048</v>
      </c>
      <c r="BU22" s="17">
        <v>11200</v>
      </c>
      <c r="BV22" s="96">
        <f t="shared" si="27"/>
        <v>0.34434150068330266</v>
      </c>
      <c r="BW22" s="17">
        <v>73735</v>
      </c>
      <c r="BX22" s="96">
        <f t="shared" si="28"/>
        <v>2.2669661207931537</v>
      </c>
      <c r="BY22" s="45">
        <v>1005305</v>
      </c>
      <c r="BZ22" s="17">
        <v>615360</v>
      </c>
      <c r="CA22" s="96">
        <f t="shared" si="29"/>
        <v>61.211274190419822</v>
      </c>
      <c r="CB22" s="17">
        <v>28085</v>
      </c>
      <c r="CC22" s="96">
        <f t="shared" si="29"/>
        <v>2.7936795300928572</v>
      </c>
      <c r="CD22" s="17">
        <v>218460</v>
      </c>
      <c r="CE22" s="96">
        <f t="shared" si="30"/>
        <v>21.730718538155088</v>
      </c>
      <c r="CF22" s="17">
        <v>42525</v>
      </c>
      <c r="CG22" s="96">
        <f t="shared" si="31"/>
        <v>4.2300595341712217</v>
      </c>
      <c r="CH22" s="17">
        <v>104235</v>
      </c>
      <c r="CI22" s="96">
        <f t="shared" si="32"/>
        <v>10.368495133317749</v>
      </c>
      <c r="CJ22" s="17">
        <v>2910</v>
      </c>
      <c r="CK22" s="96">
        <f t="shared" si="33"/>
        <v>0.28946439140360386</v>
      </c>
      <c r="CL22" s="17">
        <v>36255</v>
      </c>
      <c r="CM22" s="151">
        <f t="shared" si="34"/>
        <v>3.6063682166108793</v>
      </c>
      <c r="CN22" s="17">
        <v>848305</v>
      </c>
      <c r="CO22" s="17">
        <v>536395</v>
      </c>
      <c r="CP22" s="96">
        <f t="shared" si="35"/>
        <v>63.231384938200293</v>
      </c>
      <c r="CQ22" s="17">
        <v>25095</v>
      </c>
      <c r="CR22" s="96">
        <f t="shared" si="35"/>
        <v>2.9582520437814228</v>
      </c>
      <c r="CS22" s="17">
        <v>176475</v>
      </c>
      <c r="CT22" s="96">
        <f t="shared" si="36"/>
        <v>20.803248831493391</v>
      </c>
      <c r="CU22" s="17">
        <v>39265</v>
      </c>
      <c r="CV22" s="96">
        <f t="shared" si="37"/>
        <v>4.6286418210431393</v>
      </c>
      <c r="CW22" s="17">
        <v>86045</v>
      </c>
      <c r="CX22" s="96">
        <f t="shared" si="38"/>
        <v>10.143167846470314</v>
      </c>
      <c r="CY22" s="17">
        <v>2535</v>
      </c>
      <c r="CZ22" s="96">
        <f t="shared" si="39"/>
        <v>0.29883119868443542</v>
      </c>
      <c r="DA22" s="17">
        <v>21755</v>
      </c>
      <c r="DB22" s="96">
        <f t="shared" si="40"/>
        <v>2.5645257307218512</v>
      </c>
      <c r="DC22" s="45">
        <v>411205</v>
      </c>
      <c r="DD22" s="17">
        <v>250080</v>
      </c>
      <c r="DE22" s="96">
        <f t="shared" si="41"/>
        <v>60.816381123770384</v>
      </c>
      <c r="DF22" s="17">
        <v>12245</v>
      </c>
      <c r="DG22" s="96">
        <f t="shared" si="41"/>
        <v>2.9778334407412359</v>
      </c>
      <c r="DH22" s="17">
        <v>98850</v>
      </c>
      <c r="DI22" s="96">
        <f t="shared" si="42"/>
        <v>24.039104582872291</v>
      </c>
      <c r="DJ22" s="17">
        <v>19595</v>
      </c>
      <c r="DK22" s="96">
        <f t="shared" si="43"/>
        <v>4.7652630682992667</v>
      </c>
      <c r="DL22" s="17">
        <v>42065</v>
      </c>
      <c r="DM22" s="96">
        <f t="shared" si="44"/>
        <v>10.229690786833817</v>
      </c>
      <c r="DN22" s="45">
        <v>671530</v>
      </c>
      <c r="DO22" s="17">
        <v>431540</v>
      </c>
      <c r="DP22" s="96">
        <f t="shared" si="45"/>
        <v>64.262207198487033</v>
      </c>
      <c r="DQ22" s="17">
        <v>17810</v>
      </c>
      <c r="DR22" s="96">
        <f t="shared" si="45"/>
        <v>2.6521525471684066</v>
      </c>
      <c r="DS22" s="17">
        <v>134060</v>
      </c>
      <c r="DT22" s="96">
        <f t="shared" si="46"/>
        <v>19.963367236013283</v>
      </c>
      <c r="DU22" s="17">
        <v>21320</v>
      </c>
      <c r="DV22" s="96">
        <f t="shared" si="47"/>
        <v>3.1748395455154648</v>
      </c>
      <c r="DW22" s="17">
        <v>69705</v>
      </c>
      <c r="DX22" s="96">
        <f t="shared" si="48"/>
        <v>10.380027697943502</v>
      </c>
      <c r="DY22" s="17">
        <v>2035</v>
      </c>
      <c r="DZ22" s="96">
        <f t="shared" si="49"/>
        <v>0.30303932810149958</v>
      </c>
      <c r="EA22" s="17">
        <v>16375</v>
      </c>
      <c r="EB22" s="151">
        <f t="shared" si="50"/>
        <v>2.4384614239125577</v>
      </c>
      <c r="EC22" s="17">
        <v>8238435</v>
      </c>
      <c r="ED22" s="17">
        <v>5297815</v>
      </c>
      <c r="EE22" s="96">
        <f t="shared" si="51"/>
        <v>64.306084832859639</v>
      </c>
      <c r="EF22" s="17">
        <v>216250</v>
      </c>
      <c r="EG22" s="96">
        <f t="shared" si="51"/>
        <v>2.6248917421816156</v>
      </c>
      <c r="EH22" s="17">
        <v>1867395</v>
      </c>
      <c r="EI22" s="96">
        <f t="shared" si="52"/>
        <v>22.666865733601103</v>
      </c>
      <c r="EJ22" s="17">
        <v>497905</v>
      </c>
      <c r="EK22" s="96">
        <f t="shared" si="53"/>
        <v>6.0436842677037568</v>
      </c>
      <c r="EL22" s="17">
        <v>687505</v>
      </c>
      <c r="EM22" s="96">
        <f t="shared" si="54"/>
        <v>8.3450922414269222</v>
      </c>
    </row>
    <row r="23" spans="1:143">
      <c r="A23" s="15">
        <v>2016</v>
      </c>
      <c r="B23" s="17">
        <v>1275714120</v>
      </c>
      <c r="C23" s="17">
        <v>899482295</v>
      </c>
      <c r="D23" s="96">
        <f t="shared" si="0"/>
        <v>70.508139786051757</v>
      </c>
      <c r="E23" s="17">
        <v>71464390</v>
      </c>
      <c r="F23" s="96">
        <f t="shared" si="0"/>
        <v>5.601912597784839</v>
      </c>
      <c r="G23" s="17">
        <v>171158150</v>
      </c>
      <c r="H23" s="96">
        <f t="shared" si="1"/>
        <v>13.416654038445541</v>
      </c>
      <c r="I23" s="17">
        <v>19167420</v>
      </c>
      <c r="J23" s="96">
        <f t="shared" si="2"/>
        <v>1.5024855255188365</v>
      </c>
      <c r="K23" s="17">
        <v>94870960</v>
      </c>
      <c r="L23" s="96">
        <f t="shared" si="3"/>
        <v>7.4366943590778787</v>
      </c>
      <c r="M23" s="17">
        <v>4184270</v>
      </c>
      <c r="N23" s="96">
        <f t="shared" si="4"/>
        <v>0.32799433151998036</v>
      </c>
      <c r="O23" s="17">
        <v>34554055</v>
      </c>
      <c r="P23" s="96">
        <v>70.508139786051757</v>
      </c>
      <c r="Q23" s="45">
        <v>23824445</v>
      </c>
      <c r="R23" s="17">
        <v>15814855</v>
      </c>
      <c r="S23" s="96">
        <f t="shared" si="5"/>
        <v>66.380790822199643</v>
      </c>
      <c r="T23" s="17">
        <v>828060</v>
      </c>
      <c r="U23" s="96">
        <f t="shared" si="5"/>
        <v>3.4756738299674979</v>
      </c>
      <c r="V23" s="17">
        <v>4416100</v>
      </c>
      <c r="W23" s="96">
        <f t="shared" si="6"/>
        <v>18.536003671858882</v>
      </c>
      <c r="X23" s="17">
        <v>896550</v>
      </c>
      <c r="Y23" s="96">
        <f t="shared" si="7"/>
        <v>3.7631516704796271</v>
      </c>
      <c r="Z23" s="17">
        <v>2199405</v>
      </c>
      <c r="AA23" s="96">
        <f t="shared" si="8"/>
        <v>9.2317155761655734</v>
      </c>
      <c r="AB23" s="17">
        <v>71485</v>
      </c>
      <c r="AC23" s="96">
        <f t="shared" si="9"/>
        <v>0.3000489623158063</v>
      </c>
      <c r="AD23" s="17">
        <v>494535</v>
      </c>
      <c r="AE23" s="151">
        <f t="shared" si="10"/>
        <v>2.0757461506448522</v>
      </c>
      <c r="AF23" s="17">
        <v>4759800</v>
      </c>
      <c r="AG23" s="17">
        <v>3339330</v>
      </c>
      <c r="AH23" s="96">
        <f t="shared" si="17"/>
        <v>70.156939367200309</v>
      </c>
      <c r="AI23" s="17">
        <v>175475</v>
      </c>
      <c r="AJ23" s="96">
        <f t="shared" si="17"/>
        <v>3.6866044791797976</v>
      </c>
      <c r="AK23" s="17">
        <v>702675</v>
      </c>
      <c r="AL23" s="96">
        <f t="shared" si="18"/>
        <v>14.762700113450144</v>
      </c>
      <c r="AM23" s="17">
        <v>99245</v>
      </c>
      <c r="AN23" s="96">
        <f t="shared" si="19"/>
        <v>2.0850665994369511</v>
      </c>
      <c r="AO23" s="17">
        <v>433335</v>
      </c>
      <c r="AP23" s="96">
        <f t="shared" si="20"/>
        <v>9.1040589940753804</v>
      </c>
      <c r="AQ23" s="17">
        <v>14600</v>
      </c>
      <c r="AR23" s="96">
        <f t="shared" si="21"/>
        <v>0.30673557712508931</v>
      </c>
      <c r="AS23" s="17">
        <v>94380</v>
      </c>
      <c r="AT23" s="96">
        <f t="shared" si="22"/>
        <v>1.9828564225387622</v>
      </c>
      <c r="AU23" s="45">
        <v>4350675</v>
      </c>
      <c r="AV23" s="17">
        <v>3012355</v>
      </c>
      <c r="AW23" s="96">
        <f t="shared" si="11"/>
        <v>69.238796278738363</v>
      </c>
      <c r="AX23" s="17">
        <v>190115</v>
      </c>
      <c r="AY23" s="96">
        <f t="shared" si="11"/>
        <v>4.3697817005407211</v>
      </c>
      <c r="AZ23" s="17">
        <v>649510</v>
      </c>
      <c r="BA23" s="96">
        <f t="shared" si="12"/>
        <v>14.928947806949497</v>
      </c>
      <c r="BB23" s="17">
        <v>89335</v>
      </c>
      <c r="BC23" s="96">
        <f t="shared" si="13"/>
        <v>2.0533595361639287</v>
      </c>
      <c r="BD23" s="17">
        <v>391650</v>
      </c>
      <c r="BE23" s="96">
        <f t="shared" si="14"/>
        <v>9.0020514058163386</v>
      </c>
      <c r="BF23" s="17">
        <v>15495</v>
      </c>
      <c r="BG23" s="96">
        <f t="shared" si="15"/>
        <v>0.35615163164336566</v>
      </c>
      <c r="BH23" s="17">
        <v>91540</v>
      </c>
      <c r="BI23" s="151">
        <f t="shared" si="16"/>
        <v>2.1040413269205351</v>
      </c>
      <c r="BJ23" s="17">
        <v>3449565</v>
      </c>
      <c r="BK23" s="17">
        <v>2383495</v>
      </c>
      <c r="BL23" s="96">
        <f t="shared" si="23"/>
        <v>69.095523638487748</v>
      </c>
      <c r="BM23" s="17">
        <v>147460</v>
      </c>
      <c r="BN23" s="96">
        <f t="shared" si="23"/>
        <v>4.2747418877452663</v>
      </c>
      <c r="BO23" s="17">
        <v>455285</v>
      </c>
      <c r="BP23" s="96">
        <f t="shared" si="24"/>
        <v>13.198330804028913</v>
      </c>
      <c r="BQ23" s="17">
        <v>58715</v>
      </c>
      <c r="BR23" s="96">
        <f t="shared" si="25"/>
        <v>1.7020986704120664</v>
      </c>
      <c r="BS23" s="17">
        <v>370315</v>
      </c>
      <c r="BT23" s="96">
        <f t="shared" si="26"/>
        <v>10.73512167476189</v>
      </c>
      <c r="BU23" s="17">
        <v>10335</v>
      </c>
      <c r="BV23" s="96">
        <f t="shared" si="27"/>
        <v>0.29960299342090957</v>
      </c>
      <c r="BW23" s="17">
        <v>82680</v>
      </c>
      <c r="BX23" s="96">
        <f t="shared" si="28"/>
        <v>2.3968239473672766</v>
      </c>
      <c r="BY23" s="45">
        <v>961025</v>
      </c>
      <c r="BZ23" s="17">
        <v>590290</v>
      </c>
      <c r="CA23" s="96">
        <f t="shared" si="29"/>
        <v>61.422959860565541</v>
      </c>
      <c r="CB23" s="17">
        <v>26760</v>
      </c>
      <c r="CC23" s="96">
        <f t="shared" si="29"/>
        <v>2.7845269373845634</v>
      </c>
      <c r="CD23" s="17">
        <v>217260</v>
      </c>
      <c r="CE23" s="96">
        <f t="shared" si="30"/>
        <v>22.607112197913686</v>
      </c>
      <c r="CF23" s="17">
        <v>43260</v>
      </c>
      <c r="CG23" s="96">
        <f t="shared" si="31"/>
        <v>4.5014437709737001</v>
      </c>
      <c r="CH23" s="17">
        <v>100465</v>
      </c>
      <c r="CI23" s="96">
        <f t="shared" si="32"/>
        <v>10.453942405244401</v>
      </c>
      <c r="CJ23" s="17">
        <v>3070</v>
      </c>
      <c r="CK23" s="96">
        <f t="shared" si="33"/>
        <v>0.31945058661325149</v>
      </c>
      <c r="CL23" s="17">
        <v>23180</v>
      </c>
      <c r="CM23" s="151">
        <f t="shared" si="34"/>
        <v>2.4120080122785565</v>
      </c>
      <c r="CN23" s="17">
        <v>856470</v>
      </c>
      <c r="CO23" s="17">
        <v>538905</v>
      </c>
      <c r="CP23" s="96">
        <f t="shared" si="35"/>
        <v>62.921643490139758</v>
      </c>
      <c r="CQ23" s="17">
        <v>25380</v>
      </c>
      <c r="CR23" s="96">
        <f t="shared" si="35"/>
        <v>2.9633262110756946</v>
      </c>
      <c r="CS23" s="17">
        <v>186715</v>
      </c>
      <c r="CT23" s="96">
        <f t="shared" si="36"/>
        <v>21.800530082781652</v>
      </c>
      <c r="CU23" s="17">
        <v>41405</v>
      </c>
      <c r="CV23" s="96">
        <f t="shared" si="37"/>
        <v>4.8343783203147801</v>
      </c>
      <c r="CW23" s="17">
        <v>86875</v>
      </c>
      <c r="CX23" s="96">
        <f t="shared" si="38"/>
        <v>10.143379219353859</v>
      </c>
      <c r="CY23" s="17">
        <v>2910</v>
      </c>
      <c r="CZ23" s="96">
        <f t="shared" si="39"/>
        <v>0.33976671687274512</v>
      </c>
      <c r="DA23" s="17">
        <v>15680</v>
      </c>
      <c r="DB23" s="96">
        <f t="shared" si="40"/>
        <v>1.8307704881665441</v>
      </c>
      <c r="DC23" s="45">
        <v>406305</v>
      </c>
      <c r="DD23" s="17">
        <v>241860</v>
      </c>
      <c r="DE23" s="96">
        <f t="shared" si="41"/>
        <v>59.52671022999963</v>
      </c>
      <c r="DF23" s="17">
        <v>12795</v>
      </c>
      <c r="DG23" s="96">
        <f t="shared" si="41"/>
        <v>3.1491121202052645</v>
      </c>
      <c r="DH23" s="17">
        <v>100455</v>
      </c>
      <c r="DI23" s="96">
        <f t="shared" si="42"/>
        <v>24.724037361095728</v>
      </c>
      <c r="DJ23" s="17">
        <v>18835</v>
      </c>
      <c r="DK23" s="96">
        <f t="shared" si="43"/>
        <v>4.6356800925413175</v>
      </c>
      <c r="DL23" s="17">
        <v>42765</v>
      </c>
      <c r="DM23" s="96">
        <f t="shared" si="44"/>
        <v>10.525344261084653</v>
      </c>
      <c r="DN23" s="45">
        <v>736515</v>
      </c>
      <c r="DO23" s="17">
        <v>474385</v>
      </c>
      <c r="DP23" s="96">
        <f t="shared" si="45"/>
        <v>64.4094146079849</v>
      </c>
      <c r="DQ23" s="17">
        <v>18535</v>
      </c>
      <c r="DR23" s="96">
        <f t="shared" si="45"/>
        <v>2.5165814681303162</v>
      </c>
      <c r="DS23" s="17">
        <v>150565</v>
      </c>
      <c r="DT23" s="96">
        <f t="shared" si="46"/>
        <v>20.442896614461347</v>
      </c>
      <c r="DU23" s="17">
        <v>23305</v>
      </c>
      <c r="DV23" s="96">
        <f t="shared" si="47"/>
        <v>3.1642261189520919</v>
      </c>
      <c r="DW23" s="17">
        <v>76705</v>
      </c>
      <c r="DX23" s="96">
        <f t="shared" si="48"/>
        <v>10.414587618717881</v>
      </c>
      <c r="DY23" s="17">
        <v>1830</v>
      </c>
      <c r="DZ23" s="96">
        <f t="shared" si="49"/>
        <v>0.24846744465489501</v>
      </c>
      <c r="EA23" s="17">
        <v>14495</v>
      </c>
      <c r="EB23" s="151">
        <f t="shared" si="50"/>
        <v>1.9680522460506575</v>
      </c>
      <c r="EC23" s="17">
        <v>8304095</v>
      </c>
      <c r="ED23" s="17">
        <v>5234240</v>
      </c>
      <c r="EE23" s="96">
        <f t="shared" si="51"/>
        <v>63.032034195177197</v>
      </c>
      <c r="EF23" s="17">
        <v>231535</v>
      </c>
      <c r="EG23" s="96">
        <f t="shared" si="51"/>
        <v>2.7882026879509447</v>
      </c>
      <c r="EH23" s="17">
        <v>1953640</v>
      </c>
      <c r="EI23" s="96">
        <f t="shared" si="52"/>
        <v>23.526224109912036</v>
      </c>
      <c r="EJ23" s="17">
        <v>522445</v>
      </c>
      <c r="EK23" s="96">
        <f t="shared" si="53"/>
        <v>6.2914140553546174</v>
      </c>
      <c r="EL23" s="17">
        <v>697295</v>
      </c>
      <c r="EM23" s="96">
        <f t="shared" si="54"/>
        <v>8.3970017202356182</v>
      </c>
    </row>
    <row r="24" spans="1:143">
      <c r="A24" s="15">
        <v>2017</v>
      </c>
      <c r="B24" s="17">
        <v>1345884045</v>
      </c>
      <c r="C24" s="17">
        <v>940736870</v>
      </c>
      <c r="D24" s="96">
        <f t="shared" ref="D24:F26" si="55">100*C24/$B24</f>
        <v>69.897319423234563</v>
      </c>
      <c r="E24" s="17">
        <v>83911650</v>
      </c>
      <c r="F24" s="96">
        <f t="shared" si="55"/>
        <v>6.2346864361557985</v>
      </c>
      <c r="G24" s="17">
        <v>180612550</v>
      </c>
      <c r="H24" s="96">
        <f t="shared" si="1"/>
        <v>13.419621896179027</v>
      </c>
      <c r="I24" s="17">
        <v>18891315</v>
      </c>
      <c r="J24" s="96">
        <f t="shared" si="2"/>
        <v>1.4036361505422259</v>
      </c>
      <c r="K24" s="17">
        <v>100377205</v>
      </c>
      <c r="L24" s="96">
        <f t="shared" si="3"/>
        <v>7.458087148956432</v>
      </c>
      <c r="M24" s="17">
        <v>4475495</v>
      </c>
      <c r="N24" s="96">
        <f t="shared" si="4"/>
        <v>0.33253199015372831</v>
      </c>
      <c r="O24" s="17">
        <v>35770275</v>
      </c>
      <c r="P24" s="96">
        <v>69.897319423234563</v>
      </c>
      <c r="Q24" s="45">
        <v>24825005</v>
      </c>
      <c r="R24" s="17">
        <v>16306075</v>
      </c>
      <c r="S24" s="96">
        <f t="shared" ref="S24:U26" si="56">100*R24/$Q24</f>
        <v>65.684075390921365</v>
      </c>
      <c r="T24" s="17">
        <v>952185</v>
      </c>
      <c r="U24" s="96">
        <f t="shared" si="56"/>
        <v>3.8355883513417219</v>
      </c>
      <c r="V24" s="17">
        <v>4696285</v>
      </c>
      <c r="W24" s="96">
        <f t="shared" si="6"/>
        <v>18.917559130400981</v>
      </c>
      <c r="X24" s="17">
        <v>906520</v>
      </c>
      <c r="Y24" s="96">
        <f t="shared" si="7"/>
        <v>3.6516407549565448</v>
      </c>
      <c r="Z24" s="17">
        <v>2298575</v>
      </c>
      <c r="AA24" s="96">
        <f t="shared" si="8"/>
        <v>9.2591119316995094</v>
      </c>
      <c r="AB24" s="17">
        <v>77050</v>
      </c>
      <c r="AC24" s="96">
        <f t="shared" si="9"/>
        <v>0.31037254574571083</v>
      </c>
      <c r="AD24" s="17">
        <v>494835</v>
      </c>
      <c r="AE24" s="151">
        <f t="shared" si="10"/>
        <v>1.9932926498907049</v>
      </c>
      <c r="AF24" s="17">
        <v>4996895</v>
      </c>
      <c r="AG24" s="17">
        <v>3449920</v>
      </c>
      <c r="AH24" s="96">
        <f t="shared" si="17"/>
        <v>69.041274631546187</v>
      </c>
      <c r="AI24" s="17">
        <v>225555</v>
      </c>
      <c r="AJ24" s="96">
        <f t="shared" si="17"/>
        <v>4.5139031338461182</v>
      </c>
      <c r="AK24" s="17">
        <v>752160</v>
      </c>
      <c r="AL24" s="96">
        <f t="shared" si="18"/>
        <v>15.052547632079522</v>
      </c>
      <c r="AM24" s="17">
        <v>95795</v>
      </c>
      <c r="AN24" s="96">
        <f t="shared" si="19"/>
        <v>1.9170905132087026</v>
      </c>
      <c r="AO24" s="17">
        <v>455690</v>
      </c>
      <c r="AP24" s="96">
        <f t="shared" si="20"/>
        <v>9.1194631866389031</v>
      </c>
      <c r="AQ24" s="17">
        <v>16100</v>
      </c>
      <c r="AR24" s="96">
        <f t="shared" si="21"/>
        <v>0.32220008625356344</v>
      </c>
      <c r="AS24" s="17">
        <v>97465</v>
      </c>
      <c r="AT24" s="96">
        <f t="shared" si="22"/>
        <v>1.9505112674971157</v>
      </c>
      <c r="AU24" s="45">
        <v>4498730</v>
      </c>
      <c r="AV24" s="17">
        <v>3090470</v>
      </c>
      <c r="AW24" s="96">
        <f t="shared" ref="AW24:AY26" si="57">100*AV24/$AU24</f>
        <v>68.69649878965842</v>
      </c>
      <c r="AX24" s="17">
        <v>197640</v>
      </c>
      <c r="AY24" s="96">
        <f t="shared" si="57"/>
        <v>4.393239869918844</v>
      </c>
      <c r="AZ24" s="17">
        <v>688200</v>
      </c>
      <c r="BA24" s="96">
        <f t="shared" si="12"/>
        <v>15.297650670300285</v>
      </c>
      <c r="BB24" s="17">
        <v>85760</v>
      </c>
      <c r="BC24" s="96">
        <f t="shared" si="13"/>
        <v>1.9063157824541592</v>
      </c>
      <c r="BD24" s="17">
        <v>409370</v>
      </c>
      <c r="BE24" s="96">
        <f t="shared" si="14"/>
        <v>9.0996792428085254</v>
      </c>
      <c r="BF24" s="17">
        <v>15630</v>
      </c>
      <c r="BG24" s="96">
        <f t="shared" si="15"/>
        <v>0.34743138619121394</v>
      </c>
      <c r="BH24" s="17">
        <v>97420</v>
      </c>
      <c r="BI24" s="151">
        <f t="shared" si="16"/>
        <v>2.165500041122717</v>
      </c>
      <c r="BJ24" s="17">
        <v>3609700</v>
      </c>
      <c r="BK24" s="17">
        <v>2463900</v>
      </c>
      <c r="BL24" s="96">
        <f t="shared" si="23"/>
        <v>68.257749951519514</v>
      </c>
      <c r="BM24" s="17">
        <v>176400</v>
      </c>
      <c r="BN24" s="96">
        <f t="shared" si="23"/>
        <v>4.8868327007784584</v>
      </c>
      <c r="BO24" s="17">
        <v>489280</v>
      </c>
      <c r="BP24" s="96">
        <f t="shared" si="24"/>
        <v>13.554589024018616</v>
      </c>
      <c r="BQ24" s="17">
        <v>59120</v>
      </c>
      <c r="BR24" s="96">
        <f t="shared" si="25"/>
        <v>1.637809236224617</v>
      </c>
      <c r="BS24" s="17">
        <v>389235</v>
      </c>
      <c r="BT24" s="96">
        <f t="shared" si="26"/>
        <v>10.783029060586752</v>
      </c>
      <c r="BU24" s="17">
        <v>12585</v>
      </c>
      <c r="BV24" s="96">
        <f t="shared" si="27"/>
        <v>0.34864393162866719</v>
      </c>
      <c r="BW24" s="17">
        <v>78305</v>
      </c>
      <c r="BX24" s="96">
        <f t="shared" si="28"/>
        <v>2.169293847134111</v>
      </c>
      <c r="BY24" s="45">
        <v>1001700</v>
      </c>
      <c r="BZ24" s="17">
        <v>607715</v>
      </c>
      <c r="CA24" s="96">
        <f t="shared" si="29"/>
        <v>60.66836378157133</v>
      </c>
      <c r="CB24" s="17">
        <v>32500</v>
      </c>
      <c r="CC24" s="96">
        <f t="shared" si="29"/>
        <v>3.2444843765598481</v>
      </c>
      <c r="CD24" s="17">
        <v>229435</v>
      </c>
      <c r="CE24" s="96">
        <f t="shared" si="30"/>
        <v>22.904562244184884</v>
      </c>
      <c r="CF24" s="17">
        <v>44780</v>
      </c>
      <c r="CG24" s="96">
        <f t="shared" si="31"/>
        <v>4.4704003194569228</v>
      </c>
      <c r="CH24" s="17">
        <v>104020</v>
      </c>
      <c r="CI24" s="96">
        <f t="shared" si="32"/>
        <v>10.384346610761705</v>
      </c>
      <c r="CJ24" s="17">
        <v>2755</v>
      </c>
      <c r="CK24" s="96">
        <f t="shared" si="33"/>
        <v>0.2750324448437656</v>
      </c>
      <c r="CL24" s="17">
        <v>25275</v>
      </c>
      <c r="CM24" s="151">
        <f t="shared" si="34"/>
        <v>2.5232105420784667</v>
      </c>
      <c r="CN24" s="17">
        <v>889385</v>
      </c>
      <c r="CO24" s="17">
        <v>553700</v>
      </c>
      <c r="CP24" s="96">
        <f t="shared" si="35"/>
        <v>62.256503089213332</v>
      </c>
      <c r="CQ24" s="17">
        <v>30540</v>
      </c>
      <c r="CR24" s="96">
        <f t="shared" si="35"/>
        <v>3.4338334916824547</v>
      </c>
      <c r="CS24" s="17">
        <v>197145</v>
      </c>
      <c r="CT24" s="96">
        <f t="shared" si="36"/>
        <v>22.166440855197692</v>
      </c>
      <c r="CU24" s="17">
        <v>42485</v>
      </c>
      <c r="CV24" s="96">
        <f t="shared" si="37"/>
        <v>4.7768963946997083</v>
      </c>
      <c r="CW24" s="17">
        <v>88625</v>
      </c>
      <c r="CX24" s="96">
        <f t="shared" si="38"/>
        <v>9.9647509233908824</v>
      </c>
      <c r="CY24" s="17">
        <v>2800</v>
      </c>
      <c r="CZ24" s="96">
        <f t="shared" si="39"/>
        <v>0.31482428869387274</v>
      </c>
      <c r="DA24" s="17">
        <v>16575</v>
      </c>
      <c r="DB24" s="96">
        <f t="shared" si="40"/>
        <v>1.8636473518217644</v>
      </c>
      <c r="DC24" s="45">
        <v>421020</v>
      </c>
      <c r="DD24" s="17">
        <v>246095</v>
      </c>
      <c r="DE24" s="96">
        <f t="shared" si="41"/>
        <v>58.45209253717163</v>
      </c>
      <c r="DF24" s="17">
        <v>14970</v>
      </c>
      <c r="DG24" s="96">
        <f t="shared" si="41"/>
        <v>3.5556505629186264</v>
      </c>
      <c r="DH24" s="17">
        <v>107990</v>
      </c>
      <c r="DI24" s="96">
        <f t="shared" si="42"/>
        <v>25.649612844995488</v>
      </c>
      <c r="DJ24" s="17">
        <v>21160</v>
      </c>
      <c r="DK24" s="96">
        <f t="shared" si="43"/>
        <v>5.0258895064367488</v>
      </c>
      <c r="DL24" s="17">
        <v>43110</v>
      </c>
      <c r="DM24" s="96">
        <f t="shared" si="44"/>
        <v>10.239418554938007</v>
      </c>
      <c r="DN24" s="45">
        <v>762040</v>
      </c>
      <c r="DO24" s="17">
        <v>485570</v>
      </c>
      <c r="DP24" s="96">
        <f t="shared" si="45"/>
        <v>63.719752243976693</v>
      </c>
      <c r="DQ24" s="17">
        <v>20190</v>
      </c>
      <c r="DR24" s="96">
        <f t="shared" si="45"/>
        <v>2.6494672195685265</v>
      </c>
      <c r="DS24" s="17">
        <v>158325</v>
      </c>
      <c r="DT24" s="96">
        <f t="shared" si="46"/>
        <v>20.776468426854233</v>
      </c>
      <c r="DU24" s="17">
        <v>22540</v>
      </c>
      <c r="DV24" s="96">
        <f t="shared" si="47"/>
        <v>2.9578499816282608</v>
      </c>
      <c r="DW24" s="17">
        <v>77235</v>
      </c>
      <c r="DX24" s="96">
        <f t="shared" si="48"/>
        <v>10.135294735184505</v>
      </c>
      <c r="DY24" s="17">
        <v>2130</v>
      </c>
      <c r="DZ24" s="96">
        <f t="shared" si="49"/>
        <v>0.27951288646265288</v>
      </c>
      <c r="EA24" s="17">
        <v>18595</v>
      </c>
      <c r="EB24" s="151">
        <f t="shared" si="50"/>
        <v>2.4401606214896856</v>
      </c>
      <c r="EC24" s="17">
        <v>8645530</v>
      </c>
      <c r="ED24" s="17">
        <v>5408705</v>
      </c>
      <c r="EE24" s="96">
        <f t="shared" si="51"/>
        <v>62.56071056372484</v>
      </c>
      <c r="EF24" s="17">
        <v>254395</v>
      </c>
      <c r="EG24" s="96">
        <f t="shared" si="51"/>
        <v>2.9425032357761758</v>
      </c>
      <c r="EH24" s="17">
        <v>2073750</v>
      </c>
      <c r="EI24" s="96">
        <f t="shared" si="52"/>
        <v>23.986383715052749</v>
      </c>
      <c r="EJ24" s="17">
        <v>534880</v>
      </c>
      <c r="EK24" s="96">
        <f t="shared" si="53"/>
        <v>6.1867809145303987</v>
      </c>
      <c r="EL24" s="17">
        <v>731290</v>
      </c>
      <c r="EM24" s="96">
        <f t="shared" si="54"/>
        <v>8.4585907399546354</v>
      </c>
    </row>
    <row r="25" spans="1:143">
      <c r="A25" s="15">
        <v>2018</v>
      </c>
      <c r="B25" s="17">
        <v>1410601095</v>
      </c>
      <c r="C25" s="17">
        <v>991739730</v>
      </c>
      <c r="D25" s="96">
        <f t="shared" si="55"/>
        <v>70.30617894139661</v>
      </c>
      <c r="E25" s="17">
        <v>82572120</v>
      </c>
      <c r="F25" s="96">
        <f t="shared" si="55"/>
        <v>5.8536832484168739</v>
      </c>
      <c r="G25" s="17">
        <v>187951110</v>
      </c>
      <c r="H25" s="96">
        <f t="shared" si="1"/>
        <v>13.324185743666957</v>
      </c>
      <c r="I25" s="17">
        <v>18215510</v>
      </c>
      <c r="J25" s="96">
        <f t="shared" si="2"/>
        <v>1.2913296370296665</v>
      </c>
      <c r="K25" s="17">
        <v>106377445</v>
      </c>
      <c r="L25" s="96">
        <f t="shared" si="3"/>
        <v>7.5412847315278739</v>
      </c>
      <c r="M25" s="17">
        <v>4742470</v>
      </c>
      <c r="N25" s="96">
        <f t="shared" si="4"/>
        <v>0.33620206426962967</v>
      </c>
      <c r="O25" s="17">
        <v>37218220</v>
      </c>
      <c r="P25" s="96">
        <v>70.30617894139661</v>
      </c>
      <c r="Q25" s="45">
        <v>25733375</v>
      </c>
      <c r="R25" s="17">
        <v>16942900</v>
      </c>
      <c r="S25" s="96">
        <f t="shared" si="56"/>
        <v>65.840178367586844</v>
      </c>
      <c r="T25" s="17">
        <v>904980</v>
      </c>
      <c r="U25" s="96">
        <f t="shared" si="56"/>
        <v>3.5167559638018719</v>
      </c>
      <c r="V25" s="17">
        <v>4878290</v>
      </c>
      <c r="W25" s="96">
        <f t="shared" si="6"/>
        <v>18.9570547975149</v>
      </c>
      <c r="X25" s="17">
        <v>890555</v>
      </c>
      <c r="Y25" s="96">
        <f t="shared" si="7"/>
        <v>3.4607003550836222</v>
      </c>
      <c r="Z25" s="17">
        <v>2404945</v>
      </c>
      <c r="AA25" s="96">
        <f t="shared" si="8"/>
        <v>9.3456260595432976</v>
      </c>
      <c r="AB25" s="17">
        <v>82295</v>
      </c>
      <c r="AC25" s="96">
        <f t="shared" si="9"/>
        <v>0.31979870498914348</v>
      </c>
      <c r="AD25" s="17">
        <v>519965</v>
      </c>
      <c r="AE25" s="151">
        <f t="shared" si="10"/>
        <v>2.0205861065639468</v>
      </c>
      <c r="AF25" s="17">
        <v>5207665</v>
      </c>
      <c r="AG25" s="17">
        <v>3619055</v>
      </c>
      <c r="AH25" s="96">
        <f t="shared" si="17"/>
        <v>69.494773569344417</v>
      </c>
      <c r="AI25" s="17">
        <v>197555</v>
      </c>
      <c r="AJ25" s="96">
        <f t="shared" si="17"/>
        <v>3.7935427874104803</v>
      </c>
      <c r="AK25" s="17">
        <v>789745</v>
      </c>
      <c r="AL25" s="96">
        <f t="shared" si="18"/>
        <v>15.165049979213332</v>
      </c>
      <c r="AM25" s="17">
        <v>95510</v>
      </c>
      <c r="AN25" s="96">
        <f t="shared" si="19"/>
        <v>1.8340273423885753</v>
      </c>
      <c r="AO25" s="17">
        <v>477905</v>
      </c>
      <c r="AP25" s="96">
        <f t="shared" si="20"/>
        <v>9.1769535866842435</v>
      </c>
      <c r="AQ25" s="17">
        <v>18305</v>
      </c>
      <c r="AR25" s="96">
        <f t="shared" si="21"/>
        <v>0.35150110462174505</v>
      </c>
      <c r="AS25" s="17">
        <v>105100</v>
      </c>
      <c r="AT25" s="96">
        <f t="shared" si="22"/>
        <v>2.0181789727257802</v>
      </c>
      <c r="AU25" s="45">
        <v>4705640</v>
      </c>
      <c r="AV25" s="17">
        <v>3244780</v>
      </c>
      <c r="AW25" s="96">
        <f t="shared" si="57"/>
        <v>68.955126188998733</v>
      </c>
      <c r="AX25" s="17">
        <v>197655</v>
      </c>
      <c r="AY25" s="96">
        <f t="shared" si="57"/>
        <v>4.2003850698310963</v>
      </c>
      <c r="AZ25" s="17">
        <v>715320</v>
      </c>
      <c r="BA25" s="96">
        <f t="shared" si="12"/>
        <v>15.201332868642735</v>
      </c>
      <c r="BB25" s="17">
        <v>82805</v>
      </c>
      <c r="BC25" s="96">
        <f t="shared" si="13"/>
        <v>1.7596968743890311</v>
      </c>
      <c r="BD25" s="17">
        <v>433700</v>
      </c>
      <c r="BE25" s="96">
        <f t="shared" si="14"/>
        <v>9.2165996548822271</v>
      </c>
      <c r="BF25" s="17">
        <v>16775</v>
      </c>
      <c r="BG25" s="96">
        <f t="shared" si="15"/>
        <v>0.35648710908611791</v>
      </c>
      <c r="BH25" s="17">
        <v>97415</v>
      </c>
      <c r="BI25" s="151">
        <f t="shared" si="16"/>
        <v>2.0701753640312477</v>
      </c>
      <c r="BJ25" s="17">
        <v>3744785</v>
      </c>
      <c r="BK25" s="17">
        <v>2569350</v>
      </c>
      <c r="BL25" s="96">
        <f t="shared" si="23"/>
        <v>68.611415608639746</v>
      </c>
      <c r="BM25" s="17">
        <v>163925</v>
      </c>
      <c r="BN25" s="96">
        <f t="shared" si="23"/>
        <v>4.377420866618511</v>
      </c>
      <c r="BO25" s="17">
        <v>511815</v>
      </c>
      <c r="BP25" s="96">
        <f t="shared" si="24"/>
        <v>13.66740680706636</v>
      </c>
      <c r="BQ25" s="17">
        <v>57225</v>
      </c>
      <c r="BR25" s="96">
        <f t="shared" si="25"/>
        <v>1.5281251126566679</v>
      </c>
      <c r="BS25" s="17">
        <v>407330</v>
      </c>
      <c r="BT25" s="96">
        <f t="shared" si="26"/>
        <v>10.877259976206911</v>
      </c>
      <c r="BU25" s="17">
        <v>13050</v>
      </c>
      <c r="BV25" s="96">
        <f t="shared" si="27"/>
        <v>0.34848462595315888</v>
      </c>
      <c r="BW25" s="17">
        <v>79310</v>
      </c>
      <c r="BX25" s="96">
        <f t="shared" si="28"/>
        <v>2.117878596501535</v>
      </c>
      <c r="BY25" s="45">
        <v>1024530</v>
      </c>
      <c r="BZ25" s="17">
        <v>623325</v>
      </c>
      <c r="CA25" s="96">
        <f t="shared" si="29"/>
        <v>60.840092530233377</v>
      </c>
      <c r="CB25" s="17">
        <v>27920</v>
      </c>
      <c r="CC25" s="96">
        <f t="shared" si="29"/>
        <v>2.7251520209266689</v>
      </c>
      <c r="CD25" s="17">
        <v>236705</v>
      </c>
      <c r="CE25" s="96">
        <f t="shared" si="30"/>
        <v>23.103764653060427</v>
      </c>
      <c r="CF25" s="17">
        <v>41285</v>
      </c>
      <c r="CG25" s="96">
        <f t="shared" si="31"/>
        <v>4.029652621201917</v>
      </c>
      <c r="CH25" s="17">
        <v>108710</v>
      </c>
      <c r="CI25" s="96">
        <f t="shared" si="32"/>
        <v>10.610719061423287</v>
      </c>
      <c r="CJ25" s="17">
        <v>3220</v>
      </c>
      <c r="CK25" s="96">
        <f t="shared" si="33"/>
        <v>0.31429045513552556</v>
      </c>
      <c r="CL25" s="17">
        <v>24650</v>
      </c>
      <c r="CM25" s="151">
        <f t="shared" si="34"/>
        <v>2.405981279220716</v>
      </c>
      <c r="CN25" s="17">
        <v>910480</v>
      </c>
      <c r="CO25" s="17">
        <v>573685</v>
      </c>
      <c r="CP25" s="96">
        <f t="shared" si="35"/>
        <v>63.009072137773479</v>
      </c>
      <c r="CQ25" s="17">
        <v>25805</v>
      </c>
      <c r="CR25" s="96">
        <f t="shared" si="35"/>
        <v>2.8342193128899043</v>
      </c>
      <c r="CS25" s="17">
        <v>200535</v>
      </c>
      <c r="CT25" s="96">
        <f t="shared" si="36"/>
        <v>22.025195501274052</v>
      </c>
      <c r="CU25" s="17">
        <v>38700</v>
      </c>
      <c r="CV25" s="96">
        <f t="shared" si="37"/>
        <v>4.2505052280115985</v>
      </c>
      <c r="CW25" s="17">
        <v>92220</v>
      </c>
      <c r="CX25" s="96">
        <f t="shared" si="38"/>
        <v>10.128723310781126</v>
      </c>
      <c r="CY25" s="17">
        <v>3240</v>
      </c>
      <c r="CZ25" s="96">
        <f t="shared" si="39"/>
        <v>0.35585625164748264</v>
      </c>
      <c r="DA25" s="17">
        <v>15005</v>
      </c>
      <c r="DB25" s="96">
        <f t="shared" si="40"/>
        <v>1.6480318073982954</v>
      </c>
      <c r="DC25" s="45">
        <v>433275</v>
      </c>
      <c r="DD25" s="17">
        <v>252220</v>
      </c>
      <c r="DE25" s="96">
        <f t="shared" si="41"/>
        <v>58.212451676187179</v>
      </c>
      <c r="DF25" s="17">
        <v>13950</v>
      </c>
      <c r="DG25" s="96">
        <f t="shared" si="41"/>
        <v>3.2196641855634414</v>
      </c>
      <c r="DH25" s="17">
        <v>110750</v>
      </c>
      <c r="DI25" s="96">
        <f t="shared" si="42"/>
        <v>25.561133229473199</v>
      </c>
      <c r="DJ25" s="17">
        <v>20130</v>
      </c>
      <c r="DK25" s="96">
        <f t="shared" si="43"/>
        <v>4.6460100398130519</v>
      </c>
      <c r="DL25" s="17">
        <v>45340</v>
      </c>
      <c r="DM25" s="96">
        <f t="shared" si="44"/>
        <v>10.464485603831285</v>
      </c>
      <c r="DN25" s="45">
        <v>782605</v>
      </c>
      <c r="DO25" s="17">
        <v>499585</v>
      </c>
      <c r="DP25" s="96">
        <f t="shared" si="45"/>
        <v>63.836162559656529</v>
      </c>
      <c r="DQ25" s="17">
        <v>18080</v>
      </c>
      <c r="DR25" s="96">
        <f t="shared" si="45"/>
        <v>2.3102331316564548</v>
      </c>
      <c r="DS25" s="17">
        <v>164435</v>
      </c>
      <c r="DT25" s="96">
        <f t="shared" si="46"/>
        <v>21.011238108624401</v>
      </c>
      <c r="DU25" s="17">
        <v>22585</v>
      </c>
      <c r="DV25" s="96">
        <f t="shared" si="47"/>
        <v>2.8858747388529333</v>
      </c>
      <c r="DW25" s="17">
        <v>80925</v>
      </c>
      <c r="DX25" s="96">
        <f t="shared" si="48"/>
        <v>10.340465496642622</v>
      </c>
      <c r="DY25" s="17">
        <v>1945</v>
      </c>
      <c r="DZ25" s="96">
        <f t="shared" si="49"/>
        <v>0.24852895138671488</v>
      </c>
      <c r="EA25" s="17">
        <v>17640</v>
      </c>
      <c r="EB25" s="151">
        <f t="shared" si="50"/>
        <v>2.2540106439391518</v>
      </c>
      <c r="EC25" s="17">
        <v>8924390</v>
      </c>
      <c r="ED25" s="17">
        <v>5560890</v>
      </c>
      <c r="EE25" s="96">
        <f t="shared" si="51"/>
        <v>62.311149557560796</v>
      </c>
      <c r="EF25" s="17">
        <v>260095</v>
      </c>
      <c r="EG25" s="96">
        <f t="shared" si="51"/>
        <v>2.9144288853355804</v>
      </c>
      <c r="EH25" s="17">
        <v>2148990</v>
      </c>
      <c r="EI25" s="96">
        <f t="shared" si="52"/>
        <v>24.07996512926934</v>
      </c>
      <c r="EJ25" s="17">
        <v>532325</v>
      </c>
      <c r="EK25" s="96">
        <f t="shared" si="53"/>
        <v>5.9648334508016791</v>
      </c>
      <c r="EL25" s="17">
        <v>758815</v>
      </c>
      <c r="EM25" s="96">
        <f t="shared" si="54"/>
        <v>8.5027099891421152</v>
      </c>
    </row>
    <row r="26" spans="1:143">
      <c r="A26" s="15">
        <v>2019</v>
      </c>
      <c r="B26" s="17">
        <v>1474744940</v>
      </c>
      <c r="C26" s="17">
        <v>1030014070</v>
      </c>
      <c r="D26" s="96">
        <f t="shared" si="55"/>
        <v>69.843539859848576</v>
      </c>
      <c r="E26" s="17">
        <v>88980385</v>
      </c>
      <c r="F26" s="96">
        <f t="shared" si="55"/>
        <v>6.0336118190037658</v>
      </c>
      <c r="G26" s="17">
        <v>197221755</v>
      </c>
      <c r="H26" s="96">
        <f t="shared" si="1"/>
        <v>13.373278975278261</v>
      </c>
      <c r="I26" s="17">
        <v>18113070</v>
      </c>
      <c r="J26" s="96">
        <f t="shared" si="2"/>
        <v>1.2282171315671713</v>
      </c>
      <c r="K26" s="17">
        <v>110677435</v>
      </c>
      <c r="L26" s="96">
        <f t="shared" si="3"/>
        <v>7.5048526696419788</v>
      </c>
      <c r="M26" s="17">
        <v>4913100</v>
      </c>
      <c r="N26" s="96">
        <f t="shared" si="4"/>
        <v>0.33314913424961473</v>
      </c>
      <c r="O26" s="17">
        <v>42938210</v>
      </c>
      <c r="P26" s="96">
        <v>69.843539859848576</v>
      </c>
      <c r="Q26" s="45">
        <v>26597190</v>
      </c>
      <c r="R26" s="17">
        <v>17452625</v>
      </c>
      <c r="S26" s="96">
        <f t="shared" si="56"/>
        <v>65.618304038885313</v>
      </c>
      <c r="T26" s="17">
        <v>959005</v>
      </c>
      <c r="U26" s="96">
        <f t="shared" si="56"/>
        <v>3.6056628538578699</v>
      </c>
      <c r="V26" s="17">
        <v>4955745</v>
      </c>
      <c r="W26" s="96">
        <f t="shared" si="6"/>
        <v>18.632588630603458</v>
      </c>
      <c r="X26" s="17">
        <v>893705</v>
      </c>
      <c r="Y26" s="96">
        <f t="shared" si="7"/>
        <v>3.3601481961064308</v>
      </c>
      <c r="Z26" s="17">
        <v>2494310</v>
      </c>
      <c r="AA26" s="96">
        <f t="shared" si="8"/>
        <v>9.3780959567533255</v>
      </c>
      <c r="AB26" s="17">
        <v>82795</v>
      </c>
      <c r="AC26" s="96">
        <f t="shared" si="9"/>
        <v>0.31129228313216545</v>
      </c>
      <c r="AD26" s="17">
        <v>652705</v>
      </c>
      <c r="AE26" s="151">
        <f t="shared" si="10"/>
        <v>2.4540374377894807</v>
      </c>
      <c r="AF26" s="17">
        <v>5436390</v>
      </c>
      <c r="AG26" s="17">
        <v>3797540</v>
      </c>
      <c r="AH26" s="96">
        <f t="shared" si="17"/>
        <v>69.854075958494519</v>
      </c>
      <c r="AI26" s="17">
        <v>212535</v>
      </c>
      <c r="AJ26" s="96">
        <f t="shared" si="17"/>
        <v>3.9094877299090021</v>
      </c>
      <c r="AK26" s="17">
        <v>805160</v>
      </c>
      <c r="AL26" s="96">
        <f t="shared" si="18"/>
        <v>14.810563627701471</v>
      </c>
      <c r="AM26" s="17">
        <v>95505</v>
      </c>
      <c r="AN26" s="96">
        <f t="shared" si="19"/>
        <v>1.756772416989951</v>
      </c>
      <c r="AO26" s="17">
        <v>494945</v>
      </c>
      <c r="AP26" s="96">
        <f t="shared" si="20"/>
        <v>9.104295313618044</v>
      </c>
      <c r="AQ26" s="17">
        <v>16820</v>
      </c>
      <c r="AR26" s="96">
        <f t="shared" si="21"/>
        <v>0.30939649289326188</v>
      </c>
      <c r="AS26" s="17">
        <v>109385</v>
      </c>
      <c r="AT26" s="96">
        <f t="shared" si="22"/>
        <v>2.0120889045855797</v>
      </c>
      <c r="AU26" s="45">
        <v>4805475</v>
      </c>
      <c r="AV26" s="17">
        <v>3312440</v>
      </c>
      <c r="AW26" s="96">
        <f t="shared" si="57"/>
        <v>68.930542766323825</v>
      </c>
      <c r="AX26" s="17">
        <v>202840</v>
      </c>
      <c r="AY26" s="96">
        <f t="shared" si="57"/>
        <v>4.2210187338400473</v>
      </c>
      <c r="AZ26" s="17">
        <v>729435</v>
      </c>
      <c r="BA26" s="96">
        <f t="shared" si="12"/>
        <v>15.179248669486368</v>
      </c>
      <c r="BB26" s="17">
        <v>88440</v>
      </c>
      <c r="BC26" s="96">
        <f t="shared" si="13"/>
        <v>1.8404007928456605</v>
      </c>
      <c r="BD26" s="17">
        <v>446675</v>
      </c>
      <c r="BE26" s="96">
        <f t="shared" si="14"/>
        <v>9.2951269125320604</v>
      </c>
      <c r="BF26" s="17">
        <v>18150</v>
      </c>
      <c r="BG26" s="96">
        <f t="shared" si="15"/>
        <v>0.37769419256160941</v>
      </c>
      <c r="BH26" s="17">
        <v>95930</v>
      </c>
      <c r="BI26" s="151">
        <f t="shared" si="16"/>
        <v>1.9962646772691566</v>
      </c>
      <c r="BJ26" s="17">
        <v>3888100</v>
      </c>
      <c r="BK26" s="17">
        <v>2658475</v>
      </c>
      <c r="BL26" s="96">
        <f t="shared" si="23"/>
        <v>68.374656001646045</v>
      </c>
      <c r="BM26" s="17">
        <v>176845</v>
      </c>
      <c r="BN26" s="96">
        <f t="shared" si="23"/>
        <v>4.5483655255780455</v>
      </c>
      <c r="BO26" s="17">
        <v>517180</v>
      </c>
      <c r="BP26" s="96">
        <f t="shared" si="24"/>
        <v>13.30161261284432</v>
      </c>
      <c r="BQ26" s="17">
        <v>55330</v>
      </c>
      <c r="BR26" s="96">
        <f t="shared" si="25"/>
        <v>1.4230601064787429</v>
      </c>
      <c r="BS26" s="17">
        <v>421815</v>
      </c>
      <c r="BT26" s="96">
        <f t="shared" si="26"/>
        <v>10.848872199789101</v>
      </c>
      <c r="BU26" s="17">
        <v>11835</v>
      </c>
      <c r="BV26" s="96">
        <f t="shared" si="27"/>
        <v>0.30439031917903348</v>
      </c>
      <c r="BW26" s="17">
        <v>101950</v>
      </c>
      <c r="BX26" s="96">
        <f t="shared" si="28"/>
        <v>2.6221033409634527</v>
      </c>
      <c r="BY26" s="45">
        <v>1050785</v>
      </c>
      <c r="BZ26" s="17">
        <v>635530</v>
      </c>
      <c r="CA26" s="96">
        <f t="shared" si="29"/>
        <v>60.481449582930857</v>
      </c>
      <c r="CB26" s="17">
        <v>30490</v>
      </c>
      <c r="CC26" s="96">
        <f t="shared" si="29"/>
        <v>2.9016402023249284</v>
      </c>
      <c r="CD26" s="17">
        <v>241330</v>
      </c>
      <c r="CE26" s="96">
        <f t="shared" si="30"/>
        <v>22.966639226863727</v>
      </c>
      <c r="CF26" s="17">
        <v>40975</v>
      </c>
      <c r="CG26" s="96">
        <f t="shared" si="31"/>
        <v>3.8994656375947505</v>
      </c>
      <c r="CH26" s="17">
        <v>113295</v>
      </c>
      <c r="CI26" s="96">
        <f t="shared" si="32"/>
        <v>10.781939216871196</v>
      </c>
      <c r="CJ26" s="17">
        <v>2775</v>
      </c>
      <c r="CK26" s="96">
        <f t="shared" si="33"/>
        <v>0.26408827685968111</v>
      </c>
      <c r="CL26" s="17">
        <v>27370</v>
      </c>
      <c r="CM26" s="151">
        <f t="shared" si="34"/>
        <v>2.6047193288826924</v>
      </c>
      <c r="CN26" s="17">
        <v>945255</v>
      </c>
      <c r="CO26" s="17">
        <v>581120</v>
      </c>
      <c r="CP26" s="96">
        <f t="shared" si="35"/>
        <v>61.477590703037805</v>
      </c>
      <c r="CQ26" s="17">
        <v>35495</v>
      </c>
      <c r="CR26" s="96">
        <f t="shared" si="35"/>
        <v>3.755071382854362</v>
      </c>
      <c r="CS26" s="17">
        <v>204540</v>
      </c>
      <c r="CT26" s="96">
        <f t="shared" si="36"/>
        <v>21.638605455670692</v>
      </c>
      <c r="CU26" s="17">
        <v>40090</v>
      </c>
      <c r="CV26" s="96">
        <f t="shared" si="37"/>
        <v>4.2411835959608783</v>
      </c>
      <c r="CW26" s="17">
        <v>92995</v>
      </c>
      <c r="CX26" s="96">
        <f t="shared" si="38"/>
        <v>9.8380860191165347</v>
      </c>
      <c r="CY26" s="17">
        <v>3310</v>
      </c>
      <c r="CZ26" s="96">
        <f t="shared" si="39"/>
        <v>0.3501700599309181</v>
      </c>
      <c r="DA26" s="17">
        <v>27795</v>
      </c>
      <c r="DB26" s="96">
        <f t="shared" si="40"/>
        <v>2.9404763793896884</v>
      </c>
      <c r="DC26" s="45">
        <v>439635</v>
      </c>
      <c r="DD26" s="17">
        <v>256410</v>
      </c>
      <c r="DE26" s="96">
        <f t="shared" si="41"/>
        <v>58.323381896345829</v>
      </c>
      <c r="DF26" s="17">
        <v>13285</v>
      </c>
      <c r="DG26" s="96">
        <f t="shared" si="41"/>
        <v>3.0218249229474452</v>
      </c>
      <c r="DH26" s="17">
        <v>111565</v>
      </c>
      <c r="DI26" s="96">
        <f t="shared" si="42"/>
        <v>25.376732971669682</v>
      </c>
      <c r="DJ26" s="17">
        <v>20195</v>
      </c>
      <c r="DK26" s="96">
        <f t="shared" si="43"/>
        <v>4.5935833134304591</v>
      </c>
      <c r="DL26" s="17">
        <v>46730</v>
      </c>
      <c r="DM26" s="96">
        <f t="shared" si="44"/>
        <v>10.629272009735349</v>
      </c>
      <c r="DN26" s="45">
        <v>810930</v>
      </c>
      <c r="DO26" s="17">
        <v>513860</v>
      </c>
      <c r="DP26" s="96">
        <f t="shared" si="45"/>
        <v>63.366751754158805</v>
      </c>
      <c r="DQ26" s="17">
        <v>19800</v>
      </c>
      <c r="DR26" s="96">
        <f t="shared" si="45"/>
        <v>2.441641078761422</v>
      </c>
      <c r="DS26" s="17">
        <v>167060</v>
      </c>
      <c r="DT26" s="96">
        <f t="shared" si="46"/>
        <v>20.601038314034504</v>
      </c>
      <c r="DU26" s="17">
        <v>23465</v>
      </c>
      <c r="DV26" s="96">
        <f t="shared" si="47"/>
        <v>2.8935913087442811</v>
      </c>
      <c r="DW26" s="17">
        <v>86230</v>
      </c>
      <c r="DX26" s="96">
        <f t="shared" si="48"/>
        <v>10.633470213211991</v>
      </c>
      <c r="DY26" s="17">
        <v>1710</v>
      </c>
      <c r="DZ26" s="96">
        <f t="shared" si="49"/>
        <v>0.21086900225666827</v>
      </c>
      <c r="EA26" s="17">
        <v>22275</v>
      </c>
      <c r="EB26" s="151">
        <f>100*EA26/$DN26</f>
        <v>2.7468462136065996</v>
      </c>
      <c r="EC26" s="17">
        <v>9220620</v>
      </c>
      <c r="ED26" s="17">
        <v>5697255</v>
      </c>
      <c r="EE26" s="96">
        <f t="shared" si="51"/>
        <v>61.788198624387512</v>
      </c>
      <c r="EF26" s="17">
        <v>267715</v>
      </c>
      <c r="EG26" s="96">
        <f t="shared" si="51"/>
        <v>2.9034381635942053</v>
      </c>
      <c r="EH26" s="17">
        <v>2179480</v>
      </c>
      <c r="EI26" s="96">
        <f t="shared" si="52"/>
        <v>23.637022239285429</v>
      </c>
      <c r="EJ26" s="17">
        <v>529710</v>
      </c>
      <c r="EK26" s="96">
        <f t="shared" si="53"/>
        <v>5.7448414531777692</v>
      </c>
      <c r="EL26" s="17">
        <v>791620</v>
      </c>
      <c r="EM26" s="96">
        <f t="shared" si="54"/>
        <v>8.5853228958573293</v>
      </c>
    </row>
    <row r="27" spans="1:143">
      <c r="Q27" s="47"/>
      <c r="AE27" s="48"/>
      <c r="AU27" s="47"/>
      <c r="BI27" s="48"/>
      <c r="BY27" s="47"/>
      <c r="CM27" s="48"/>
      <c r="DC27" s="47"/>
      <c r="DN27" s="47"/>
      <c r="EB27" s="48"/>
    </row>
    <row r="29" spans="1:143">
      <c r="A29" s="15" t="s">
        <v>25</v>
      </c>
    </row>
    <row r="30" spans="1:143">
      <c r="A30" s="152">
        <v>1</v>
      </c>
      <c r="B30" s="15" t="s">
        <v>107</v>
      </c>
    </row>
    <row r="31" spans="1:143" ht="29.25" customHeight="1">
      <c r="A31" s="152">
        <v>2</v>
      </c>
      <c r="B31" s="204" t="s">
        <v>99</v>
      </c>
      <c r="C31" s="204"/>
      <c r="D31" s="204"/>
      <c r="E31" s="204"/>
      <c r="F31" s="204"/>
      <c r="G31" s="204"/>
      <c r="H31" s="204"/>
      <c r="I31" s="204"/>
      <c r="J31" s="204"/>
      <c r="K31" s="204"/>
      <c r="L31" s="204"/>
      <c r="M31" s="204"/>
    </row>
    <row r="32" spans="1:143">
      <c r="A32" s="152">
        <v>3</v>
      </c>
      <c r="B32" s="15" t="s">
        <v>113</v>
      </c>
    </row>
    <row r="33" spans="1:13">
      <c r="A33" s="152">
        <v>4</v>
      </c>
      <c r="B33" s="15" t="s">
        <v>103</v>
      </c>
    </row>
    <row r="34" spans="1:13" ht="30.75" customHeight="1">
      <c r="A34" s="152">
        <v>5</v>
      </c>
      <c r="B34" s="204" t="s">
        <v>76</v>
      </c>
      <c r="C34" s="204"/>
      <c r="D34" s="204"/>
      <c r="E34" s="204"/>
      <c r="F34" s="204"/>
      <c r="G34" s="204"/>
      <c r="H34" s="204"/>
      <c r="I34" s="204"/>
      <c r="J34" s="204"/>
      <c r="K34" s="204"/>
      <c r="L34" s="204"/>
      <c r="M34" s="204"/>
    </row>
    <row r="35" spans="1:13" ht="45.75" customHeight="1">
      <c r="A35" s="152">
        <v>6</v>
      </c>
      <c r="B35" s="204" t="s">
        <v>104</v>
      </c>
      <c r="C35" s="204"/>
      <c r="D35" s="204"/>
      <c r="E35" s="204"/>
      <c r="F35" s="204"/>
      <c r="G35" s="204"/>
      <c r="H35" s="204"/>
      <c r="I35" s="204"/>
      <c r="J35" s="204"/>
      <c r="K35" s="204"/>
      <c r="L35" s="204"/>
      <c r="M35" s="204"/>
    </row>
    <row r="36" spans="1:13" ht="46.5" customHeight="1">
      <c r="A36" s="152">
        <v>7</v>
      </c>
      <c r="B36" s="204" t="s">
        <v>105</v>
      </c>
      <c r="C36" s="204"/>
      <c r="D36" s="204"/>
      <c r="E36" s="204"/>
      <c r="F36" s="204"/>
      <c r="G36" s="204"/>
      <c r="H36" s="204"/>
      <c r="I36" s="204"/>
      <c r="J36" s="204"/>
      <c r="K36" s="204"/>
      <c r="L36" s="204"/>
      <c r="M36" s="204"/>
    </row>
    <row r="37" spans="1:13">
      <c r="A37" s="152">
        <v>8</v>
      </c>
      <c r="B37" s="15" t="s">
        <v>100</v>
      </c>
    </row>
    <row r="38" spans="1:13">
      <c r="A38" s="152">
        <v>9</v>
      </c>
      <c r="B38" s="15" t="s">
        <v>101</v>
      </c>
    </row>
    <row r="39" spans="1:13">
      <c r="A39" s="152">
        <v>10</v>
      </c>
      <c r="B39" s="15" t="s">
        <v>102</v>
      </c>
    </row>
    <row r="40" spans="1:13" ht="31.5" customHeight="1">
      <c r="A40" s="152">
        <v>11</v>
      </c>
      <c r="B40" s="204" t="s">
        <v>106</v>
      </c>
      <c r="C40" s="204"/>
      <c r="D40" s="204"/>
      <c r="E40" s="204"/>
      <c r="F40" s="204"/>
      <c r="G40" s="204"/>
      <c r="H40" s="204"/>
      <c r="I40" s="204"/>
      <c r="J40" s="204"/>
      <c r="K40" s="204"/>
      <c r="L40" s="204"/>
      <c r="M40" s="204"/>
    </row>
    <row r="43" spans="1:13">
      <c r="A43" s="15" t="s">
        <v>145</v>
      </c>
    </row>
  </sheetData>
  <mergeCells count="15">
    <mergeCell ref="DN5:EB5"/>
    <mergeCell ref="EC5:EM5"/>
    <mergeCell ref="B31:M31"/>
    <mergeCell ref="B34:M34"/>
    <mergeCell ref="B5:P5"/>
    <mergeCell ref="Q5:AE5"/>
    <mergeCell ref="AF5:AT5"/>
    <mergeCell ref="AU5:BI5"/>
    <mergeCell ref="BJ5:BX5"/>
    <mergeCell ref="BY5:CM5"/>
    <mergeCell ref="B35:M35"/>
    <mergeCell ref="B36:M36"/>
    <mergeCell ref="B40:M40"/>
    <mergeCell ref="CN5:DB5"/>
    <mergeCell ref="DC5:DM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098FB-F02C-4EF0-81B4-EB9B38AB7134}">
  <dimension ref="A1:T23"/>
  <sheetViews>
    <sheetView workbookViewId="0"/>
  </sheetViews>
  <sheetFormatPr baseColWidth="10" defaultColWidth="9" defaultRowHeight="16"/>
  <cols>
    <col min="1" max="1" width="18.6640625" style="15" customWidth="1"/>
    <col min="2" max="17" width="9" style="15"/>
    <col min="18" max="20" width="8.83203125" customWidth="1"/>
    <col min="21" max="16384" width="9" style="15"/>
  </cols>
  <sheetData>
    <row r="1" spans="1:20" ht="14">
      <c r="A1" s="14" t="s">
        <v>165</v>
      </c>
      <c r="R1" s="15"/>
      <c r="S1" s="15"/>
      <c r="T1" s="15"/>
    </row>
    <row r="4" spans="1:20" ht="28.5" customHeight="1">
      <c r="B4" s="211" t="s">
        <v>2</v>
      </c>
      <c r="C4" s="211"/>
      <c r="D4" s="209" t="s">
        <v>3</v>
      </c>
      <c r="E4" s="210"/>
      <c r="F4" s="211" t="s">
        <v>4</v>
      </c>
      <c r="G4" s="211"/>
      <c r="H4" s="209" t="s">
        <v>5</v>
      </c>
      <c r="I4" s="210"/>
      <c r="J4" s="211" t="s">
        <v>6</v>
      </c>
      <c r="K4" s="211"/>
      <c r="L4" s="209" t="s">
        <v>7</v>
      </c>
      <c r="M4" s="210"/>
      <c r="N4" s="211" t="s">
        <v>8</v>
      </c>
      <c r="O4" s="211"/>
      <c r="P4" s="209" t="s">
        <v>9</v>
      </c>
      <c r="Q4" s="210"/>
      <c r="R4" s="15"/>
      <c r="S4" s="15"/>
      <c r="T4" s="15"/>
    </row>
    <row r="5" spans="1:20" ht="60">
      <c r="B5" s="145" t="s">
        <v>22</v>
      </c>
      <c r="C5" s="145" t="s">
        <v>12</v>
      </c>
      <c r="D5" s="144" t="s">
        <v>22</v>
      </c>
      <c r="E5" s="146" t="s">
        <v>12</v>
      </c>
      <c r="F5" s="145" t="s">
        <v>22</v>
      </c>
      <c r="G5" s="145" t="s">
        <v>12</v>
      </c>
      <c r="H5" s="144" t="s">
        <v>22</v>
      </c>
      <c r="I5" s="146" t="s">
        <v>12</v>
      </c>
      <c r="J5" s="145" t="s">
        <v>22</v>
      </c>
      <c r="K5" s="145" t="s">
        <v>12</v>
      </c>
      <c r="L5" s="144" t="s">
        <v>22</v>
      </c>
      <c r="M5" s="146" t="s">
        <v>12</v>
      </c>
      <c r="N5" s="145" t="s">
        <v>22</v>
      </c>
      <c r="O5" s="145" t="s">
        <v>12</v>
      </c>
      <c r="P5" s="144" t="s">
        <v>22</v>
      </c>
      <c r="Q5" s="146" t="s">
        <v>12</v>
      </c>
      <c r="R5" s="15"/>
      <c r="S5" s="15"/>
      <c r="T5" s="15"/>
    </row>
    <row r="6" spans="1:20" ht="14">
      <c r="A6" s="15">
        <v>2007</v>
      </c>
      <c r="B6" s="119">
        <v>72.095548317046692</v>
      </c>
      <c r="C6" s="119">
        <v>76.6265060240964</v>
      </c>
      <c r="D6" s="117">
        <v>78.188790494844525</v>
      </c>
      <c r="E6" s="118">
        <v>87.725310845561083</v>
      </c>
      <c r="F6" s="119" t="s">
        <v>15</v>
      </c>
      <c r="G6" s="119" t="s">
        <v>15</v>
      </c>
      <c r="H6" s="117" t="s">
        <v>15</v>
      </c>
      <c r="I6" s="118" t="s">
        <v>15</v>
      </c>
      <c r="J6" s="119" t="s">
        <v>15</v>
      </c>
      <c r="K6" s="119" t="s">
        <v>15</v>
      </c>
      <c r="L6" s="117" t="s">
        <v>15</v>
      </c>
      <c r="M6" s="118" t="s">
        <v>15</v>
      </c>
      <c r="N6" s="119" t="s">
        <v>15</v>
      </c>
      <c r="O6" s="119" t="s">
        <v>15</v>
      </c>
      <c r="P6" s="117" t="s">
        <v>15</v>
      </c>
      <c r="Q6" s="118" t="s">
        <v>15</v>
      </c>
      <c r="R6" s="15"/>
      <c r="S6" s="15"/>
      <c r="T6" s="15"/>
    </row>
    <row r="7" spans="1:20" ht="14">
      <c r="A7" s="15">
        <v>2008</v>
      </c>
      <c r="B7" s="119">
        <v>71.940928270042193</v>
      </c>
      <c r="C7" s="119">
        <v>76.995305164319248</v>
      </c>
      <c r="D7" s="117">
        <v>75.788237042265294</v>
      </c>
      <c r="E7" s="118">
        <v>86.790737085757385</v>
      </c>
      <c r="F7" s="119">
        <v>66.139240506329116</v>
      </c>
      <c r="G7" s="119">
        <v>61.737089201877936</v>
      </c>
      <c r="H7" s="117">
        <v>114.34599156118144</v>
      </c>
      <c r="I7" s="118">
        <v>119.48356807511739</v>
      </c>
      <c r="J7" s="119">
        <v>120.56962025316456</v>
      </c>
      <c r="K7" s="119">
        <v>118.07511737089202</v>
      </c>
      <c r="L7" s="117">
        <v>126.58227848101265</v>
      </c>
      <c r="M7" s="118">
        <v>121.83098591549295</v>
      </c>
      <c r="N7" s="119">
        <v>98.734177215189888</v>
      </c>
      <c r="O7" s="119">
        <v>102.11267605633802</v>
      </c>
      <c r="P7" s="117">
        <v>123.62869198312237</v>
      </c>
      <c r="Q7" s="118">
        <v>127.34741784037557</v>
      </c>
      <c r="R7" s="15"/>
      <c r="S7" s="15"/>
      <c r="T7" s="15"/>
    </row>
    <row r="8" spans="1:20" ht="14">
      <c r="A8" s="15">
        <v>2009</v>
      </c>
      <c r="B8" s="119">
        <v>71.578947368421055</v>
      </c>
      <c r="C8" s="119">
        <v>74.498886414253903</v>
      </c>
      <c r="D8" s="117">
        <v>76.650660832852836</v>
      </c>
      <c r="E8" s="118">
        <v>85.088150056544265</v>
      </c>
      <c r="F8" s="119">
        <v>67.942583732057415</v>
      </c>
      <c r="G8" s="119">
        <v>65.25612472160357</v>
      </c>
      <c r="H8" s="117">
        <v>119.33014354066984</v>
      </c>
      <c r="I8" s="118">
        <v>125.5011135857461</v>
      </c>
      <c r="J8" s="119">
        <v>122.87081339712918</v>
      </c>
      <c r="K8" s="119">
        <v>129.28730512249444</v>
      </c>
      <c r="L8" s="117">
        <v>126.12440191387559</v>
      </c>
      <c r="M8" s="118">
        <v>116.36971046770604</v>
      </c>
      <c r="N8" s="119">
        <v>100.76555023923443</v>
      </c>
      <c r="O8" s="119">
        <v>102.4498886414254</v>
      </c>
      <c r="P8" s="117">
        <v>123.73205741626793</v>
      </c>
      <c r="Q8" s="118">
        <v>128.28507795100222</v>
      </c>
      <c r="R8" s="15"/>
      <c r="S8" s="15"/>
      <c r="T8" s="15"/>
    </row>
    <row r="9" spans="1:20" ht="14">
      <c r="A9" s="15">
        <v>2010</v>
      </c>
      <c r="B9" s="119">
        <v>72.490706319702596</v>
      </c>
      <c r="C9" s="119">
        <v>75.279642058165564</v>
      </c>
      <c r="D9" s="117">
        <v>78.574276699088756</v>
      </c>
      <c r="E9" s="118">
        <v>89.11225653364481</v>
      </c>
      <c r="F9" s="119">
        <v>67.75092936802973</v>
      </c>
      <c r="G9" s="119">
        <v>68.344519015659955</v>
      </c>
      <c r="H9" s="117">
        <v>113.38289962825279</v>
      </c>
      <c r="I9" s="118">
        <v>125.39149888143177</v>
      </c>
      <c r="J9" s="119">
        <v>121.37546468401487</v>
      </c>
      <c r="K9" s="119">
        <v>125.61521252796422</v>
      </c>
      <c r="L9" s="117">
        <v>123.60594795539032</v>
      </c>
      <c r="M9" s="118">
        <v>114.42953020134229</v>
      </c>
      <c r="N9" s="119">
        <v>100.27881040892193</v>
      </c>
      <c r="O9" s="119">
        <v>100.44742729306489</v>
      </c>
      <c r="P9" s="117">
        <v>122.02602230483271</v>
      </c>
      <c r="Q9" s="118">
        <v>128.18791946308724</v>
      </c>
      <c r="R9" s="15"/>
      <c r="S9" s="15"/>
      <c r="T9" s="15"/>
    </row>
    <row r="10" spans="1:20" ht="14">
      <c r="A10" s="15">
        <v>2011</v>
      </c>
      <c r="B10" s="119">
        <v>72.513562386980112</v>
      </c>
      <c r="C10" s="119">
        <v>74.810810810810807</v>
      </c>
      <c r="D10" s="117">
        <v>78.834140274779955</v>
      </c>
      <c r="E10" s="118">
        <v>87.896970378234769</v>
      </c>
      <c r="F10" s="119">
        <v>67.992766726943941</v>
      </c>
      <c r="G10" s="119">
        <v>71.351351351351354</v>
      </c>
      <c r="H10" s="117">
        <v>113.9240506329114</v>
      </c>
      <c r="I10" s="118">
        <v>127.56756756756758</v>
      </c>
      <c r="J10" s="119">
        <v>118.2640144665461</v>
      </c>
      <c r="K10" s="119">
        <v>125.72972972972975</v>
      </c>
      <c r="L10" s="117">
        <v>126.85352622061484</v>
      </c>
      <c r="M10" s="118">
        <v>115.13513513513514</v>
      </c>
      <c r="N10" s="119">
        <v>103.61663652802895</v>
      </c>
      <c r="O10" s="119">
        <v>103.24324324324326</v>
      </c>
      <c r="P10" s="117">
        <v>121.97106690777576</v>
      </c>
      <c r="Q10" s="118">
        <v>127.56756756756758</v>
      </c>
      <c r="R10" s="15"/>
      <c r="S10" s="15"/>
      <c r="T10" s="15"/>
    </row>
    <row r="11" spans="1:20" ht="14">
      <c r="A11" s="15">
        <v>2012</v>
      </c>
      <c r="B11" s="119">
        <v>73.766233766233782</v>
      </c>
      <c r="C11" s="119">
        <v>73.492723492723499</v>
      </c>
      <c r="D11" s="117">
        <v>79.875833947734165</v>
      </c>
      <c r="E11" s="118">
        <v>86.871196744092373</v>
      </c>
      <c r="F11" s="119">
        <v>67.96536796536796</v>
      </c>
      <c r="G11" s="119">
        <v>69.646569646569645</v>
      </c>
      <c r="H11" s="117">
        <v>116.27705627705626</v>
      </c>
      <c r="I11" s="118">
        <v>131.80873180873181</v>
      </c>
      <c r="J11" s="119">
        <v>115.06493506493506</v>
      </c>
      <c r="K11" s="119">
        <v>127.65072765072765</v>
      </c>
      <c r="L11" s="117">
        <v>124.32900432900432</v>
      </c>
      <c r="M11" s="118">
        <v>118.0873180873181</v>
      </c>
      <c r="N11" s="119">
        <v>105.45454545454545</v>
      </c>
      <c r="O11" s="119">
        <v>103.43035343035343</v>
      </c>
      <c r="P11" s="117">
        <v>120.86580086580088</v>
      </c>
      <c r="Q11" s="118">
        <v>128.17047817047816</v>
      </c>
      <c r="R11" s="15"/>
      <c r="S11" s="15"/>
      <c r="T11" s="15"/>
    </row>
    <row r="12" spans="1:20" ht="14">
      <c r="A12" s="15">
        <v>2013</v>
      </c>
      <c r="B12" s="119">
        <v>74.787052810902892</v>
      </c>
      <c r="C12" s="119">
        <v>74.974253347064874</v>
      </c>
      <c r="D12" s="117">
        <v>83.396740172815825</v>
      </c>
      <c r="E12" s="118">
        <v>91.665361822756083</v>
      </c>
      <c r="F12" s="119">
        <v>69.16524701873935</v>
      </c>
      <c r="G12" s="119">
        <v>70.030895983522143</v>
      </c>
      <c r="H12" s="117">
        <v>118.14310051107324</v>
      </c>
      <c r="I12" s="118">
        <v>132.33779608650875</v>
      </c>
      <c r="J12" s="119">
        <v>117.12095400340715</v>
      </c>
      <c r="K12" s="119">
        <v>124.81977342945417</v>
      </c>
      <c r="L12" s="117">
        <v>121.55025553662691</v>
      </c>
      <c r="M12" s="118">
        <v>117.71369721936149</v>
      </c>
      <c r="N12" s="119">
        <v>101.61839863713797</v>
      </c>
      <c r="O12" s="119">
        <v>101.64778578784758</v>
      </c>
      <c r="P12" s="117">
        <v>119.76149914821124</v>
      </c>
      <c r="Q12" s="118">
        <v>127.39443872296602</v>
      </c>
      <c r="R12" s="15"/>
      <c r="S12" s="15"/>
      <c r="T12" s="15"/>
    </row>
    <row r="13" spans="1:20" ht="14">
      <c r="A13" s="15">
        <v>2014</v>
      </c>
      <c r="B13" s="119">
        <v>74.897456931911407</v>
      </c>
      <c r="C13" s="119">
        <v>77.409638554216869</v>
      </c>
      <c r="D13" s="117">
        <v>82.286124982181022</v>
      </c>
      <c r="E13" s="118">
        <v>91.472052084546434</v>
      </c>
      <c r="F13" s="119">
        <v>69.811320754716988</v>
      </c>
      <c r="G13" s="119">
        <v>71.686746987951807</v>
      </c>
      <c r="H13" s="117">
        <v>118.45775225594751</v>
      </c>
      <c r="I13" s="118">
        <v>130.82329317269077</v>
      </c>
      <c r="J13" s="119">
        <v>115.1763740771124</v>
      </c>
      <c r="K13" s="119">
        <v>123.29317269076303</v>
      </c>
      <c r="L13" s="117">
        <v>119.27809680065629</v>
      </c>
      <c r="M13" s="118">
        <v>116.46586345381526</v>
      </c>
      <c r="N13" s="119">
        <v>99.343724364232983</v>
      </c>
      <c r="O13" s="119">
        <v>104.2168674698795</v>
      </c>
      <c r="P13" s="117">
        <v>119.1960623461854</v>
      </c>
      <c r="Q13" s="118">
        <v>125.80321285140562</v>
      </c>
      <c r="R13" s="15"/>
      <c r="S13" s="15"/>
      <c r="T13" s="15"/>
    </row>
    <row r="14" spans="1:20" ht="14">
      <c r="A14" s="15">
        <v>2015</v>
      </c>
      <c r="B14" s="119">
        <v>75.195618153364634</v>
      </c>
      <c r="C14" s="119">
        <v>76.302349336057205</v>
      </c>
      <c r="D14" s="117">
        <v>81.61710232787469</v>
      </c>
      <c r="E14" s="118">
        <v>91.221347727097736</v>
      </c>
      <c r="F14" s="119">
        <v>67.527386541471046</v>
      </c>
      <c r="G14" s="119">
        <v>70.68437180796731</v>
      </c>
      <c r="H14" s="117">
        <v>119.17057902973394</v>
      </c>
      <c r="I14" s="118">
        <v>133.91215526046989</v>
      </c>
      <c r="J14" s="119">
        <v>119.32707355242567</v>
      </c>
      <c r="K14" s="119">
        <v>133.09499489274771</v>
      </c>
      <c r="L14" s="117">
        <v>120.73552425665103</v>
      </c>
      <c r="M14" s="118">
        <v>124.20837589376914</v>
      </c>
      <c r="N14" s="119">
        <v>100.70422535211267</v>
      </c>
      <c r="O14" s="119">
        <v>105.41368743615936</v>
      </c>
      <c r="P14" s="117">
        <v>119.87480438184662</v>
      </c>
      <c r="Q14" s="118">
        <v>128.19203268641471</v>
      </c>
      <c r="R14" s="15"/>
      <c r="S14" s="15"/>
      <c r="T14" s="15"/>
    </row>
    <row r="15" spans="1:20" ht="14">
      <c r="A15" s="15">
        <v>2016</v>
      </c>
      <c r="B15" s="119">
        <v>76.850507982583451</v>
      </c>
      <c r="C15" s="119">
        <v>75.962441314553999</v>
      </c>
      <c r="D15" s="117">
        <v>83.45072582916535</v>
      </c>
      <c r="E15" s="118">
        <v>88.523912919925991</v>
      </c>
      <c r="F15" s="119">
        <v>69.303338171262695</v>
      </c>
      <c r="G15" s="119">
        <v>68.826291079812222</v>
      </c>
      <c r="H15" s="117">
        <v>117.77939042089984</v>
      </c>
      <c r="I15" s="118">
        <v>133.89671361502349</v>
      </c>
      <c r="J15" s="119">
        <v>116.83599419448477</v>
      </c>
      <c r="K15" s="119">
        <v>128.73239436619718</v>
      </c>
      <c r="L15" s="117">
        <v>120.31930333817127</v>
      </c>
      <c r="M15" s="118">
        <v>124.97652582159624</v>
      </c>
      <c r="N15" s="119">
        <v>98.113207547169822</v>
      </c>
      <c r="O15" s="119">
        <v>109.85915492957747</v>
      </c>
      <c r="P15" s="117">
        <v>119.15820029027576</v>
      </c>
      <c r="Q15" s="118">
        <v>127.79342723004694</v>
      </c>
      <c r="R15" s="15"/>
      <c r="S15" s="15"/>
      <c r="T15" s="15"/>
    </row>
    <row r="16" spans="1:20" ht="14">
      <c r="A16" s="15">
        <v>2017</v>
      </c>
      <c r="B16" s="119">
        <v>77.995937711577525</v>
      </c>
      <c r="C16" s="119">
        <v>74.126534466477807</v>
      </c>
      <c r="D16" s="117">
        <v>84.498010790004543</v>
      </c>
      <c r="E16" s="118">
        <v>89.237674352853659</v>
      </c>
      <c r="F16" s="119">
        <v>73.256601218686527</v>
      </c>
      <c r="G16" s="119">
        <v>70.727101038715773</v>
      </c>
      <c r="H16" s="117">
        <v>118.07718348002707</v>
      </c>
      <c r="I16" s="118">
        <v>137.29933899905572</v>
      </c>
      <c r="J16" s="119">
        <v>117.87406905890319</v>
      </c>
      <c r="K16" s="119">
        <v>132.86118980169974</v>
      </c>
      <c r="L16" s="117">
        <v>122.20717670954637</v>
      </c>
      <c r="M16" s="118">
        <v>129.93389990557131</v>
      </c>
      <c r="N16" s="119">
        <v>96.750169262017607</v>
      </c>
      <c r="O16" s="119">
        <v>106.98772426817753</v>
      </c>
      <c r="P16" s="117">
        <v>118.55111712931618</v>
      </c>
      <c r="Q16" s="118">
        <v>129.65061378659112</v>
      </c>
      <c r="R16" s="15"/>
      <c r="S16" s="15"/>
      <c r="T16" s="15"/>
    </row>
    <row r="17" spans="1:20" ht="14">
      <c r="A17" s="15">
        <v>2018</v>
      </c>
      <c r="B17" s="119">
        <v>71.034482758620683</v>
      </c>
      <c r="C17" s="119">
        <v>66.252821670428901</v>
      </c>
      <c r="D17" s="117">
        <v>79.158085687627604</v>
      </c>
      <c r="E17" s="118">
        <v>85.779862052262985</v>
      </c>
      <c r="F17" s="119">
        <v>65.440613026819918</v>
      </c>
      <c r="G17" s="119">
        <v>46.613995485327315</v>
      </c>
      <c r="H17" s="117">
        <v>124.13793103448275</v>
      </c>
      <c r="I17" s="118">
        <v>132.5056433408578</v>
      </c>
      <c r="J17" s="119">
        <v>122.75862068965517</v>
      </c>
      <c r="K17" s="119">
        <v>129.79683972911963</v>
      </c>
      <c r="L17" s="117">
        <v>132.26053639846742</v>
      </c>
      <c r="M17" s="118">
        <v>132.5056433408578</v>
      </c>
      <c r="N17" s="119">
        <v>102.5287356321839</v>
      </c>
      <c r="O17" s="119">
        <v>111.73814898419866</v>
      </c>
      <c r="P17" s="117">
        <v>127.81609195402299</v>
      </c>
      <c r="Q17" s="118">
        <v>139.27765237020319</v>
      </c>
      <c r="R17" s="15"/>
      <c r="S17" s="15"/>
      <c r="T17" s="15"/>
    </row>
    <row r="18" spans="1:20" ht="14">
      <c r="A18" s="15">
        <v>2019</v>
      </c>
      <c r="B18" s="119">
        <v>76.447625243981776</v>
      </c>
      <c r="C18" s="119">
        <v>71.093044263775965</v>
      </c>
      <c r="D18" s="117">
        <v>85.426154847104755</v>
      </c>
      <c r="E18" s="118">
        <v>86.72086720867209</v>
      </c>
      <c r="F18" s="119">
        <v>72.218607677293434</v>
      </c>
      <c r="G18" s="119">
        <v>67.750677506775062</v>
      </c>
      <c r="H18" s="117">
        <v>119.77878985035784</v>
      </c>
      <c r="I18" s="118">
        <v>129.44896115627822</v>
      </c>
      <c r="J18" s="119">
        <v>117.43656473649968</v>
      </c>
      <c r="K18" s="119">
        <v>131.34598012646794</v>
      </c>
      <c r="L18" s="117">
        <v>120.49446974625894</v>
      </c>
      <c r="M18" s="118">
        <v>133.96567299006324</v>
      </c>
      <c r="N18" s="119">
        <v>99.739752765126866</v>
      </c>
      <c r="O18" s="119">
        <v>110.47877145438122</v>
      </c>
      <c r="P18" s="117">
        <v>119.84385165907612</v>
      </c>
      <c r="Q18" s="118">
        <v>131.88798554652215</v>
      </c>
      <c r="R18" s="15"/>
      <c r="S18" s="15"/>
      <c r="T18" s="15"/>
    </row>
    <row r="19" spans="1:20">
      <c r="D19" s="47"/>
      <c r="E19" s="48"/>
      <c r="H19" s="47"/>
      <c r="I19" s="48"/>
      <c r="L19" s="47"/>
      <c r="M19" s="48"/>
      <c r="P19" s="47"/>
      <c r="Q19" s="48"/>
    </row>
    <row r="20" spans="1:20" ht="14">
      <c r="A20" s="15" t="s">
        <v>84</v>
      </c>
      <c r="B20" s="119">
        <f>B18-B7</f>
        <v>4.506696973939583</v>
      </c>
      <c r="C20" s="119">
        <f t="shared" ref="C20:Q20" si="0">C18-C7</f>
        <v>-5.9022609005432827</v>
      </c>
      <c r="D20" s="117">
        <f t="shared" si="0"/>
        <v>9.6379178048394607</v>
      </c>
      <c r="E20" s="118">
        <f t="shared" si="0"/>
        <v>-6.9869877085295684E-2</v>
      </c>
      <c r="F20" s="119">
        <f t="shared" si="0"/>
        <v>6.0793671709643178</v>
      </c>
      <c r="G20" s="119">
        <f t="shared" si="0"/>
        <v>6.0135883048971266</v>
      </c>
      <c r="H20" s="117">
        <f t="shared" si="0"/>
        <v>5.4327982891764037</v>
      </c>
      <c r="I20" s="118">
        <f t="shared" si="0"/>
        <v>9.9653930811608262</v>
      </c>
      <c r="J20" s="119">
        <f t="shared" si="0"/>
        <v>-3.1330555166648821</v>
      </c>
      <c r="K20" s="119">
        <f t="shared" si="0"/>
        <v>13.270862755575919</v>
      </c>
      <c r="L20" s="117">
        <f t="shared" si="0"/>
        <v>-6.0878087347537075</v>
      </c>
      <c r="M20" s="118">
        <f t="shared" si="0"/>
        <v>12.134687074570294</v>
      </c>
      <c r="N20" s="119">
        <f t="shared" si="0"/>
        <v>1.0055755499369781</v>
      </c>
      <c r="O20" s="119">
        <f t="shared" si="0"/>
        <v>8.3660953980431998</v>
      </c>
      <c r="P20" s="117">
        <f t="shared" si="0"/>
        <v>-3.7848403240462432</v>
      </c>
      <c r="Q20" s="118">
        <f t="shared" si="0"/>
        <v>4.5405677061465752</v>
      </c>
      <c r="R20" s="15"/>
      <c r="S20" s="15"/>
      <c r="T20" s="15"/>
    </row>
    <row r="23" spans="1:20">
      <c r="A23" s="20" t="s">
        <v>166</v>
      </c>
      <c r="R23" s="15"/>
      <c r="S23" s="15"/>
      <c r="T23" s="15"/>
    </row>
  </sheetData>
  <mergeCells count="8">
    <mergeCell ref="J4:K4"/>
    <mergeCell ref="L4:M4"/>
    <mergeCell ref="N4:O4"/>
    <mergeCell ref="P4:Q4"/>
    <mergeCell ref="B4:C4"/>
    <mergeCell ref="D4:E4"/>
    <mergeCell ref="F4:G4"/>
    <mergeCell ref="H4:I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B96CC-0B2E-494C-B0C9-81B5B1B1F0B1}">
  <dimension ref="A1:U30"/>
  <sheetViews>
    <sheetView workbookViewId="0">
      <pane xSplit="1" topLeftCell="B1" activePane="topRight" state="frozen"/>
      <selection pane="topRight"/>
    </sheetView>
  </sheetViews>
  <sheetFormatPr baseColWidth="10" defaultColWidth="9" defaultRowHeight="14"/>
  <cols>
    <col min="1" max="1" width="18.83203125" style="15" customWidth="1"/>
    <col min="2" max="16384" width="9" style="15"/>
  </cols>
  <sheetData>
    <row r="1" spans="1:21">
      <c r="A1" s="14" t="s">
        <v>167</v>
      </c>
    </row>
    <row r="4" spans="1:21">
      <c r="B4" s="211" t="s">
        <v>0</v>
      </c>
      <c r="C4" s="211"/>
      <c r="D4" s="211" t="s">
        <v>1</v>
      </c>
      <c r="E4" s="211"/>
      <c r="F4" s="211" t="s">
        <v>2</v>
      </c>
      <c r="G4" s="211"/>
      <c r="H4" s="211" t="s">
        <v>3</v>
      </c>
      <c r="I4" s="211"/>
      <c r="J4" s="211" t="s">
        <v>4</v>
      </c>
      <c r="K4" s="211"/>
      <c r="L4" s="211" t="s">
        <v>5</v>
      </c>
      <c r="M4" s="211"/>
      <c r="N4" s="211" t="s">
        <v>6</v>
      </c>
      <c r="O4" s="211"/>
      <c r="P4" s="211" t="s">
        <v>7</v>
      </c>
      <c r="Q4" s="211"/>
      <c r="R4" s="211" t="s">
        <v>8</v>
      </c>
      <c r="S4" s="211"/>
      <c r="T4" s="211" t="s">
        <v>9</v>
      </c>
      <c r="U4" s="211"/>
    </row>
    <row r="5" spans="1:21" ht="60">
      <c r="B5" s="145" t="s">
        <v>22</v>
      </c>
      <c r="C5" s="145" t="s">
        <v>12</v>
      </c>
      <c r="D5" s="145" t="s">
        <v>22</v>
      </c>
      <c r="E5" s="145" t="s">
        <v>12</v>
      </c>
      <c r="F5" s="145" t="s">
        <v>22</v>
      </c>
      <c r="G5" s="145" t="s">
        <v>12</v>
      </c>
      <c r="H5" s="145" t="s">
        <v>22</v>
      </c>
      <c r="I5" s="145" t="s">
        <v>12</v>
      </c>
      <c r="J5" s="145" t="s">
        <v>22</v>
      </c>
      <c r="K5" s="145" t="s">
        <v>12</v>
      </c>
      <c r="L5" s="145" t="s">
        <v>22</v>
      </c>
      <c r="M5" s="145" t="s">
        <v>12</v>
      </c>
      <c r="N5" s="145" t="s">
        <v>22</v>
      </c>
      <c r="O5" s="145" t="s">
        <v>12</v>
      </c>
      <c r="P5" s="145" t="s">
        <v>22</v>
      </c>
      <c r="Q5" s="145" t="s">
        <v>12</v>
      </c>
      <c r="R5" s="145" t="s">
        <v>22</v>
      </c>
      <c r="S5" s="145" t="s">
        <v>12</v>
      </c>
      <c r="T5" s="145" t="s">
        <v>22</v>
      </c>
      <c r="U5" s="145" t="s">
        <v>12</v>
      </c>
    </row>
    <row r="6" spans="1:21">
      <c r="A6" s="15">
        <v>2000</v>
      </c>
      <c r="B6" s="96">
        <v>18.192766799824565</v>
      </c>
      <c r="C6" s="96">
        <v>7.9914391361981725</v>
      </c>
      <c r="D6" s="96">
        <v>33.690947601068238</v>
      </c>
      <c r="E6" s="96">
        <v>15.302554908112954</v>
      </c>
      <c r="F6" s="143" t="s">
        <v>15</v>
      </c>
      <c r="G6" s="143" t="s">
        <v>15</v>
      </c>
      <c r="H6" s="96">
        <v>23.958624545708695</v>
      </c>
      <c r="I6" s="96">
        <v>10.396294390118374</v>
      </c>
      <c r="J6" s="143" t="s">
        <v>15</v>
      </c>
      <c r="K6" s="143" t="s">
        <v>15</v>
      </c>
      <c r="L6" s="143" t="s">
        <v>15</v>
      </c>
      <c r="M6" s="143" t="s">
        <v>15</v>
      </c>
      <c r="N6" s="143" t="s">
        <v>15</v>
      </c>
      <c r="O6" s="143" t="s">
        <v>15</v>
      </c>
      <c r="P6" s="143" t="s">
        <v>15</v>
      </c>
      <c r="Q6" s="143" t="s">
        <v>15</v>
      </c>
      <c r="R6" s="143" t="s">
        <v>15</v>
      </c>
      <c r="S6" s="143" t="s">
        <v>15</v>
      </c>
      <c r="T6" s="143" t="s">
        <v>15</v>
      </c>
      <c r="U6" s="143" t="s">
        <v>15</v>
      </c>
    </row>
    <row r="7" spans="1:21">
      <c r="A7" s="15">
        <v>2001</v>
      </c>
      <c r="B7" s="96">
        <v>19.504705564760858</v>
      </c>
      <c r="C7" s="96">
        <v>8.0944429178380428</v>
      </c>
      <c r="D7" s="96">
        <v>34.557679992681365</v>
      </c>
      <c r="E7" s="96">
        <v>14.735376044568245</v>
      </c>
      <c r="F7" s="143" t="s">
        <v>15</v>
      </c>
      <c r="G7" s="143" t="s">
        <v>15</v>
      </c>
      <c r="H7" s="96">
        <v>25.836120401337794</v>
      </c>
      <c r="I7" s="96">
        <v>10.534509600415154</v>
      </c>
      <c r="J7" s="143" t="s">
        <v>15</v>
      </c>
      <c r="K7" s="143" t="s">
        <v>15</v>
      </c>
      <c r="L7" s="143" t="s">
        <v>15</v>
      </c>
      <c r="M7" s="143" t="s">
        <v>15</v>
      </c>
      <c r="N7" s="143" t="s">
        <v>15</v>
      </c>
      <c r="O7" s="143" t="s">
        <v>15</v>
      </c>
      <c r="P7" s="143" t="s">
        <v>15</v>
      </c>
      <c r="Q7" s="143" t="s">
        <v>15</v>
      </c>
      <c r="R7" s="143" t="s">
        <v>15</v>
      </c>
      <c r="S7" s="143" t="s">
        <v>15</v>
      </c>
      <c r="T7" s="143" t="s">
        <v>15</v>
      </c>
      <c r="U7" s="143" t="s">
        <v>15</v>
      </c>
    </row>
    <row r="8" spans="1:21">
      <c r="A8" s="15">
        <v>2002</v>
      </c>
      <c r="B8" s="96">
        <v>20.518832764954752</v>
      </c>
      <c r="C8" s="96">
        <v>8.1414618818252649</v>
      </c>
      <c r="D8" s="96">
        <v>35.037965419449272</v>
      </c>
      <c r="E8" s="96">
        <v>14.607482800867025</v>
      </c>
      <c r="F8" s="143" t="s">
        <v>15</v>
      </c>
      <c r="G8" s="143" t="s">
        <v>15</v>
      </c>
      <c r="H8" s="96">
        <v>25.982715361025928</v>
      </c>
      <c r="I8" s="96">
        <v>10.377358490566039</v>
      </c>
      <c r="J8" s="143" t="s">
        <v>15</v>
      </c>
      <c r="K8" s="143" t="s">
        <v>15</v>
      </c>
      <c r="L8" s="143" t="s">
        <v>15</v>
      </c>
      <c r="M8" s="143" t="s">
        <v>15</v>
      </c>
      <c r="N8" s="143" t="s">
        <v>15</v>
      </c>
      <c r="O8" s="143" t="s">
        <v>15</v>
      </c>
      <c r="P8" s="143" t="s">
        <v>15</v>
      </c>
      <c r="Q8" s="143" t="s">
        <v>15</v>
      </c>
      <c r="R8" s="143" t="s">
        <v>15</v>
      </c>
      <c r="S8" s="143" t="s">
        <v>15</v>
      </c>
      <c r="T8" s="143" t="s">
        <v>15</v>
      </c>
      <c r="U8" s="143" t="s">
        <v>15</v>
      </c>
    </row>
    <row r="9" spans="1:21">
      <c r="A9" s="15">
        <v>2003</v>
      </c>
      <c r="B9" s="96">
        <v>20.220004743054162</v>
      </c>
      <c r="C9" s="96">
        <v>8.2021468398384023</v>
      </c>
      <c r="D9" s="96">
        <v>34.377136606044033</v>
      </c>
      <c r="E9" s="96">
        <v>14.628166712067557</v>
      </c>
      <c r="F9" s="143" t="s">
        <v>15</v>
      </c>
      <c r="G9" s="143" t="s">
        <v>15</v>
      </c>
      <c r="H9" s="96">
        <v>25.041597337770384</v>
      </c>
      <c r="I9" s="96">
        <v>9.7042034250129738</v>
      </c>
      <c r="J9" s="143" t="s">
        <v>15</v>
      </c>
      <c r="K9" s="143" t="s">
        <v>15</v>
      </c>
      <c r="L9" s="143" t="s">
        <v>15</v>
      </c>
      <c r="M9" s="143" t="s">
        <v>15</v>
      </c>
      <c r="N9" s="143" t="s">
        <v>15</v>
      </c>
      <c r="O9" s="143" t="s">
        <v>15</v>
      </c>
      <c r="P9" s="143" t="s">
        <v>15</v>
      </c>
      <c r="Q9" s="143" t="s">
        <v>15</v>
      </c>
      <c r="R9" s="143" t="s">
        <v>15</v>
      </c>
      <c r="S9" s="143" t="s">
        <v>15</v>
      </c>
      <c r="T9" s="143" t="s">
        <v>15</v>
      </c>
      <c r="U9" s="143" t="s">
        <v>15</v>
      </c>
    </row>
    <row r="10" spans="1:21">
      <c r="A10" s="15">
        <v>2004</v>
      </c>
      <c r="B10" s="96">
        <v>19.709669076720676</v>
      </c>
      <c r="C10" s="96">
        <v>7.824065287530841</v>
      </c>
      <c r="D10" s="96">
        <v>34.255145525432951</v>
      </c>
      <c r="E10" s="96">
        <v>14.502361060661096</v>
      </c>
      <c r="F10" s="143" t="s">
        <v>15</v>
      </c>
      <c r="G10" s="143" t="s">
        <v>15</v>
      </c>
      <c r="H10" s="96">
        <v>25.650249031543996</v>
      </c>
      <c r="I10" s="96">
        <v>9.9427381572097868</v>
      </c>
      <c r="J10" s="143" t="s">
        <v>15</v>
      </c>
      <c r="K10" s="143" t="s">
        <v>15</v>
      </c>
      <c r="L10" s="143" t="s">
        <v>15</v>
      </c>
      <c r="M10" s="143" t="s">
        <v>15</v>
      </c>
      <c r="N10" s="143" t="s">
        <v>15</v>
      </c>
      <c r="O10" s="143" t="s">
        <v>15</v>
      </c>
      <c r="P10" s="143" t="s">
        <v>15</v>
      </c>
      <c r="Q10" s="143" t="s">
        <v>15</v>
      </c>
      <c r="R10" s="143" t="s">
        <v>15</v>
      </c>
      <c r="S10" s="143" t="s">
        <v>15</v>
      </c>
      <c r="T10" s="143" t="s">
        <v>15</v>
      </c>
      <c r="U10" s="143" t="s">
        <v>15</v>
      </c>
    </row>
    <row r="11" spans="1:21">
      <c r="A11" s="15">
        <v>2005</v>
      </c>
      <c r="B11" s="96">
        <v>18.933807494883752</v>
      </c>
      <c r="C11" s="96">
        <v>7.4583289413234102</v>
      </c>
      <c r="D11" s="96">
        <v>33.569965870307165</v>
      </c>
      <c r="E11" s="96">
        <v>14.275668073136428</v>
      </c>
      <c r="F11" s="143" t="s">
        <v>15</v>
      </c>
      <c r="G11" s="143" t="s">
        <v>15</v>
      </c>
      <c r="H11" s="96">
        <v>24.694104560622915</v>
      </c>
      <c r="I11" s="96">
        <v>9.8784194528875382</v>
      </c>
      <c r="J11" s="143" t="s">
        <v>15</v>
      </c>
      <c r="K11" s="143" t="s">
        <v>15</v>
      </c>
      <c r="L11" s="143" t="s">
        <v>15</v>
      </c>
      <c r="M11" s="143" t="s">
        <v>15</v>
      </c>
      <c r="N11" s="143" t="s">
        <v>15</v>
      </c>
      <c r="O11" s="143" t="s">
        <v>15</v>
      </c>
      <c r="P11" s="143" t="s">
        <v>15</v>
      </c>
      <c r="Q11" s="143" t="s">
        <v>15</v>
      </c>
      <c r="R11" s="143" t="s">
        <v>15</v>
      </c>
      <c r="S11" s="143" t="s">
        <v>15</v>
      </c>
      <c r="T11" s="143" t="s">
        <v>15</v>
      </c>
      <c r="U11" s="143" t="s">
        <v>15</v>
      </c>
    </row>
    <row r="12" spans="1:21">
      <c r="A12" s="15">
        <v>2006</v>
      </c>
      <c r="B12" s="96">
        <v>18.656859538946751</v>
      </c>
      <c r="C12" s="96">
        <v>7.2101973319213633</v>
      </c>
      <c r="D12" s="96">
        <v>32.773147515598673</v>
      </c>
      <c r="E12" s="96">
        <v>14.022650644073657</v>
      </c>
      <c r="F12" s="96">
        <v>23.262677756909042</v>
      </c>
      <c r="G12" s="96">
        <v>9.7110374230222636</v>
      </c>
      <c r="H12" s="96">
        <v>23.258395781293366</v>
      </c>
      <c r="I12" s="96">
        <v>9.0080971659919022</v>
      </c>
      <c r="J12" s="143" t="s">
        <v>15</v>
      </c>
      <c r="K12" s="143" t="s">
        <v>15</v>
      </c>
      <c r="L12" s="143" t="s">
        <v>15</v>
      </c>
      <c r="M12" s="143" t="s">
        <v>15</v>
      </c>
      <c r="N12" s="143" t="s">
        <v>15</v>
      </c>
      <c r="O12" s="143" t="s">
        <v>15</v>
      </c>
      <c r="P12" s="143" t="s">
        <v>15</v>
      </c>
      <c r="Q12" s="143" t="s">
        <v>15</v>
      </c>
      <c r="R12" s="143" t="s">
        <v>15</v>
      </c>
      <c r="S12" s="143" t="s">
        <v>15</v>
      </c>
      <c r="T12" s="143" t="s">
        <v>15</v>
      </c>
      <c r="U12" s="143" t="s">
        <v>15</v>
      </c>
    </row>
    <row r="13" spans="1:21">
      <c r="A13" s="15">
        <v>2007</v>
      </c>
      <c r="B13" s="96">
        <v>18.497802285886205</v>
      </c>
      <c r="C13" s="96">
        <v>7.0116027313606839</v>
      </c>
      <c r="D13" s="96">
        <v>32.09702375534723</v>
      </c>
      <c r="E13" s="96">
        <v>13.591160220994475</v>
      </c>
      <c r="F13" s="96">
        <v>22.677957131516273</v>
      </c>
      <c r="G13" s="96">
        <v>8.8601753576372868</v>
      </c>
      <c r="H13" s="96">
        <v>21.912130422768719</v>
      </c>
      <c r="I13" s="96">
        <v>8.6370444333499758</v>
      </c>
      <c r="J13" s="143" t="s">
        <v>15</v>
      </c>
      <c r="K13" s="143" t="s">
        <v>15</v>
      </c>
      <c r="L13" s="143" t="s">
        <v>15</v>
      </c>
      <c r="M13" s="143" t="s">
        <v>15</v>
      </c>
      <c r="N13" s="143" t="s">
        <v>15</v>
      </c>
      <c r="O13" s="143" t="s">
        <v>15</v>
      </c>
      <c r="P13" s="143" t="s">
        <v>15</v>
      </c>
      <c r="Q13" s="143" t="s">
        <v>15</v>
      </c>
      <c r="R13" s="143" t="s">
        <v>15</v>
      </c>
      <c r="S13" s="143" t="s">
        <v>15</v>
      </c>
      <c r="T13" s="143" t="s">
        <v>15</v>
      </c>
      <c r="U13" s="143" t="s">
        <v>15</v>
      </c>
    </row>
    <row r="14" spans="1:21">
      <c r="A14" s="15">
        <v>2008</v>
      </c>
      <c r="B14" s="96">
        <v>18.723394096704151</v>
      </c>
      <c r="C14" s="96">
        <v>7.1233750398619371</v>
      </c>
      <c r="D14" s="96">
        <v>31.382930581953119</v>
      </c>
      <c r="E14" s="96">
        <v>13.556900319381409</v>
      </c>
      <c r="F14" s="96">
        <v>21.774193548387096</v>
      </c>
      <c r="G14" s="96">
        <v>8.8550983899821105</v>
      </c>
      <c r="H14" s="96">
        <v>20.9531635168447</v>
      </c>
      <c r="I14" s="96">
        <v>8.4938271604938276</v>
      </c>
      <c r="J14" s="96">
        <v>18.737901664730934</v>
      </c>
      <c r="K14" s="96">
        <v>7.3913043478260869</v>
      </c>
      <c r="L14" s="96">
        <v>35.589743589743591</v>
      </c>
      <c r="M14" s="96">
        <v>13.682092555331993</v>
      </c>
      <c r="N14" s="96">
        <v>38.492597577388963</v>
      </c>
      <c r="O14" s="96">
        <v>15.625</v>
      </c>
      <c r="P14" s="96">
        <v>36.130536130536129</v>
      </c>
      <c r="Q14" s="96">
        <v>13.945578231292517</v>
      </c>
      <c r="R14" s="96">
        <v>35.159817351598171</v>
      </c>
      <c r="S14" s="96">
        <v>12.949640287769784</v>
      </c>
      <c r="T14" s="96">
        <v>41.553650862536614</v>
      </c>
      <c r="U14" s="96">
        <v>19.69989281886388</v>
      </c>
    </row>
    <row r="15" spans="1:21">
      <c r="A15" s="15">
        <v>2009</v>
      </c>
      <c r="B15" s="96">
        <v>22.350463407250924</v>
      </c>
      <c r="C15" s="96">
        <v>9.06432098628229</v>
      </c>
      <c r="D15" s="96">
        <v>33.246297213343539</v>
      </c>
      <c r="E15" s="96">
        <v>14.738759625734868</v>
      </c>
      <c r="F15" s="96">
        <v>23.586595037093886</v>
      </c>
      <c r="G15" s="96">
        <v>10.241758241758241</v>
      </c>
      <c r="H15" s="96">
        <v>23.100054674685619</v>
      </c>
      <c r="I15" s="96">
        <v>9.7560975609756095</v>
      </c>
      <c r="J15" s="96">
        <v>20.672525792892625</v>
      </c>
      <c r="K15" s="96">
        <v>8.1428571428571423</v>
      </c>
      <c r="L15" s="96">
        <v>38.223140495867767</v>
      </c>
      <c r="M15" s="96">
        <v>15.625</v>
      </c>
      <c r="N15" s="96">
        <v>40.460081190798377</v>
      </c>
      <c r="O15" s="96">
        <v>17.048346055979643</v>
      </c>
      <c r="P15" s="96">
        <v>38.084112149532707</v>
      </c>
      <c r="Q15" s="96">
        <v>14.864864864864865</v>
      </c>
      <c r="R15" s="96">
        <v>37.38601823708207</v>
      </c>
      <c r="S15" s="96">
        <v>15.035799522673031</v>
      </c>
      <c r="T15" s="96">
        <v>43.319618882633172</v>
      </c>
      <c r="U15" s="96">
        <v>20.705683498837946</v>
      </c>
    </row>
    <row r="16" spans="1:21">
      <c r="A16" s="15">
        <v>2010</v>
      </c>
      <c r="B16" s="96">
        <v>21.303340875815252</v>
      </c>
      <c r="C16" s="96">
        <v>8.6487686064215463</v>
      </c>
      <c r="D16" s="96">
        <v>33.207648801508213</v>
      </c>
      <c r="E16" s="96">
        <v>15.027255715564234</v>
      </c>
      <c r="F16" s="96">
        <v>23.947567431308293</v>
      </c>
      <c r="G16" s="96">
        <v>10.772532188841202</v>
      </c>
      <c r="H16" s="96">
        <v>23.832923832923832</v>
      </c>
      <c r="I16" s="96">
        <v>10.516066212268743</v>
      </c>
      <c r="J16" s="96">
        <v>20.989052472631183</v>
      </c>
      <c r="K16" s="96">
        <v>8.2933516106922553</v>
      </c>
      <c r="L16" s="96">
        <v>36.524453694068676</v>
      </c>
      <c r="M16" s="96">
        <v>15.728155339805825</v>
      </c>
      <c r="N16" s="96">
        <v>40.054127198917456</v>
      </c>
      <c r="O16" s="96">
        <v>16.708860759493671</v>
      </c>
      <c r="P16" s="96">
        <v>38.588235294117645</v>
      </c>
      <c r="Q16" s="96">
        <v>15.932203389830509</v>
      </c>
      <c r="R16" s="96">
        <v>36.94656488549618</v>
      </c>
      <c r="S16" s="96">
        <v>14.788732394366198</v>
      </c>
      <c r="T16" s="96">
        <v>43.015184381778745</v>
      </c>
      <c r="U16" s="96">
        <v>20.75980900975711</v>
      </c>
    </row>
    <row r="17" spans="1:21">
      <c r="A17" s="15">
        <v>2011</v>
      </c>
      <c r="B17" s="96">
        <v>19.496098316115376</v>
      </c>
      <c r="C17" s="96">
        <v>7.7705994040804134</v>
      </c>
      <c r="D17" s="96">
        <v>32.627763358095407</v>
      </c>
      <c r="E17" s="96">
        <v>14.506321011361818</v>
      </c>
      <c r="F17" s="96">
        <v>23.479771655497643</v>
      </c>
      <c r="G17" s="96">
        <v>10.204081632653061</v>
      </c>
      <c r="H17" s="96">
        <v>23.608078602620086</v>
      </c>
      <c r="I17" s="96">
        <v>10.318225650916105</v>
      </c>
      <c r="J17" s="96">
        <v>21.09783420463032</v>
      </c>
      <c r="K17" s="96">
        <v>8.7601078167115904</v>
      </c>
      <c r="L17" s="96">
        <v>35.953878406708597</v>
      </c>
      <c r="M17" s="96">
        <v>14.258555133079849</v>
      </c>
      <c r="N17" s="96">
        <v>38.419618528610357</v>
      </c>
      <c r="O17" s="96">
        <v>15.037593984962406</v>
      </c>
      <c r="P17" s="96">
        <v>36.992840095465397</v>
      </c>
      <c r="Q17" s="96">
        <v>15.306122448979592</v>
      </c>
      <c r="R17" s="96">
        <v>35.528330781010723</v>
      </c>
      <c r="S17" s="96">
        <v>13.636363636363637</v>
      </c>
      <c r="T17" s="96">
        <v>42.339409722222221</v>
      </c>
      <c r="U17" s="96">
        <v>20.16393442622951</v>
      </c>
    </row>
    <row r="18" spans="1:21">
      <c r="A18" s="15">
        <v>2012</v>
      </c>
      <c r="B18" s="96">
        <v>18.610601077038865</v>
      </c>
      <c r="C18" s="96">
        <v>7.3767210105336769</v>
      </c>
      <c r="D18" s="96">
        <v>32.099318752240947</v>
      </c>
      <c r="E18" s="96">
        <v>14.401784291859169</v>
      </c>
      <c r="F18" s="96">
        <v>23.438268568617808</v>
      </c>
      <c r="G18" s="96">
        <v>10.556701030927835</v>
      </c>
      <c r="H18" s="96">
        <v>23.503569467325644</v>
      </c>
      <c r="I18" s="96">
        <v>10.052910052910052</v>
      </c>
      <c r="J18" s="96">
        <v>20.279206465833944</v>
      </c>
      <c r="K18" s="96">
        <v>8.2044384667114993</v>
      </c>
      <c r="L18" s="96">
        <v>35.362318840579711</v>
      </c>
      <c r="M18" s="96">
        <v>14.359861591695502</v>
      </c>
      <c r="N18" s="96">
        <v>37.529411764705884</v>
      </c>
      <c r="O18" s="96">
        <v>15.299334811529933</v>
      </c>
      <c r="P18" s="96">
        <v>37.231503579952268</v>
      </c>
      <c r="Q18" s="96">
        <v>14.864864864864865</v>
      </c>
      <c r="R18" s="96">
        <v>35.320417287630406</v>
      </c>
      <c r="S18" s="96">
        <v>13.968957871396896</v>
      </c>
      <c r="T18" s="96">
        <v>41.798585382283598</v>
      </c>
      <c r="U18" s="96">
        <v>20.121186794818218</v>
      </c>
    </row>
    <row r="19" spans="1:21">
      <c r="A19" s="15">
        <v>2013</v>
      </c>
      <c r="B19" s="96">
        <v>17.835743582910624</v>
      </c>
      <c r="C19" s="96">
        <v>6.9957348711055474</v>
      </c>
      <c r="D19" s="96">
        <v>30.627836951148264</v>
      </c>
      <c r="E19" s="96">
        <v>13.901310112183259</v>
      </c>
      <c r="F19" s="96">
        <v>22.137964774951076</v>
      </c>
      <c r="G19" s="96">
        <v>10.092854259184497</v>
      </c>
      <c r="H19" s="96">
        <v>22.26832641770401</v>
      </c>
      <c r="I19" s="96">
        <v>9.6144693003331749</v>
      </c>
      <c r="J19" s="96">
        <v>19.486238532110093</v>
      </c>
      <c r="K19" s="96">
        <v>7.8688524590163933</v>
      </c>
      <c r="L19" s="96">
        <v>35.512195121951223</v>
      </c>
      <c r="M19" s="96">
        <v>14.137931034482758</v>
      </c>
      <c r="N19" s="96">
        <v>35.502958579881657</v>
      </c>
      <c r="O19" s="96">
        <v>15.301724137931034</v>
      </c>
      <c r="P19" s="96">
        <v>36.803874092009686</v>
      </c>
      <c r="Q19" s="96">
        <v>14.429530201342281</v>
      </c>
      <c r="R19" s="96">
        <v>32.781954887218042</v>
      </c>
      <c r="S19" s="96">
        <v>13.566739606126914</v>
      </c>
      <c r="T19" s="96">
        <v>39.905362776025235</v>
      </c>
      <c r="U19" s="96">
        <v>19.459347915806852</v>
      </c>
    </row>
    <row r="20" spans="1:21">
      <c r="A20" s="15">
        <v>2014</v>
      </c>
      <c r="B20" s="96">
        <v>17.538002803971338</v>
      </c>
      <c r="C20" s="96">
        <v>6.815117089431304</v>
      </c>
      <c r="D20" s="96">
        <v>29.764309764309765</v>
      </c>
      <c r="E20" s="96">
        <v>13.635309577181728</v>
      </c>
      <c r="F20" s="96">
        <v>21.708444877099051</v>
      </c>
      <c r="G20" s="96">
        <v>9.9005964214711728</v>
      </c>
      <c r="H20" s="96">
        <v>21.286581998895638</v>
      </c>
      <c r="I20" s="96">
        <v>9.133709981167609</v>
      </c>
      <c r="J20" s="96">
        <v>18.974918211559434</v>
      </c>
      <c r="K20" s="96">
        <v>7.7415227127319257</v>
      </c>
      <c r="L20" s="96">
        <v>34.344422700587081</v>
      </c>
      <c r="M20" s="96">
        <v>14.381270903010034</v>
      </c>
      <c r="N20" s="96">
        <v>34.725536992840098</v>
      </c>
      <c r="O20" s="96">
        <v>14.791666666666666</v>
      </c>
      <c r="P20" s="96">
        <v>36.319612590799032</v>
      </c>
      <c r="Q20" s="96">
        <v>14.666666666666666</v>
      </c>
      <c r="R20" s="96">
        <v>30.86232980332829</v>
      </c>
      <c r="S20" s="96">
        <v>13.304721030042918</v>
      </c>
      <c r="T20" s="96">
        <v>38.927765237020317</v>
      </c>
      <c r="U20" s="96">
        <v>19.17808219178082</v>
      </c>
    </row>
    <row r="21" spans="1:21">
      <c r="A21" s="15">
        <v>2015</v>
      </c>
      <c r="B21" s="96">
        <v>17.946586008612673</v>
      </c>
      <c r="C21" s="96">
        <v>7.0845726119561965</v>
      </c>
      <c r="D21" s="96">
        <v>30.13151398177656</v>
      </c>
      <c r="E21" s="96">
        <v>13.961605584642234</v>
      </c>
      <c r="F21" s="96">
        <v>22.794295383127871</v>
      </c>
      <c r="G21" s="96">
        <v>10.019493177387915</v>
      </c>
      <c r="H21" s="96">
        <v>21.777532431686449</v>
      </c>
      <c r="I21" s="96">
        <v>9.4907407407407405</v>
      </c>
      <c r="J21" s="96">
        <v>19.389587073608617</v>
      </c>
      <c r="K21" s="96">
        <v>8.0845771144278604</v>
      </c>
      <c r="L21" s="96">
        <v>34.448818897637793</v>
      </c>
      <c r="M21" s="96">
        <v>13.725490196078431</v>
      </c>
      <c r="N21" s="96">
        <v>35.611510791366904</v>
      </c>
      <c r="O21" s="96">
        <v>15.257731958762887</v>
      </c>
      <c r="P21" s="96">
        <v>35.831381733021075</v>
      </c>
      <c r="Q21" s="96">
        <v>14.556962025316455</v>
      </c>
      <c r="R21" s="96">
        <v>31.25</v>
      </c>
      <c r="S21" s="96">
        <v>13.417190775681341</v>
      </c>
      <c r="T21" s="96">
        <v>39.041018066128849</v>
      </c>
      <c r="U21" s="96">
        <v>19.770022190841235</v>
      </c>
    </row>
    <row r="22" spans="1:21">
      <c r="A22" s="15">
        <v>2016</v>
      </c>
      <c r="B22" s="96">
        <v>18.234359123970101</v>
      </c>
      <c r="C22" s="96">
        <v>7.2477451856666937</v>
      </c>
      <c r="D22" s="96">
        <v>30.940316577731942</v>
      </c>
      <c r="E22" s="96">
        <v>14.507387333877794</v>
      </c>
      <c r="F22" s="96">
        <v>23.222408427100792</v>
      </c>
      <c r="G22" s="96">
        <v>10.225563909774436</v>
      </c>
      <c r="H22" s="96">
        <v>22.572749524068534</v>
      </c>
      <c r="I22" s="96">
        <v>9.9316628701594531</v>
      </c>
      <c r="J22" s="96">
        <v>20.365895754228511</v>
      </c>
      <c r="K22" s="96">
        <v>8.7083576855639979</v>
      </c>
      <c r="L22" s="96">
        <v>35.849056603773583</v>
      </c>
      <c r="M22" s="96">
        <v>14.720812182741117</v>
      </c>
      <c r="N22" s="96">
        <v>37.799043062200958</v>
      </c>
      <c r="O22" s="96">
        <v>16.326530612244898</v>
      </c>
      <c r="P22" s="96">
        <v>36.029411764705884</v>
      </c>
      <c r="Q22" s="96">
        <v>14.88673139158576</v>
      </c>
      <c r="R22" s="96">
        <v>31.578947368421051</v>
      </c>
      <c r="S22" s="96">
        <v>13.582677165354331</v>
      </c>
      <c r="T22" s="96">
        <v>40.25433526011561</v>
      </c>
      <c r="U22" s="96">
        <v>20.667599440335799</v>
      </c>
    </row>
    <row r="23" spans="1:21">
      <c r="A23" s="15">
        <v>2017</v>
      </c>
      <c r="B23" s="96">
        <v>17.773879960721146</v>
      </c>
      <c r="C23" s="96">
        <v>7.0013496044426322</v>
      </c>
      <c r="D23" s="96">
        <v>30.677397719651239</v>
      </c>
      <c r="E23" s="96">
        <v>14.812128246046713</v>
      </c>
      <c r="F23" s="96">
        <v>22.529550827423169</v>
      </c>
      <c r="G23" s="96">
        <v>10.165745856353592</v>
      </c>
      <c r="H23" s="96">
        <v>22.442333785617368</v>
      </c>
      <c r="I23" s="96">
        <v>10.093791871371147</v>
      </c>
      <c r="J23" s="96">
        <v>19.82905982905983</v>
      </c>
      <c r="K23" s="96">
        <v>8.772935779816514</v>
      </c>
      <c r="L23" s="96">
        <v>36.268343815513624</v>
      </c>
      <c r="M23" s="96">
        <v>15.384615384615385</v>
      </c>
      <c r="N23" s="96">
        <v>38.164251207729471</v>
      </c>
      <c r="O23" s="96">
        <v>16.898608349900595</v>
      </c>
      <c r="P23" s="96">
        <v>37.5</v>
      </c>
      <c r="Q23" s="96">
        <v>16.037735849056602</v>
      </c>
      <c r="R23" s="96">
        <v>31.954350927246789</v>
      </c>
      <c r="S23" s="96">
        <v>13.766730401529637</v>
      </c>
      <c r="T23" s="96">
        <v>40.115807759119861</v>
      </c>
      <c r="U23" s="96">
        <v>21.123202487368829</v>
      </c>
    </row>
    <row r="24" spans="1:21">
      <c r="A24" s="15">
        <v>2018</v>
      </c>
      <c r="B24" s="96">
        <v>16.979747708246776</v>
      </c>
      <c r="C24" s="96">
        <v>6.5897391953678257</v>
      </c>
      <c r="D24" s="96">
        <v>30.062769888260696</v>
      </c>
      <c r="E24" s="96">
        <v>14.581127814242359</v>
      </c>
      <c r="F24" s="96">
        <v>21.883010953157772</v>
      </c>
      <c r="G24" s="96">
        <v>9.9857853589196868</v>
      </c>
      <c r="H24" s="96">
        <v>22.057235421166308</v>
      </c>
      <c r="I24" s="96">
        <v>9.9134199134199132</v>
      </c>
      <c r="J24" s="96">
        <v>19.324324324324323</v>
      </c>
      <c r="K24" s="96">
        <v>8.4632516703786198</v>
      </c>
      <c r="L24" s="96">
        <v>34.837355718782788</v>
      </c>
      <c r="M24" s="96">
        <v>14.767255216693419</v>
      </c>
      <c r="N24" s="96">
        <v>36.517533252720675</v>
      </c>
      <c r="O24" s="96">
        <v>16.147859922178988</v>
      </c>
      <c r="P24" s="96">
        <v>37.283950617283949</v>
      </c>
      <c r="Q24" s="96">
        <v>15.527950310559007</v>
      </c>
      <c r="R24" s="96">
        <v>31.510791366906474</v>
      </c>
      <c r="S24" s="96">
        <v>13.594040968342645</v>
      </c>
      <c r="T24" s="96">
        <v>39.649976819656928</v>
      </c>
      <c r="U24" s="96">
        <v>21.054635446411574</v>
      </c>
    </row>
    <row r="25" spans="1:21">
      <c r="A25" s="15">
        <v>2019</v>
      </c>
      <c r="B25" s="96">
        <v>16.507474135461727</v>
      </c>
      <c r="C25" s="96">
        <v>6.3719810935820034</v>
      </c>
      <c r="D25" s="96">
        <v>29.46249944427155</v>
      </c>
      <c r="E25" s="96">
        <v>14.368055555555555</v>
      </c>
      <c r="F25" s="96">
        <v>21.212121212121211</v>
      </c>
      <c r="G25" s="96">
        <v>9.9376731301939056</v>
      </c>
      <c r="H25" s="96">
        <v>22.240215924426451</v>
      </c>
      <c r="I25" s="96">
        <v>9.9360341151385931</v>
      </c>
      <c r="J25" s="96">
        <v>18.857142857142858</v>
      </c>
      <c r="K25" s="96">
        <v>8.3562396921385371</v>
      </c>
      <c r="L25" s="96">
        <v>34.457323498419392</v>
      </c>
      <c r="M25" s="96">
        <v>13.744075829383887</v>
      </c>
      <c r="N25" s="96">
        <v>34.993924665856625</v>
      </c>
      <c r="O25" s="96">
        <v>17.557251908396946</v>
      </c>
      <c r="P25" s="96">
        <v>37.406483790523694</v>
      </c>
      <c r="Q25" s="96">
        <v>16.049382716049383</v>
      </c>
      <c r="R25" s="96">
        <v>31.441048034934497</v>
      </c>
      <c r="S25" s="96">
        <v>13.419117647058824</v>
      </c>
      <c r="T25" s="96">
        <v>38.822982088857877</v>
      </c>
      <c r="U25" s="96">
        <v>20.552320120232952</v>
      </c>
    </row>
    <row r="27" spans="1:21">
      <c r="A27" s="15" t="s">
        <v>84</v>
      </c>
      <c r="B27" s="96">
        <f>B25-B14</f>
        <v>-2.2159199612424239</v>
      </c>
      <c r="C27" s="96">
        <f t="shared" ref="C27:U27" si="0">C25-C14</f>
        <v>-0.75139394627993372</v>
      </c>
      <c r="D27" s="96">
        <f t="shared" si="0"/>
        <v>-1.9204311376815681</v>
      </c>
      <c r="E27" s="96">
        <f t="shared" si="0"/>
        <v>0.81115523617414631</v>
      </c>
      <c r="F27" s="96">
        <f t="shared" si="0"/>
        <v>-0.56207233626588504</v>
      </c>
      <c r="G27" s="96">
        <f t="shared" si="0"/>
        <v>1.0825747402117951</v>
      </c>
      <c r="H27" s="96">
        <f t="shared" si="0"/>
        <v>1.2870524075817507</v>
      </c>
      <c r="I27" s="96">
        <f t="shared" si="0"/>
        <v>1.4422069546447656</v>
      </c>
      <c r="J27" s="96">
        <f t="shared" si="0"/>
        <v>0.11924119241192344</v>
      </c>
      <c r="K27" s="96">
        <f t="shared" si="0"/>
        <v>0.9649353443124502</v>
      </c>
      <c r="L27" s="96">
        <f t="shared" si="0"/>
        <v>-1.1324200913241995</v>
      </c>
      <c r="M27" s="96">
        <f t="shared" si="0"/>
        <v>6.1983274051893744E-2</v>
      </c>
      <c r="N27" s="96">
        <f t="shared" si="0"/>
        <v>-3.4986729115323385</v>
      </c>
      <c r="O27" s="96">
        <f t="shared" si="0"/>
        <v>1.932251908396946</v>
      </c>
      <c r="P27" s="96">
        <f t="shared" si="0"/>
        <v>1.2759476599875654</v>
      </c>
      <c r="Q27" s="96">
        <f t="shared" si="0"/>
        <v>2.103804484756866</v>
      </c>
      <c r="R27" s="96">
        <f t="shared" si="0"/>
        <v>-3.7187693166636748</v>
      </c>
      <c r="S27" s="96">
        <f t="shared" si="0"/>
        <v>0.46947735928904066</v>
      </c>
      <c r="T27" s="96">
        <f t="shared" si="0"/>
        <v>-2.7306687736787367</v>
      </c>
      <c r="U27" s="96">
        <f t="shared" si="0"/>
        <v>0.85242730136907241</v>
      </c>
    </row>
    <row r="30" spans="1:21">
      <c r="A30" s="15" t="s">
        <v>149</v>
      </c>
    </row>
  </sheetData>
  <mergeCells count="10">
    <mergeCell ref="N4:O4"/>
    <mergeCell ref="P4:Q4"/>
    <mergeCell ref="R4:S4"/>
    <mergeCell ref="T4:U4"/>
    <mergeCell ref="B4:C4"/>
    <mergeCell ref="D4:E4"/>
    <mergeCell ref="F4:G4"/>
    <mergeCell ref="H4:I4"/>
    <mergeCell ref="J4:K4"/>
    <mergeCell ref="L4:M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1D878-7129-4E0E-BCA0-47402C46BDDE}">
  <dimension ref="A1:U26"/>
  <sheetViews>
    <sheetView zoomScale="106" zoomScaleNormal="106" workbookViewId="0">
      <pane xSplit="1" topLeftCell="B1" activePane="topRight" state="frozen"/>
      <selection pane="topRight"/>
    </sheetView>
  </sheetViews>
  <sheetFormatPr baseColWidth="10" defaultColWidth="9" defaultRowHeight="16"/>
  <cols>
    <col min="1" max="1" width="16.1640625" style="98" customWidth="1"/>
    <col min="2" max="16384" width="9" style="98"/>
  </cols>
  <sheetData>
    <row r="1" spans="1:21">
      <c r="A1" s="110" t="s">
        <v>168</v>
      </c>
    </row>
    <row r="2" spans="1:21">
      <c r="A2" s="75" t="s">
        <v>81</v>
      </c>
    </row>
    <row r="4" spans="1:21" ht="31.5" customHeight="1">
      <c r="B4" s="220" t="s">
        <v>0</v>
      </c>
      <c r="C4" s="220"/>
      <c r="D4" s="223" t="s">
        <v>1</v>
      </c>
      <c r="E4" s="224"/>
      <c r="F4" s="220" t="s">
        <v>2</v>
      </c>
      <c r="G4" s="220"/>
      <c r="H4" s="223" t="s">
        <v>3</v>
      </c>
      <c r="I4" s="224"/>
      <c r="J4" s="220" t="s">
        <v>4</v>
      </c>
      <c r="K4" s="220"/>
      <c r="L4" s="223" t="s">
        <v>5</v>
      </c>
      <c r="M4" s="224"/>
      <c r="N4" s="220" t="s">
        <v>6</v>
      </c>
      <c r="O4" s="220"/>
      <c r="P4" s="221" t="s">
        <v>7</v>
      </c>
      <c r="Q4" s="222"/>
      <c r="R4" s="220" t="s">
        <v>8</v>
      </c>
      <c r="S4" s="220"/>
      <c r="T4" s="221" t="s">
        <v>9</v>
      </c>
      <c r="U4" s="222"/>
    </row>
    <row r="5" spans="1:21" ht="61.5" customHeight="1">
      <c r="B5" s="104" t="s">
        <v>80</v>
      </c>
      <c r="C5" s="104" t="s">
        <v>12</v>
      </c>
      <c r="D5" s="121" t="s">
        <v>80</v>
      </c>
      <c r="E5" s="122" t="s">
        <v>12</v>
      </c>
      <c r="F5" s="104" t="s">
        <v>80</v>
      </c>
      <c r="G5" s="104" t="s">
        <v>12</v>
      </c>
      <c r="H5" s="121" t="s">
        <v>80</v>
      </c>
      <c r="I5" s="122" t="s">
        <v>12</v>
      </c>
      <c r="J5" s="104" t="s">
        <v>80</v>
      </c>
      <c r="K5" s="104" t="s">
        <v>12</v>
      </c>
      <c r="L5" s="121" t="s">
        <v>80</v>
      </c>
      <c r="M5" s="122" t="s">
        <v>12</v>
      </c>
      <c r="N5" s="104" t="s">
        <v>80</v>
      </c>
      <c r="O5" s="104" t="s">
        <v>12</v>
      </c>
      <c r="P5" s="121" t="s">
        <v>80</v>
      </c>
      <c r="Q5" s="122" t="s">
        <v>12</v>
      </c>
      <c r="R5" s="104" t="s">
        <v>80</v>
      </c>
      <c r="S5" s="104" t="s">
        <v>12</v>
      </c>
      <c r="T5" s="121" t="s">
        <v>80</v>
      </c>
      <c r="U5" s="122" t="s">
        <v>12</v>
      </c>
    </row>
    <row r="6" spans="1:21">
      <c r="A6" s="98">
        <v>2007</v>
      </c>
      <c r="B6" s="78">
        <v>6379.192825112108</v>
      </c>
      <c r="C6" s="78">
        <v>5049.686098654709</v>
      </c>
      <c r="D6" s="105">
        <v>8351.8957771787973</v>
      </c>
      <c r="E6" s="106">
        <v>7237.4932614555264</v>
      </c>
      <c r="F6" s="78">
        <v>5780.1976639712493</v>
      </c>
      <c r="G6" s="78">
        <v>4543.3333333333339</v>
      </c>
      <c r="H6" s="105">
        <v>5744.4064748201436</v>
      </c>
      <c r="I6" s="106">
        <v>4789.0467625899282</v>
      </c>
      <c r="J6" s="107" t="s">
        <v>15</v>
      </c>
      <c r="K6" s="107" t="s">
        <v>15</v>
      </c>
      <c r="L6" s="123" t="s">
        <v>15</v>
      </c>
      <c r="M6" s="124" t="s">
        <v>15</v>
      </c>
      <c r="N6" s="107" t="s">
        <v>15</v>
      </c>
      <c r="O6" s="107" t="s">
        <v>15</v>
      </c>
      <c r="P6" s="123" t="s">
        <v>15</v>
      </c>
      <c r="Q6" s="124" t="s">
        <v>15</v>
      </c>
      <c r="R6" s="107" t="s">
        <v>15</v>
      </c>
      <c r="S6" s="107" t="s">
        <v>15</v>
      </c>
      <c r="T6" s="123" t="s">
        <v>15</v>
      </c>
      <c r="U6" s="124" t="s">
        <v>15</v>
      </c>
    </row>
    <row r="7" spans="1:21">
      <c r="A7" s="98">
        <v>2008</v>
      </c>
      <c r="B7" s="78">
        <v>6329.1849255039442</v>
      </c>
      <c r="C7" s="78">
        <v>5018.0543382997375</v>
      </c>
      <c r="D7" s="105">
        <v>8404.363957597172</v>
      </c>
      <c r="E7" s="106">
        <v>7308.6660777385159</v>
      </c>
      <c r="F7" s="78">
        <v>5923.9929328621902</v>
      </c>
      <c r="G7" s="78">
        <v>4840.3356890459363</v>
      </c>
      <c r="H7" s="105">
        <v>5727.1378091872793</v>
      </c>
      <c r="I7" s="106">
        <v>4584.1166077738517</v>
      </c>
      <c r="J7" s="78">
        <v>5767.4646643109536</v>
      </c>
      <c r="K7" s="78">
        <v>4491.1572438162539</v>
      </c>
      <c r="L7" s="105">
        <v>8259.8763250883385</v>
      </c>
      <c r="M7" s="106">
        <v>6851.1219081272084</v>
      </c>
      <c r="N7" s="78">
        <v>9403.7367491166078</v>
      </c>
      <c r="O7" s="78">
        <v>7862.5353356890455</v>
      </c>
      <c r="P7" s="105">
        <v>9680.6713780918726</v>
      </c>
      <c r="Q7" s="106">
        <v>7958.8604240282684</v>
      </c>
      <c r="R7" s="78">
        <v>7645.8038869257944</v>
      </c>
      <c r="S7" s="78">
        <v>6092.5618374558298</v>
      </c>
      <c r="T7" s="105">
        <v>10186.378091872792</v>
      </c>
      <c r="U7" s="106">
        <v>9162.9240282685514</v>
      </c>
    </row>
    <row r="8" spans="1:21">
      <c r="A8" s="98">
        <v>2009</v>
      </c>
      <c r="B8" s="78">
        <v>7323.076923076922</v>
      </c>
      <c r="C8" s="78">
        <v>6134.265734265733</v>
      </c>
      <c r="D8" s="105">
        <v>9462.9427312775333</v>
      </c>
      <c r="E8" s="106">
        <v>8081.929515418502</v>
      </c>
      <c r="F8" s="78">
        <v>6796.9867841409687</v>
      </c>
      <c r="G8" s="78">
        <v>5596.1057268722461</v>
      </c>
      <c r="H8" s="105">
        <v>6911.8205804749332</v>
      </c>
      <c r="I8" s="106">
        <v>5630.0791556728227</v>
      </c>
      <c r="J8" s="78">
        <v>6628.863436123348</v>
      </c>
      <c r="K8" s="78">
        <v>5427.9823788546255</v>
      </c>
      <c r="L8" s="105">
        <v>9787.1806167400882</v>
      </c>
      <c r="M8" s="106">
        <v>8334.1145374449334</v>
      </c>
      <c r="N8" s="78">
        <v>10495.700440528633</v>
      </c>
      <c r="O8" s="78">
        <v>9390.8898678414098</v>
      </c>
      <c r="P8" s="105">
        <v>9967.3127753303961</v>
      </c>
      <c r="Q8" s="106">
        <v>8009.8766519823785</v>
      </c>
      <c r="R8" s="78">
        <v>8274.070484581498</v>
      </c>
      <c r="S8" s="78">
        <v>6628.863436123348</v>
      </c>
      <c r="T8" s="105">
        <v>11288.28193832599</v>
      </c>
      <c r="U8" s="106">
        <v>9943.2951541850216</v>
      </c>
    </row>
    <row r="9" spans="1:21">
      <c r="A9" s="98">
        <v>2010</v>
      </c>
      <c r="B9" s="78">
        <v>7062.6609442060089</v>
      </c>
      <c r="C9" s="78">
        <v>5836.9098712446357</v>
      </c>
      <c r="D9" s="105">
        <v>9196.4279551337368</v>
      </c>
      <c r="E9" s="106">
        <v>7844.0120793787755</v>
      </c>
      <c r="F9" s="78">
        <v>6550.39689387403</v>
      </c>
      <c r="G9" s="78">
        <v>5374.3830888697157</v>
      </c>
      <c r="H9" s="105">
        <v>6956.3886500429926</v>
      </c>
      <c r="I9" s="106">
        <v>5843.8349097162509</v>
      </c>
      <c r="J9" s="78">
        <v>6562.1570319240727</v>
      </c>
      <c r="K9" s="78">
        <v>5456.7040552200178</v>
      </c>
      <c r="L9" s="105">
        <v>9243.4685073339097</v>
      </c>
      <c r="M9" s="106">
        <v>7949.8533218291641</v>
      </c>
      <c r="N9" s="78">
        <v>10584.124245038827</v>
      </c>
      <c r="O9" s="78">
        <v>8384.9784296807593</v>
      </c>
      <c r="P9" s="105">
        <v>9513.9516824849015</v>
      </c>
      <c r="Q9" s="106">
        <v>8067.4547023295954</v>
      </c>
      <c r="R9" s="78">
        <v>8032.1742881794653</v>
      </c>
      <c r="S9" s="78">
        <v>6303.4339948231236</v>
      </c>
      <c r="T9" s="105">
        <v>11042.769628990511</v>
      </c>
      <c r="U9" s="106">
        <v>9525.7118205349452</v>
      </c>
    </row>
    <row r="10" spans="1:21">
      <c r="A10" s="98">
        <v>2011</v>
      </c>
      <c r="B10" s="78">
        <v>6817.0141784820689</v>
      </c>
      <c r="C10" s="78">
        <v>5591.9933277731443</v>
      </c>
      <c r="D10" s="105">
        <v>9018.5166666666682</v>
      </c>
      <c r="E10" s="106">
        <v>7814.5333333333338</v>
      </c>
      <c r="F10" s="78">
        <v>6599.1916666666675</v>
      </c>
      <c r="G10" s="78">
        <v>5452.0000000000009</v>
      </c>
      <c r="H10" s="105">
        <v>6730.6821963394332</v>
      </c>
      <c r="I10" s="106">
        <v>5642.8951747088176</v>
      </c>
      <c r="J10" s="78">
        <v>6406.1</v>
      </c>
      <c r="K10" s="78">
        <v>5202.1166666666668</v>
      </c>
      <c r="L10" s="105">
        <v>8848.1416666666682</v>
      </c>
      <c r="M10" s="106">
        <v>7950.8333333333339</v>
      </c>
      <c r="N10" s="78">
        <v>9756.8083333333343</v>
      </c>
      <c r="O10" s="78">
        <v>8337.0166666666682</v>
      </c>
      <c r="P10" s="105">
        <v>10006.691666666668</v>
      </c>
      <c r="Q10" s="106">
        <v>8393.8083333333343</v>
      </c>
      <c r="R10" s="78">
        <v>8098.4916666666677</v>
      </c>
      <c r="S10" s="78">
        <v>6690.0583333333343</v>
      </c>
      <c r="T10" s="105">
        <v>10904.000000000002</v>
      </c>
      <c r="U10" s="106">
        <v>9768.1666666666679</v>
      </c>
    </row>
    <row r="11" spans="1:21">
      <c r="A11" s="98">
        <v>2012</v>
      </c>
      <c r="B11" s="78">
        <v>6794.4124897288411</v>
      </c>
      <c r="C11" s="78">
        <v>5464.5850451930974</v>
      </c>
      <c r="D11" s="105">
        <v>9027.0819672131147</v>
      </c>
      <c r="E11" s="106">
        <v>7831.6639344262294</v>
      </c>
      <c r="F11" s="78">
        <v>6747.9672131147545</v>
      </c>
      <c r="G11" s="78">
        <v>5295.5901639344265</v>
      </c>
      <c r="H11" s="105">
        <v>6402.8501228501227</v>
      </c>
      <c r="I11" s="106">
        <v>5543.9312039312044</v>
      </c>
      <c r="J11" s="78">
        <v>6569.2131147540986</v>
      </c>
      <c r="K11" s="78">
        <v>5351.4508196721308</v>
      </c>
      <c r="L11" s="105">
        <v>9317.557377049181</v>
      </c>
      <c r="M11" s="106">
        <v>8245.0327868852455</v>
      </c>
      <c r="N11" s="78">
        <v>9518.6557377049176</v>
      </c>
      <c r="O11" s="78">
        <v>8691.9180327868853</v>
      </c>
      <c r="P11" s="105">
        <v>9786.7868852459014</v>
      </c>
      <c r="Q11" s="106">
        <v>8077.4508196721308</v>
      </c>
      <c r="R11" s="78">
        <v>8390.2704918032796</v>
      </c>
      <c r="S11" s="78">
        <v>6289.9098360655735</v>
      </c>
      <c r="T11" s="105">
        <v>10904</v>
      </c>
      <c r="U11" s="106">
        <v>9864.9918032786882</v>
      </c>
    </row>
    <row r="12" spans="1:21">
      <c r="A12" s="98">
        <v>2013</v>
      </c>
      <c r="B12" s="78">
        <v>6855.3745928338758</v>
      </c>
      <c r="C12" s="78">
        <v>5548.5342019543978</v>
      </c>
      <c r="D12" s="105">
        <v>8809.6341463414647</v>
      </c>
      <c r="E12" s="106">
        <v>7679.3414634146347</v>
      </c>
      <c r="F12" s="78">
        <v>6504.7235772357726</v>
      </c>
      <c r="G12" s="78">
        <v>5440.9186991869929</v>
      </c>
      <c r="H12" s="105">
        <v>6893.1163547599663</v>
      </c>
      <c r="I12" s="106">
        <v>5784.8982912937336</v>
      </c>
      <c r="J12" s="78">
        <v>6781.7560975609767</v>
      </c>
      <c r="K12" s="78">
        <v>5230.373983739838</v>
      </c>
      <c r="L12" s="105">
        <v>9175.3170731707323</v>
      </c>
      <c r="M12" s="106">
        <v>7889.8861788617896</v>
      </c>
      <c r="N12" s="78">
        <v>9673.9756097560985</v>
      </c>
      <c r="O12" s="78">
        <v>8333.1382113821146</v>
      </c>
      <c r="P12" s="105">
        <v>9330.4552845528469</v>
      </c>
      <c r="Q12" s="106">
        <v>7646.0975609756106</v>
      </c>
      <c r="R12" s="78">
        <v>7413.3902439024396</v>
      </c>
      <c r="S12" s="78">
        <v>6349.5853658536589</v>
      </c>
      <c r="T12" s="105">
        <v>10505.073170731708</v>
      </c>
      <c r="U12" s="106">
        <v>9430.1869918699194</v>
      </c>
    </row>
    <row r="13" spans="1:21">
      <c r="A13" s="98">
        <v>2014</v>
      </c>
      <c r="B13" s="78">
        <v>6995.5271565495204</v>
      </c>
      <c r="C13" s="78">
        <v>5615.974440894568</v>
      </c>
      <c r="D13" s="105">
        <v>8933.7660256410254</v>
      </c>
      <c r="E13" s="106">
        <v>7710.5608974358975</v>
      </c>
      <c r="F13" s="78">
        <v>6956.979166666667</v>
      </c>
      <c r="G13" s="78">
        <v>5777.4599358974365</v>
      </c>
      <c r="H13" s="105">
        <v>7012.0609462710499</v>
      </c>
      <c r="I13" s="106">
        <v>5799.6952686447466</v>
      </c>
      <c r="J13" s="78">
        <v>6967.9006410256416</v>
      </c>
      <c r="K13" s="78">
        <v>5482.5801282051289</v>
      </c>
      <c r="L13" s="105">
        <v>9064.8237179487187</v>
      </c>
      <c r="M13" s="106">
        <v>7754.2467948717949</v>
      </c>
      <c r="N13" s="78">
        <v>9545.3685897435898</v>
      </c>
      <c r="O13" s="78">
        <v>8158.3413461538466</v>
      </c>
      <c r="P13" s="105">
        <v>8966.5304487179492</v>
      </c>
      <c r="Q13" s="106">
        <v>8092.8125000000009</v>
      </c>
      <c r="R13" s="78">
        <v>7109.8798076923085</v>
      </c>
      <c r="S13" s="78">
        <v>6105.104166666667</v>
      </c>
      <c r="T13" s="105">
        <v>10637.516025641025</v>
      </c>
      <c r="U13" s="106">
        <v>9348.7820512820526</v>
      </c>
    </row>
    <row r="14" spans="1:21">
      <c r="A14" s="98">
        <v>2015</v>
      </c>
      <c r="B14" s="78">
        <v>7133.0173775671401</v>
      </c>
      <c r="C14" s="78">
        <v>5833.1753554502366</v>
      </c>
      <c r="D14" s="105">
        <v>9314.9202551834132</v>
      </c>
      <c r="E14" s="106">
        <v>8141.044657097289</v>
      </c>
      <c r="F14" s="78">
        <v>7260.6379585326958</v>
      </c>
      <c r="G14" s="78">
        <v>5967.2009569377997</v>
      </c>
      <c r="H14" s="105">
        <v>7402.4102154828406</v>
      </c>
      <c r="I14" s="106">
        <v>6228.459696727853</v>
      </c>
      <c r="J14" s="78">
        <v>7260.6379585326958</v>
      </c>
      <c r="K14" s="78">
        <v>6010.6778309409892</v>
      </c>
      <c r="L14" s="105">
        <v>9477.9585326953747</v>
      </c>
      <c r="M14" s="106">
        <v>8325.8213716108457</v>
      </c>
      <c r="N14" s="78">
        <v>10282.280701754387</v>
      </c>
      <c r="O14" s="78">
        <v>9238.8357256778309</v>
      </c>
      <c r="P14" s="105">
        <v>9923.5964912280706</v>
      </c>
      <c r="Q14" s="106">
        <v>8401.9059011164281</v>
      </c>
      <c r="R14" s="78">
        <v>7206.2918660287087</v>
      </c>
      <c r="S14" s="78">
        <v>6054.1547049441788</v>
      </c>
      <c r="T14" s="105">
        <v>11010.518341307816</v>
      </c>
      <c r="U14" s="106">
        <v>9793.165869218501</v>
      </c>
    </row>
    <row r="15" spans="1:21">
      <c r="A15" s="98">
        <v>2016</v>
      </c>
      <c r="B15" s="78">
        <v>7223.6760124610591</v>
      </c>
      <c r="C15" s="78">
        <v>5920.8722741433021</v>
      </c>
      <c r="D15" s="105">
        <v>9281.5834633385366</v>
      </c>
      <c r="E15" s="106">
        <v>8005.7644305772246</v>
      </c>
      <c r="F15" s="78">
        <v>7155.2184087363512</v>
      </c>
      <c r="G15" s="78">
        <v>5815.6084243369751</v>
      </c>
      <c r="H15" s="105">
        <v>7831.4999999999991</v>
      </c>
      <c r="I15" s="106">
        <v>6363.0937499999991</v>
      </c>
      <c r="J15" s="78">
        <v>7240.2730109204385</v>
      </c>
      <c r="K15" s="78">
        <v>5932.5585023400954</v>
      </c>
      <c r="L15" s="105">
        <v>9430.4290171606881</v>
      </c>
      <c r="M15" s="106">
        <v>8367.2464898595972</v>
      </c>
      <c r="N15" s="78">
        <v>9951.3884555382247</v>
      </c>
      <c r="O15" s="78">
        <v>8526.7238689547594</v>
      </c>
      <c r="P15" s="105">
        <v>9472.9563182527327</v>
      </c>
      <c r="Q15" s="106">
        <v>7569.8595943837772</v>
      </c>
      <c r="R15" s="78">
        <v>7197.7457098283949</v>
      </c>
      <c r="S15" s="78">
        <v>5943.1903276131061</v>
      </c>
      <c r="T15" s="105">
        <v>11014.570982839316</v>
      </c>
      <c r="U15" s="106">
        <v>9717.488299531984</v>
      </c>
    </row>
    <row r="16" spans="1:21">
      <c r="A16" s="98">
        <v>2017</v>
      </c>
      <c r="B16" s="78">
        <v>7039.8773006134979</v>
      </c>
      <c r="C16" s="78">
        <v>5663.19018404908</v>
      </c>
      <c r="D16" s="105">
        <v>8986.2423780487825</v>
      </c>
      <c r="E16" s="106">
        <v>7718.8185975609767</v>
      </c>
      <c r="F16" s="78">
        <v>6804.6112804878057</v>
      </c>
      <c r="G16" s="78">
        <v>5557.9649390243912</v>
      </c>
      <c r="H16" s="105">
        <v>7054.1418764302052</v>
      </c>
      <c r="I16" s="106">
        <v>6046.4073226544624</v>
      </c>
      <c r="J16" s="78">
        <v>7230.5487804878057</v>
      </c>
      <c r="K16" s="78">
        <v>5506.0213414634154</v>
      </c>
      <c r="L16" s="105">
        <v>9588.7881097560985</v>
      </c>
      <c r="M16" s="106">
        <v>7812.3170731707323</v>
      </c>
      <c r="N16" s="78">
        <v>10087.446646341465</v>
      </c>
      <c r="O16" s="78">
        <v>8342.141768292684</v>
      </c>
      <c r="P16" s="105">
        <v>9619.954268292684</v>
      </c>
      <c r="Q16" s="106">
        <v>8466.806402439026</v>
      </c>
      <c r="R16" s="78">
        <v>6898.1097560975622</v>
      </c>
      <c r="S16" s="78">
        <v>5578.7423780487816</v>
      </c>
      <c r="T16" s="105">
        <v>10814.657012195123</v>
      </c>
      <c r="U16" s="106">
        <v>9505.6783536585372</v>
      </c>
    </row>
    <row r="17" spans="1:21">
      <c r="A17" s="98">
        <v>2018</v>
      </c>
      <c r="B17" s="78">
        <v>6810.1949025487247</v>
      </c>
      <c r="C17" s="78">
        <v>5535.832083958021</v>
      </c>
      <c r="D17" s="105">
        <v>8645.8955223880603</v>
      </c>
      <c r="E17" s="106">
        <v>7384.6119402985078</v>
      </c>
      <c r="F17" s="78">
        <v>6621.7388059701498</v>
      </c>
      <c r="G17" s="78">
        <v>5523.2014925373142</v>
      </c>
      <c r="H17" s="105">
        <v>6672.6811053024639</v>
      </c>
      <c r="I17" s="106">
        <v>5706.362957430918</v>
      </c>
      <c r="J17" s="78">
        <v>6804.8283582089553</v>
      </c>
      <c r="K17" s="78">
        <v>5411.313432835821</v>
      </c>
      <c r="L17" s="105">
        <v>8696.753731343284</v>
      </c>
      <c r="M17" s="106">
        <v>7303.2388059701498</v>
      </c>
      <c r="N17" s="78">
        <v>9113.7910447761205</v>
      </c>
      <c r="O17" s="78">
        <v>7476.1567164179105</v>
      </c>
      <c r="P17" s="105">
        <v>9154.4776119402995</v>
      </c>
      <c r="Q17" s="106">
        <v>7781.3059701492539</v>
      </c>
      <c r="R17" s="78">
        <v>6631.9104477611945</v>
      </c>
      <c r="S17" s="78">
        <v>5329.940298507463</v>
      </c>
      <c r="T17" s="105">
        <v>10568.335820895523</v>
      </c>
      <c r="U17" s="106">
        <v>9225.6791044776128</v>
      </c>
    </row>
    <row r="18" spans="1:21">
      <c r="A18" s="98">
        <v>2019</v>
      </c>
      <c r="B18" s="78">
        <v>6750</v>
      </c>
      <c r="C18" s="78">
        <v>5470</v>
      </c>
      <c r="D18" s="105">
        <v>8610</v>
      </c>
      <c r="E18" s="106">
        <v>7280</v>
      </c>
      <c r="F18" s="78">
        <v>6570</v>
      </c>
      <c r="G18" s="78">
        <v>5280</v>
      </c>
      <c r="H18" s="105">
        <v>6930</v>
      </c>
      <c r="I18" s="106">
        <v>5860</v>
      </c>
      <c r="J18" s="78">
        <v>6570</v>
      </c>
      <c r="K18" s="78">
        <v>5240</v>
      </c>
      <c r="L18" s="105">
        <v>8530</v>
      </c>
      <c r="M18" s="106">
        <v>7080</v>
      </c>
      <c r="N18" s="78">
        <v>9300</v>
      </c>
      <c r="O18" s="78">
        <v>7670</v>
      </c>
      <c r="P18" s="105">
        <v>8850</v>
      </c>
      <c r="Q18" s="106">
        <v>7840</v>
      </c>
      <c r="R18" s="78">
        <v>6760</v>
      </c>
      <c r="S18" s="78">
        <v>5540</v>
      </c>
      <c r="T18" s="105">
        <v>10510</v>
      </c>
      <c r="U18" s="106">
        <v>9280</v>
      </c>
    </row>
    <row r="19" spans="1:21">
      <c r="D19" s="108"/>
      <c r="E19" s="109"/>
      <c r="H19" s="108"/>
      <c r="I19" s="109"/>
      <c r="L19" s="108"/>
      <c r="M19" s="109"/>
      <c r="P19" s="108"/>
      <c r="Q19" s="109"/>
      <c r="T19" s="108"/>
      <c r="U19" s="109"/>
    </row>
    <row r="20" spans="1:21">
      <c r="A20" s="98" t="s">
        <v>21</v>
      </c>
      <c r="B20" s="136">
        <f>100*((B18/B7)^(1/11)-1)</f>
        <v>0.58690686868854147</v>
      </c>
      <c r="C20" s="136">
        <f t="shared" ref="C20:T20" si="0">100*((C18/C7)^(1/11)-1)</f>
        <v>0.78704779148974779</v>
      </c>
      <c r="D20" s="137">
        <f t="shared" si="0"/>
        <v>0.2199982666823086</v>
      </c>
      <c r="E20" s="138">
        <f t="shared" si="0"/>
        <v>-3.5720126081684178E-2</v>
      </c>
      <c r="F20" s="136">
        <f t="shared" si="0"/>
        <v>0.94537827139191677</v>
      </c>
      <c r="G20" s="136">
        <f t="shared" si="0"/>
        <v>0.7935137837944195</v>
      </c>
      <c r="H20" s="137">
        <f t="shared" si="0"/>
        <v>1.7482322971708708</v>
      </c>
      <c r="I20" s="138">
        <f t="shared" si="0"/>
        <v>2.2573946919775878</v>
      </c>
      <c r="J20" s="136">
        <f t="shared" si="0"/>
        <v>1.1914164753618284</v>
      </c>
      <c r="K20" s="136">
        <f t="shared" si="0"/>
        <v>1.4117919835411996</v>
      </c>
      <c r="L20" s="137">
        <f t="shared" si="0"/>
        <v>0.2929714780803172</v>
      </c>
      <c r="M20" s="138">
        <f t="shared" si="0"/>
        <v>0.29918746256185624</v>
      </c>
      <c r="N20" s="136">
        <f t="shared" si="0"/>
        <v>-0.10079223070790233</v>
      </c>
      <c r="O20" s="136">
        <f t="shared" si="0"/>
        <v>-0.22513256693029726</v>
      </c>
      <c r="P20" s="137">
        <f t="shared" si="0"/>
        <v>-0.81226314346889428</v>
      </c>
      <c r="Q20" s="138">
        <f t="shared" si="0"/>
        <v>-0.13669732429063552</v>
      </c>
      <c r="R20" s="136">
        <f t="shared" si="0"/>
        <v>-1.1131588918409485</v>
      </c>
      <c r="S20" s="136">
        <f t="shared" si="0"/>
        <v>-0.86058607898986672</v>
      </c>
      <c r="T20" s="137">
        <f t="shared" si="0"/>
        <v>0.28473039223761987</v>
      </c>
      <c r="U20" s="138">
        <f>100*((U18/U7)^(1/11)-1)</f>
        <v>0.11548665263796387</v>
      </c>
    </row>
    <row r="21" spans="1:21">
      <c r="B21" s="136"/>
      <c r="C21" s="136"/>
      <c r="D21" s="139"/>
      <c r="E21" s="139"/>
      <c r="F21" s="136"/>
      <c r="G21" s="136"/>
      <c r="H21" s="139"/>
      <c r="I21" s="139"/>
      <c r="J21" s="136"/>
      <c r="K21" s="136"/>
      <c r="L21" s="139"/>
      <c r="M21" s="139"/>
      <c r="N21" s="136"/>
      <c r="O21" s="136"/>
      <c r="P21" s="139"/>
      <c r="Q21" s="139"/>
      <c r="R21" s="136"/>
      <c r="S21" s="136"/>
      <c r="T21" s="139"/>
      <c r="U21" s="139"/>
    </row>
    <row r="22" spans="1:21">
      <c r="B22" s="136"/>
      <c r="C22" s="136"/>
      <c r="D22" s="139"/>
      <c r="E22" s="139"/>
      <c r="F22" s="136"/>
      <c r="G22" s="136"/>
      <c r="H22" s="139"/>
      <c r="I22" s="139"/>
      <c r="J22" s="136"/>
      <c r="K22" s="136"/>
      <c r="L22" s="139"/>
      <c r="M22" s="139"/>
      <c r="N22" s="136"/>
      <c r="O22" s="136"/>
      <c r="P22" s="139"/>
      <c r="Q22" s="139"/>
      <c r="R22" s="136"/>
      <c r="S22" s="136"/>
      <c r="T22" s="139"/>
      <c r="U22" s="139"/>
    </row>
    <row r="23" spans="1:21">
      <c r="A23" s="98" t="s">
        <v>122</v>
      </c>
    </row>
    <row r="26" spans="1:21">
      <c r="A26" s="20" t="s">
        <v>89</v>
      </c>
    </row>
  </sheetData>
  <mergeCells count="10">
    <mergeCell ref="N4:O4"/>
    <mergeCell ref="P4:Q4"/>
    <mergeCell ref="R4:S4"/>
    <mergeCell ref="T4:U4"/>
    <mergeCell ref="B4:C4"/>
    <mergeCell ref="D4:E4"/>
    <mergeCell ref="F4:G4"/>
    <mergeCell ref="H4:I4"/>
    <mergeCell ref="J4:K4"/>
    <mergeCell ref="L4:M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5D18B-2F70-48BE-A05F-15D6DB7CCA48}">
  <dimension ref="A1:Q23"/>
  <sheetViews>
    <sheetView workbookViewId="0">
      <pane xSplit="1" topLeftCell="B1" activePane="topRight" state="frozen"/>
      <selection pane="topRight"/>
    </sheetView>
  </sheetViews>
  <sheetFormatPr baseColWidth="10" defaultColWidth="9" defaultRowHeight="16"/>
  <cols>
    <col min="1" max="1" width="19.83203125" style="98" customWidth="1"/>
    <col min="2" max="16384" width="9" style="98"/>
  </cols>
  <sheetData>
    <row r="1" spans="1:17">
      <c r="A1" s="110" t="s">
        <v>170</v>
      </c>
    </row>
    <row r="2" spans="1:17">
      <c r="A2" s="75"/>
    </row>
    <row r="4" spans="1:17" ht="31.5" customHeight="1">
      <c r="B4" s="220" t="s">
        <v>2</v>
      </c>
      <c r="C4" s="220"/>
      <c r="D4" s="223" t="s">
        <v>3</v>
      </c>
      <c r="E4" s="224"/>
      <c r="F4" s="220" t="s">
        <v>4</v>
      </c>
      <c r="G4" s="220"/>
      <c r="H4" s="223" t="s">
        <v>5</v>
      </c>
      <c r="I4" s="224"/>
      <c r="J4" s="220" t="s">
        <v>6</v>
      </c>
      <c r="K4" s="220"/>
      <c r="L4" s="221" t="s">
        <v>7</v>
      </c>
      <c r="M4" s="222"/>
      <c r="N4" s="220" t="s">
        <v>8</v>
      </c>
      <c r="O4" s="220"/>
      <c r="P4" s="221" t="s">
        <v>9</v>
      </c>
      <c r="Q4" s="222"/>
    </row>
    <row r="5" spans="1:17" ht="61.5" customHeight="1">
      <c r="B5" s="104" t="s">
        <v>80</v>
      </c>
      <c r="C5" s="104" t="s">
        <v>12</v>
      </c>
      <c r="D5" s="149" t="s">
        <v>80</v>
      </c>
      <c r="E5" s="150" t="s">
        <v>12</v>
      </c>
      <c r="F5" s="104" t="s">
        <v>80</v>
      </c>
      <c r="G5" s="104" t="s">
        <v>12</v>
      </c>
      <c r="H5" s="149" t="s">
        <v>80</v>
      </c>
      <c r="I5" s="150" t="s">
        <v>12</v>
      </c>
      <c r="J5" s="104" t="s">
        <v>80</v>
      </c>
      <c r="K5" s="104" t="s">
        <v>12</v>
      </c>
      <c r="L5" s="149" t="s">
        <v>80</v>
      </c>
      <c r="M5" s="150" t="s">
        <v>12</v>
      </c>
      <c r="N5" s="104" t="s">
        <v>80</v>
      </c>
      <c r="O5" s="104" t="s">
        <v>12</v>
      </c>
      <c r="P5" s="149" t="s">
        <v>80</v>
      </c>
      <c r="Q5" s="150" t="s">
        <v>12</v>
      </c>
    </row>
    <row r="6" spans="1:17">
      <c r="A6" s="98">
        <v>2007</v>
      </c>
      <c r="B6" s="140">
        <v>69.20821114369501</v>
      </c>
      <c r="C6" s="140">
        <v>62.774957698815562</v>
      </c>
      <c r="D6" s="141">
        <v>68.779671443176909</v>
      </c>
      <c r="E6" s="142">
        <v>66.169965063660825</v>
      </c>
      <c r="F6" s="140" t="s">
        <v>15</v>
      </c>
      <c r="G6" s="140" t="s">
        <v>15</v>
      </c>
      <c r="H6" s="141" t="s">
        <v>15</v>
      </c>
      <c r="I6" s="142" t="s">
        <v>15</v>
      </c>
      <c r="J6" s="140" t="s">
        <v>15</v>
      </c>
      <c r="K6" s="140" t="s">
        <v>15</v>
      </c>
      <c r="L6" s="141" t="s">
        <v>15</v>
      </c>
      <c r="M6" s="142" t="s">
        <v>15</v>
      </c>
      <c r="N6" s="140" t="s">
        <v>15</v>
      </c>
      <c r="O6" s="140" t="s">
        <v>15</v>
      </c>
      <c r="P6" s="141" t="s">
        <v>15</v>
      </c>
      <c r="Q6" s="142" t="s">
        <v>15</v>
      </c>
    </row>
    <row r="7" spans="1:17">
      <c r="A7" s="98">
        <v>2008</v>
      </c>
      <c r="B7" s="140">
        <v>70.487106017191977</v>
      </c>
      <c r="C7" s="140">
        <v>66.227347611202632</v>
      </c>
      <c r="D7" s="141">
        <v>68.144809507091864</v>
      </c>
      <c r="E7" s="142">
        <v>62.721658904853015</v>
      </c>
      <c r="F7" s="140">
        <v>68.624641833810898</v>
      </c>
      <c r="G7" s="140">
        <v>61.449752883031287</v>
      </c>
      <c r="H7" s="141">
        <v>98.280802292263616</v>
      </c>
      <c r="I7" s="142">
        <v>93.739703459637553</v>
      </c>
      <c r="J7" s="140">
        <v>111.89111747851005</v>
      </c>
      <c r="K7" s="140">
        <v>107.57825370675452</v>
      </c>
      <c r="L7" s="141">
        <v>115.18624641833813</v>
      </c>
      <c r="M7" s="142">
        <v>108.89621087314661</v>
      </c>
      <c r="N7" s="140">
        <v>90.974212034383967</v>
      </c>
      <c r="O7" s="140">
        <v>83.360790774299815</v>
      </c>
      <c r="P7" s="141">
        <v>121.20343839541549</v>
      </c>
      <c r="Q7" s="142">
        <v>125.37067545304778</v>
      </c>
    </row>
    <row r="8" spans="1:17">
      <c r="A8" s="98">
        <v>2009</v>
      </c>
      <c r="B8" s="140">
        <v>71.827411167512679</v>
      </c>
      <c r="C8" s="140">
        <v>69.242199108469535</v>
      </c>
      <c r="D8" s="141">
        <v>73.040921590168082</v>
      </c>
      <c r="E8" s="142">
        <v>69.662561952958129</v>
      </c>
      <c r="F8" s="140">
        <v>70.050761421319791</v>
      </c>
      <c r="G8" s="140">
        <v>67.161961367013376</v>
      </c>
      <c r="H8" s="141">
        <v>103.42639593908629</v>
      </c>
      <c r="I8" s="142">
        <v>103.12035661218424</v>
      </c>
      <c r="J8" s="140">
        <v>110.91370558375633</v>
      </c>
      <c r="K8" s="140">
        <v>116.19613670133729</v>
      </c>
      <c r="L8" s="141">
        <v>105.32994923857866</v>
      </c>
      <c r="M8" s="142">
        <v>99.108469539375932</v>
      </c>
      <c r="N8" s="140">
        <v>87.436548223350258</v>
      </c>
      <c r="O8" s="140">
        <v>82.020802377414569</v>
      </c>
      <c r="P8" s="141">
        <v>119.28934010152284</v>
      </c>
      <c r="Q8" s="142">
        <v>123.03120356612185</v>
      </c>
    </row>
    <row r="9" spans="1:17">
      <c r="A9" s="98">
        <v>2010</v>
      </c>
      <c r="B9" s="140">
        <v>71.227621483375955</v>
      </c>
      <c r="C9" s="140">
        <v>68.515742128935528</v>
      </c>
      <c r="D9" s="141">
        <v>75.642289419118612</v>
      </c>
      <c r="E9" s="142">
        <v>74.500585294599219</v>
      </c>
      <c r="F9" s="140">
        <v>71.355498721227619</v>
      </c>
      <c r="G9" s="140">
        <v>69.565217391304344</v>
      </c>
      <c r="H9" s="141">
        <v>100.51150895140665</v>
      </c>
      <c r="I9" s="142">
        <v>101.34932533733135</v>
      </c>
      <c r="J9" s="140">
        <v>115.08951406649615</v>
      </c>
      <c r="K9" s="140">
        <v>106.89655172413792</v>
      </c>
      <c r="L9" s="141">
        <v>103.45268542199489</v>
      </c>
      <c r="M9" s="142">
        <v>102.84857571214393</v>
      </c>
      <c r="N9" s="140">
        <v>87.340153452685428</v>
      </c>
      <c r="O9" s="140">
        <v>80.359820089955022</v>
      </c>
      <c r="P9" s="141">
        <v>120.07672634271101</v>
      </c>
      <c r="Q9" s="142">
        <v>121.43928035982009</v>
      </c>
    </row>
    <row r="10" spans="1:17">
      <c r="A10" s="98">
        <v>2011</v>
      </c>
      <c r="B10" s="140">
        <v>73.173803526448353</v>
      </c>
      <c r="C10" s="140">
        <v>69.767441860465127</v>
      </c>
      <c r="D10" s="141">
        <v>74.631809699001849</v>
      </c>
      <c r="E10" s="142">
        <v>72.210264311481396</v>
      </c>
      <c r="F10" s="140">
        <v>71.032745591939531</v>
      </c>
      <c r="G10" s="140">
        <v>66.569767441860463</v>
      </c>
      <c r="H10" s="141">
        <v>98.110831234256935</v>
      </c>
      <c r="I10" s="142">
        <v>101.74418604651163</v>
      </c>
      <c r="J10" s="140">
        <v>108.18639798488665</v>
      </c>
      <c r="K10" s="140">
        <v>106.68604651162792</v>
      </c>
      <c r="L10" s="141">
        <v>110.95717884130981</v>
      </c>
      <c r="M10" s="142">
        <v>107.41279069767444</v>
      </c>
      <c r="N10" s="140">
        <v>89.798488664987403</v>
      </c>
      <c r="O10" s="140">
        <v>85.610465116279087</v>
      </c>
      <c r="P10" s="141">
        <v>120.90680100755668</v>
      </c>
      <c r="Q10" s="142">
        <v>125</v>
      </c>
    </row>
    <row r="11" spans="1:17">
      <c r="A11" s="98">
        <v>2012</v>
      </c>
      <c r="B11" s="140">
        <v>74.752475247524757</v>
      </c>
      <c r="C11" s="140">
        <v>67.617689015691866</v>
      </c>
      <c r="D11" s="141">
        <v>70.929345120667406</v>
      </c>
      <c r="E11" s="142">
        <v>70.788675948687384</v>
      </c>
      <c r="F11" s="140">
        <v>72.772277227722782</v>
      </c>
      <c r="G11" s="140">
        <v>68.330955777460773</v>
      </c>
      <c r="H11" s="141">
        <v>103.21782178217823</v>
      </c>
      <c r="I11" s="142">
        <v>105.27817403708985</v>
      </c>
      <c r="J11" s="140">
        <v>105.44554455445544</v>
      </c>
      <c r="K11" s="140">
        <v>110.98430813124109</v>
      </c>
      <c r="L11" s="141">
        <v>108.41584158415841</v>
      </c>
      <c r="M11" s="142">
        <v>103.13837375178316</v>
      </c>
      <c r="N11" s="140">
        <v>92.945544554455452</v>
      </c>
      <c r="O11" s="140">
        <v>80.313837375178309</v>
      </c>
      <c r="P11" s="141">
        <v>120.79207920792079</v>
      </c>
      <c r="Q11" s="142">
        <v>125.96291012838802</v>
      </c>
    </row>
    <row r="12" spans="1:17">
      <c r="A12" s="98">
        <v>2013</v>
      </c>
      <c r="B12" s="140">
        <v>73.836477987421375</v>
      </c>
      <c r="C12" s="140">
        <v>70.851370851370859</v>
      </c>
      <c r="D12" s="141">
        <v>78.245205649346914</v>
      </c>
      <c r="E12" s="142">
        <v>75.33065587529515</v>
      </c>
      <c r="F12" s="140">
        <v>76.981132075471706</v>
      </c>
      <c r="G12" s="140">
        <v>68.109668109668107</v>
      </c>
      <c r="H12" s="141">
        <v>104.15094339622641</v>
      </c>
      <c r="I12" s="142">
        <v>102.74170274170275</v>
      </c>
      <c r="J12" s="140">
        <v>109.81132075471697</v>
      </c>
      <c r="K12" s="140">
        <v>108.51370851370851</v>
      </c>
      <c r="L12" s="141">
        <v>105.91194968553459</v>
      </c>
      <c r="M12" s="142">
        <v>99.567099567099575</v>
      </c>
      <c r="N12" s="140">
        <v>84.15094339622641</v>
      </c>
      <c r="O12" s="140">
        <v>82.683982683982677</v>
      </c>
      <c r="P12" s="141">
        <v>119.24528301886791</v>
      </c>
      <c r="Q12" s="142">
        <v>122.7994227994228</v>
      </c>
    </row>
    <row r="13" spans="1:17">
      <c r="A13" s="98">
        <v>2014</v>
      </c>
      <c r="B13" s="140">
        <v>77.872860635696838</v>
      </c>
      <c r="C13" s="140">
        <v>74.929178470254968</v>
      </c>
      <c r="D13" s="141">
        <v>78.489417857436152</v>
      </c>
      <c r="E13" s="142">
        <v>75.217553506041327</v>
      </c>
      <c r="F13" s="140">
        <v>77.995110024449886</v>
      </c>
      <c r="G13" s="140">
        <v>71.104815864022669</v>
      </c>
      <c r="H13" s="141">
        <v>101.46699266503668</v>
      </c>
      <c r="I13" s="142">
        <v>100.56657223796034</v>
      </c>
      <c r="J13" s="140">
        <v>106.84596577017115</v>
      </c>
      <c r="K13" s="140">
        <v>105.80736543909349</v>
      </c>
      <c r="L13" s="141">
        <v>100.36674816625917</v>
      </c>
      <c r="M13" s="142">
        <v>104.95750708215299</v>
      </c>
      <c r="N13" s="140">
        <v>79.584352078239618</v>
      </c>
      <c r="O13" s="140">
        <v>79.178470254957517</v>
      </c>
      <c r="P13" s="141">
        <v>119.07090464547677</v>
      </c>
      <c r="Q13" s="142">
        <v>121.24645892351276</v>
      </c>
    </row>
    <row r="14" spans="1:17">
      <c r="A14" s="98">
        <v>2015</v>
      </c>
      <c r="B14" s="140">
        <v>77.946324387397908</v>
      </c>
      <c r="C14" s="140">
        <v>73.297730307076108</v>
      </c>
      <c r="D14" s="141">
        <v>79.468315484114527</v>
      </c>
      <c r="E14" s="142">
        <v>76.506885284039541</v>
      </c>
      <c r="F14" s="140">
        <v>77.946324387397908</v>
      </c>
      <c r="G14" s="140">
        <v>73.831775700934585</v>
      </c>
      <c r="H14" s="141">
        <v>101.75029171528587</v>
      </c>
      <c r="I14" s="142">
        <v>102.26969292389853</v>
      </c>
      <c r="J14" s="140">
        <v>110.38506417736291</v>
      </c>
      <c r="K14" s="140">
        <v>113.48464619492655</v>
      </c>
      <c r="L14" s="141">
        <v>106.53442240373396</v>
      </c>
      <c r="M14" s="142">
        <v>103.20427236315088</v>
      </c>
      <c r="N14" s="140">
        <v>77.362893815635942</v>
      </c>
      <c r="O14" s="140">
        <v>74.365821094793048</v>
      </c>
      <c r="P14" s="141">
        <v>118.20303383897316</v>
      </c>
      <c r="Q14" s="142">
        <v>120.29372496662216</v>
      </c>
    </row>
    <row r="15" spans="1:17">
      <c r="A15" s="98">
        <v>2016</v>
      </c>
      <c r="B15" s="140">
        <v>77.090492554410076</v>
      </c>
      <c r="C15" s="140">
        <v>72.642762284196564</v>
      </c>
      <c r="D15" s="141">
        <v>84.376766431436579</v>
      </c>
      <c r="E15" s="142">
        <v>79.481401247540987</v>
      </c>
      <c r="F15" s="140">
        <v>78.00687285223367</v>
      </c>
      <c r="G15" s="140">
        <v>74.10358565737053</v>
      </c>
      <c r="H15" s="141">
        <v>101.60366552119129</v>
      </c>
      <c r="I15" s="142">
        <v>104.51527224435593</v>
      </c>
      <c r="J15" s="140">
        <v>107.21649484536083</v>
      </c>
      <c r="K15" s="140">
        <v>106.50730411686587</v>
      </c>
      <c r="L15" s="141">
        <v>102.06185567010309</v>
      </c>
      <c r="M15" s="142">
        <v>94.555112881806124</v>
      </c>
      <c r="N15" s="140">
        <v>77.548682703321873</v>
      </c>
      <c r="O15" s="140">
        <v>74.236387782204517</v>
      </c>
      <c r="P15" s="141">
        <v>118.67124856815578</v>
      </c>
      <c r="Q15" s="142">
        <v>121.38114209827359</v>
      </c>
    </row>
    <row r="16" spans="1:17">
      <c r="A16" s="98">
        <v>2017</v>
      </c>
      <c r="B16" s="140">
        <v>75.72254335260115</v>
      </c>
      <c r="C16" s="140">
        <v>72.00538358008076</v>
      </c>
      <c r="D16" s="141">
        <v>78.499350225203898</v>
      </c>
      <c r="E16" s="142">
        <v>78.333325835187139</v>
      </c>
      <c r="F16" s="140">
        <v>80.462427745664741</v>
      </c>
      <c r="G16" s="140">
        <v>71.332436069986542</v>
      </c>
      <c r="H16" s="141">
        <v>106.70520231213871</v>
      </c>
      <c r="I16" s="142">
        <v>101.21130551816958</v>
      </c>
      <c r="J16" s="140">
        <v>112.2543352601156</v>
      </c>
      <c r="K16" s="140">
        <v>108.07537012113056</v>
      </c>
      <c r="L16" s="141">
        <v>107.05202312138728</v>
      </c>
      <c r="M16" s="142">
        <v>109.69044414535666</v>
      </c>
      <c r="N16" s="140">
        <v>76.763005780346816</v>
      </c>
      <c r="O16" s="140">
        <v>72.274562584118442</v>
      </c>
      <c r="P16" s="141">
        <v>120.34682080924853</v>
      </c>
      <c r="Q16" s="142">
        <v>123.14939434724091</v>
      </c>
    </row>
    <row r="17" spans="1:17">
      <c r="A17" s="98">
        <v>2018</v>
      </c>
      <c r="B17" s="140">
        <v>76.588235294117652</v>
      </c>
      <c r="C17" s="140">
        <v>74.793388429752071</v>
      </c>
      <c r="D17" s="141">
        <v>77.177443192829841</v>
      </c>
      <c r="E17" s="142">
        <v>77.273701090381877</v>
      </c>
      <c r="F17" s="140">
        <v>78.705882352941174</v>
      </c>
      <c r="G17" s="140">
        <v>73.278236914600555</v>
      </c>
      <c r="H17" s="141">
        <v>100.58823529411765</v>
      </c>
      <c r="I17" s="142">
        <v>98.898071625344357</v>
      </c>
      <c r="J17" s="140">
        <v>105.41176470588236</v>
      </c>
      <c r="K17" s="140">
        <v>101.23966942148759</v>
      </c>
      <c r="L17" s="141">
        <v>105.88235294117648</v>
      </c>
      <c r="M17" s="142">
        <v>105.37190082644629</v>
      </c>
      <c r="N17" s="140">
        <v>76.705882352941174</v>
      </c>
      <c r="O17" s="140">
        <v>72.176308539944898</v>
      </c>
      <c r="P17" s="141">
        <v>122.23529411764707</v>
      </c>
      <c r="Q17" s="142">
        <v>124.93112947658403</v>
      </c>
    </row>
    <row r="18" spans="1:17">
      <c r="A18" s="98">
        <v>2019</v>
      </c>
      <c r="B18" s="140">
        <v>76.306620209059233</v>
      </c>
      <c r="C18" s="140">
        <v>72.527472527472526</v>
      </c>
      <c r="D18" s="141">
        <v>80.487804878048777</v>
      </c>
      <c r="E18" s="142">
        <v>80.494505494505489</v>
      </c>
      <c r="F18" s="140">
        <v>76.306620209059233</v>
      </c>
      <c r="G18" s="140">
        <v>71.978021978021971</v>
      </c>
      <c r="H18" s="141">
        <v>99.070847851335657</v>
      </c>
      <c r="I18" s="142">
        <v>97.252747252747255</v>
      </c>
      <c r="J18" s="140">
        <v>108.01393728222996</v>
      </c>
      <c r="K18" s="140">
        <v>105.35714285714286</v>
      </c>
      <c r="L18" s="141">
        <v>102.78745644599303</v>
      </c>
      <c r="M18" s="142">
        <v>107.69230769230769</v>
      </c>
      <c r="N18" s="140">
        <v>78.513356562137048</v>
      </c>
      <c r="O18" s="140">
        <v>76.098901098901095</v>
      </c>
      <c r="P18" s="141">
        <v>122.06736353077817</v>
      </c>
      <c r="Q18" s="142">
        <v>127.47252747252747</v>
      </c>
    </row>
    <row r="19" spans="1:17">
      <c r="D19" s="108"/>
      <c r="E19" s="109"/>
      <c r="H19" s="108"/>
      <c r="I19" s="109"/>
      <c r="L19" s="108"/>
      <c r="M19" s="109"/>
      <c r="P19" s="108"/>
      <c r="Q19" s="109"/>
    </row>
    <row r="20" spans="1:17">
      <c r="A20" s="98" t="s">
        <v>84</v>
      </c>
      <c r="B20" s="140">
        <f>B18-B7</f>
        <v>5.8195141918672562</v>
      </c>
      <c r="C20" s="140">
        <f t="shared" ref="C20:Q20" si="0">C18-C7</f>
        <v>6.300124916269894</v>
      </c>
      <c r="D20" s="141">
        <f t="shared" si="0"/>
        <v>12.342995370956913</v>
      </c>
      <c r="E20" s="142">
        <f t="shared" si="0"/>
        <v>17.772846589652474</v>
      </c>
      <c r="F20" s="140">
        <f t="shared" si="0"/>
        <v>7.6819783752483346</v>
      </c>
      <c r="G20" s="140">
        <f t="shared" si="0"/>
        <v>10.528269094990684</v>
      </c>
      <c r="H20" s="141">
        <f t="shared" si="0"/>
        <v>0.79004555907204121</v>
      </c>
      <c r="I20" s="142">
        <f t="shared" si="0"/>
        <v>3.5130437931097021</v>
      </c>
      <c r="J20" s="140">
        <f t="shared" si="0"/>
        <v>-3.8771801962800936</v>
      </c>
      <c r="K20" s="140">
        <f t="shared" si="0"/>
        <v>-2.2211108496116623</v>
      </c>
      <c r="L20" s="141">
        <f t="shared" si="0"/>
        <v>-12.398789972345099</v>
      </c>
      <c r="M20" s="142">
        <f t="shared" si="0"/>
        <v>-1.2039031808389211</v>
      </c>
      <c r="N20" s="140">
        <f t="shared" si="0"/>
        <v>-12.460855472246919</v>
      </c>
      <c r="O20" s="140">
        <f t="shared" si="0"/>
        <v>-7.2618896753987201</v>
      </c>
      <c r="P20" s="141">
        <f t="shared" si="0"/>
        <v>0.86392513536267757</v>
      </c>
      <c r="Q20" s="142">
        <f t="shared" si="0"/>
        <v>2.1018520194796935</v>
      </c>
    </row>
    <row r="23" spans="1:17">
      <c r="A23" s="98" t="s">
        <v>169</v>
      </c>
    </row>
  </sheetData>
  <mergeCells count="8">
    <mergeCell ref="J4:K4"/>
    <mergeCell ref="L4:M4"/>
    <mergeCell ref="N4:O4"/>
    <mergeCell ref="P4:Q4"/>
    <mergeCell ref="B4:C4"/>
    <mergeCell ref="D4:E4"/>
    <mergeCell ref="F4:G4"/>
    <mergeCell ref="H4:I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A1584-89AA-544E-B4A1-3B456759AF86}">
  <dimension ref="A1:BI39"/>
  <sheetViews>
    <sheetView workbookViewId="0">
      <pane xSplit="1" topLeftCell="B1" activePane="topRight" state="frozen"/>
      <selection pane="topRight"/>
    </sheetView>
  </sheetViews>
  <sheetFormatPr baseColWidth="10" defaultColWidth="10.83203125" defaultRowHeight="16"/>
  <cols>
    <col min="1" max="16384" width="10.83203125" style="2"/>
  </cols>
  <sheetData>
    <row r="1" spans="1:61">
      <c r="A1" s="1" t="s">
        <v>171</v>
      </c>
    </row>
    <row r="2" spans="1:61">
      <c r="A2" s="2" t="s">
        <v>81</v>
      </c>
    </row>
    <row r="4" spans="1:61">
      <c r="B4" s="213" t="s">
        <v>0</v>
      </c>
      <c r="C4" s="213"/>
      <c r="D4" s="213"/>
      <c r="E4" s="213"/>
      <c r="F4" s="213"/>
      <c r="G4" s="213"/>
      <c r="H4" s="212" t="s">
        <v>1</v>
      </c>
      <c r="I4" s="213"/>
      <c r="J4" s="213"/>
      <c r="K4" s="213"/>
      <c r="L4" s="213"/>
      <c r="M4" s="225"/>
      <c r="N4" s="213" t="s">
        <v>2</v>
      </c>
      <c r="O4" s="213"/>
      <c r="P4" s="213"/>
      <c r="Q4" s="213"/>
      <c r="R4" s="213"/>
      <c r="S4" s="213"/>
      <c r="T4" s="212" t="s">
        <v>3</v>
      </c>
      <c r="U4" s="213"/>
      <c r="V4" s="213"/>
      <c r="W4" s="213"/>
      <c r="X4" s="213"/>
      <c r="Y4" s="225"/>
      <c r="Z4" s="213" t="s">
        <v>4</v>
      </c>
      <c r="AA4" s="213"/>
      <c r="AB4" s="213"/>
      <c r="AC4" s="213"/>
      <c r="AD4" s="213"/>
      <c r="AE4" s="213"/>
      <c r="AF4" s="212" t="s">
        <v>5</v>
      </c>
      <c r="AG4" s="213"/>
      <c r="AH4" s="213"/>
      <c r="AI4" s="213"/>
      <c r="AJ4" s="213"/>
      <c r="AK4" s="225"/>
      <c r="AL4" s="213" t="s">
        <v>6</v>
      </c>
      <c r="AM4" s="213"/>
      <c r="AN4" s="213"/>
      <c r="AO4" s="213"/>
      <c r="AP4" s="213"/>
      <c r="AQ4" s="213"/>
      <c r="AR4" s="212" t="s">
        <v>7</v>
      </c>
      <c r="AS4" s="213"/>
      <c r="AT4" s="213"/>
      <c r="AU4" s="213"/>
      <c r="AV4" s="213"/>
      <c r="AW4" s="225"/>
      <c r="AX4" s="213" t="s">
        <v>8</v>
      </c>
      <c r="AY4" s="213"/>
      <c r="AZ4" s="213"/>
      <c r="BA4" s="213"/>
      <c r="BB4" s="213"/>
      <c r="BC4" s="213"/>
      <c r="BD4" s="212" t="s">
        <v>9</v>
      </c>
      <c r="BE4" s="213"/>
      <c r="BF4" s="213"/>
      <c r="BG4" s="213"/>
      <c r="BH4" s="213"/>
      <c r="BI4" s="225"/>
    </row>
    <row r="5" spans="1:61" ht="33" customHeight="1">
      <c r="B5" s="214" t="s">
        <v>10</v>
      </c>
      <c r="C5" s="214"/>
      <c r="D5" s="214" t="s">
        <v>11</v>
      </c>
      <c r="E5" s="214"/>
      <c r="F5" s="214" t="s">
        <v>12</v>
      </c>
      <c r="G5" s="214"/>
      <c r="H5" s="215" t="s">
        <v>10</v>
      </c>
      <c r="I5" s="214"/>
      <c r="J5" s="214" t="s">
        <v>11</v>
      </c>
      <c r="K5" s="214"/>
      <c r="L5" s="214" t="s">
        <v>12</v>
      </c>
      <c r="M5" s="216"/>
      <c r="N5" s="214" t="s">
        <v>10</v>
      </c>
      <c r="O5" s="214"/>
      <c r="P5" s="214" t="s">
        <v>11</v>
      </c>
      <c r="Q5" s="214"/>
      <c r="R5" s="214" t="s">
        <v>12</v>
      </c>
      <c r="S5" s="214"/>
      <c r="T5" s="215" t="s">
        <v>10</v>
      </c>
      <c r="U5" s="214"/>
      <c r="V5" s="214" t="s">
        <v>11</v>
      </c>
      <c r="W5" s="214"/>
      <c r="X5" s="214" t="s">
        <v>12</v>
      </c>
      <c r="Y5" s="216"/>
      <c r="Z5" s="214" t="s">
        <v>10</v>
      </c>
      <c r="AA5" s="214"/>
      <c r="AB5" s="214" t="s">
        <v>11</v>
      </c>
      <c r="AC5" s="214"/>
      <c r="AD5" s="214" t="s">
        <v>12</v>
      </c>
      <c r="AE5" s="214"/>
      <c r="AF5" s="215" t="s">
        <v>10</v>
      </c>
      <c r="AG5" s="214"/>
      <c r="AH5" s="214" t="s">
        <v>11</v>
      </c>
      <c r="AI5" s="214"/>
      <c r="AJ5" s="214" t="s">
        <v>12</v>
      </c>
      <c r="AK5" s="216"/>
      <c r="AL5" s="214" t="s">
        <v>10</v>
      </c>
      <c r="AM5" s="214"/>
      <c r="AN5" s="214" t="s">
        <v>11</v>
      </c>
      <c r="AO5" s="214"/>
      <c r="AP5" s="214" t="s">
        <v>12</v>
      </c>
      <c r="AQ5" s="214"/>
      <c r="AR5" s="215" t="s">
        <v>10</v>
      </c>
      <c r="AS5" s="214"/>
      <c r="AT5" s="214" t="s">
        <v>11</v>
      </c>
      <c r="AU5" s="214"/>
      <c r="AV5" s="214" t="s">
        <v>12</v>
      </c>
      <c r="AW5" s="216"/>
      <c r="AX5" s="214" t="s">
        <v>10</v>
      </c>
      <c r="AY5" s="214"/>
      <c r="AZ5" s="214" t="s">
        <v>11</v>
      </c>
      <c r="BA5" s="214"/>
      <c r="BB5" s="214" t="s">
        <v>12</v>
      </c>
      <c r="BC5" s="214"/>
      <c r="BD5" s="215" t="s">
        <v>10</v>
      </c>
      <c r="BE5" s="214"/>
      <c r="BF5" s="214" t="s">
        <v>11</v>
      </c>
      <c r="BG5" s="214"/>
      <c r="BH5" s="214" t="s">
        <v>12</v>
      </c>
      <c r="BI5" s="216"/>
    </row>
    <row r="6" spans="1:61">
      <c r="B6" s="3" t="s">
        <v>13</v>
      </c>
      <c r="C6" s="3" t="s">
        <v>14</v>
      </c>
      <c r="D6" s="3" t="s">
        <v>13</v>
      </c>
      <c r="E6" s="3" t="s">
        <v>14</v>
      </c>
      <c r="F6" s="3" t="s">
        <v>13</v>
      </c>
      <c r="G6" s="3" t="s">
        <v>14</v>
      </c>
      <c r="H6" s="4" t="s">
        <v>13</v>
      </c>
      <c r="I6" s="3" t="s">
        <v>14</v>
      </c>
      <c r="J6" s="3" t="s">
        <v>13</v>
      </c>
      <c r="K6" s="3" t="s">
        <v>14</v>
      </c>
      <c r="L6" s="3" t="s">
        <v>13</v>
      </c>
      <c r="M6" s="5" t="s">
        <v>14</v>
      </c>
      <c r="N6" s="3" t="s">
        <v>13</v>
      </c>
      <c r="O6" s="3" t="s">
        <v>14</v>
      </c>
      <c r="P6" s="3" t="s">
        <v>13</v>
      </c>
      <c r="Q6" s="3" t="s">
        <v>14</v>
      </c>
      <c r="R6" s="3" t="s">
        <v>13</v>
      </c>
      <c r="S6" s="3" t="s">
        <v>14</v>
      </c>
      <c r="T6" s="4" t="s">
        <v>13</v>
      </c>
      <c r="U6" s="3" t="s">
        <v>14</v>
      </c>
      <c r="V6" s="3" t="s">
        <v>13</v>
      </c>
      <c r="W6" s="3" t="s">
        <v>14</v>
      </c>
      <c r="X6" s="3" t="s">
        <v>13</v>
      </c>
      <c r="Y6" s="5" t="s">
        <v>14</v>
      </c>
      <c r="Z6" s="3" t="s">
        <v>13</v>
      </c>
      <c r="AA6" s="3" t="s">
        <v>14</v>
      </c>
      <c r="AB6" s="3" t="s">
        <v>13</v>
      </c>
      <c r="AC6" s="3" t="s">
        <v>14</v>
      </c>
      <c r="AD6" s="3" t="s">
        <v>13</v>
      </c>
      <c r="AE6" s="3" t="s">
        <v>14</v>
      </c>
      <c r="AF6" s="4" t="s">
        <v>13</v>
      </c>
      <c r="AG6" s="3" t="s">
        <v>14</v>
      </c>
      <c r="AH6" s="3" t="s">
        <v>13</v>
      </c>
      <c r="AI6" s="3" t="s">
        <v>14</v>
      </c>
      <c r="AJ6" s="3" t="s">
        <v>13</v>
      </c>
      <c r="AK6" s="5" t="s">
        <v>14</v>
      </c>
      <c r="AL6" s="3" t="s">
        <v>13</v>
      </c>
      <c r="AM6" s="3" t="s">
        <v>14</v>
      </c>
      <c r="AN6" s="3" t="s">
        <v>13</v>
      </c>
      <c r="AO6" s="3" t="s">
        <v>14</v>
      </c>
      <c r="AP6" s="3" t="s">
        <v>13</v>
      </c>
      <c r="AQ6" s="3" t="s">
        <v>14</v>
      </c>
      <c r="AR6" s="4" t="s">
        <v>13</v>
      </c>
      <c r="AS6" s="3" t="s">
        <v>14</v>
      </c>
      <c r="AT6" s="3" t="s">
        <v>13</v>
      </c>
      <c r="AU6" s="3" t="s">
        <v>14</v>
      </c>
      <c r="AV6" s="3" t="s">
        <v>13</v>
      </c>
      <c r="AW6" s="5" t="s">
        <v>14</v>
      </c>
      <c r="AX6" s="3" t="s">
        <v>13</v>
      </c>
      <c r="AY6" s="3" t="s">
        <v>14</v>
      </c>
      <c r="AZ6" s="3" t="s">
        <v>13</v>
      </c>
      <c r="BA6" s="3" t="s">
        <v>14</v>
      </c>
      <c r="BB6" s="3" t="s">
        <v>13</v>
      </c>
      <c r="BC6" s="3" t="s">
        <v>14</v>
      </c>
      <c r="BD6" s="4" t="s">
        <v>13</v>
      </c>
      <c r="BE6" s="3" t="s">
        <v>14</v>
      </c>
      <c r="BF6" s="3" t="s">
        <v>13</v>
      </c>
      <c r="BG6" s="3" t="s">
        <v>14</v>
      </c>
      <c r="BH6" s="3" t="s">
        <v>13</v>
      </c>
      <c r="BI6" s="5" t="s">
        <v>14</v>
      </c>
    </row>
    <row r="7" spans="1:61">
      <c r="A7" s="2">
        <v>2000</v>
      </c>
      <c r="B7" s="6">
        <v>51791.194968553464</v>
      </c>
      <c r="C7" s="6">
        <v>44748.846960167721</v>
      </c>
      <c r="D7" s="6">
        <v>72447.798742138373</v>
      </c>
      <c r="E7" s="6">
        <v>61128.721174004197</v>
      </c>
      <c r="F7" s="6">
        <v>26544.234800838578</v>
      </c>
      <c r="G7" s="6">
        <v>24135.010482180296</v>
      </c>
      <c r="H7" s="7">
        <v>45476.330178759199</v>
      </c>
      <c r="I7" s="6">
        <v>40302.376445846479</v>
      </c>
      <c r="J7" s="6">
        <v>61901.125131440589</v>
      </c>
      <c r="K7" s="6">
        <v>53430.746582544693</v>
      </c>
      <c r="L7" s="6">
        <v>22229.369085173501</v>
      </c>
      <c r="M7" s="8">
        <v>21039.789695057832</v>
      </c>
      <c r="N7" s="6">
        <v>50019.663512092535</v>
      </c>
      <c r="O7" s="6">
        <v>43441.146161934805</v>
      </c>
      <c r="P7" s="6">
        <v>69253.585699263931</v>
      </c>
      <c r="Q7" s="6">
        <v>58461.377497371192</v>
      </c>
      <c r="R7" s="6">
        <v>25038.496319663511</v>
      </c>
      <c r="S7" s="6">
        <v>22988.980021030493</v>
      </c>
      <c r="T7" s="7">
        <v>48928.991596638654</v>
      </c>
      <c r="U7" s="6">
        <v>42619.726890756305</v>
      </c>
      <c r="V7" s="6">
        <v>68429.054621848743</v>
      </c>
      <c r="W7" s="6">
        <v>57956.533613445376</v>
      </c>
      <c r="X7" s="6">
        <v>24421.5756302521</v>
      </c>
      <c r="Y7" s="8">
        <v>22576.008403361346</v>
      </c>
      <c r="Z7" s="6">
        <v>54290.683491062038</v>
      </c>
      <c r="AA7" s="6">
        <v>46422.260778128286</v>
      </c>
      <c r="AB7" s="6">
        <v>73252.292323869609</v>
      </c>
      <c r="AC7" s="6">
        <v>61213.175604626711</v>
      </c>
      <c r="AD7" s="6">
        <v>26830.031545741323</v>
      </c>
      <c r="AE7" s="6">
        <v>24035.236593059937</v>
      </c>
      <c r="AF7" s="7">
        <v>44501.735015772872</v>
      </c>
      <c r="AG7" s="6">
        <v>39786.414300736069</v>
      </c>
      <c r="AH7" s="6">
        <v>62632.071503680338</v>
      </c>
      <c r="AI7" s="6">
        <v>53488.075709779179</v>
      </c>
      <c r="AJ7" s="6">
        <v>19635.226077812829</v>
      </c>
      <c r="AK7" s="8">
        <v>19190.925341745529</v>
      </c>
      <c r="AL7" s="3" t="s">
        <v>15</v>
      </c>
      <c r="AM7" s="3" t="s">
        <v>15</v>
      </c>
      <c r="AN7" s="3" t="s">
        <v>15</v>
      </c>
      <c r="AO7" s="3" t="s">
        <v>15</v>
      </c>
      <c r="AP7" s="3" t="s">
        <v>15</v>
      </c>
      <c r="AQ7" s="3" t="s">
        <v>15</v>
      </c>
      <c r="AR7" s="7">
        <v>38195.531019978967</v>
      </c>
      <c r="AS7" s="6">
        <v>34784.447949526817</v>
      </c>
      <c r="AT7" s="6">
        <v>54276.351209253415</v>
      </c>
      <c r="AU7" s="6">
        <v>47927.150368033646</v>
      </c>
      <c r="AV7" s="6">
        <v>20595.488958990536</v>
      </c>
      <c r="AW7" s="8">
        <v>19979.200841219768</v>
      </c>
      <c r="AX7" s="6">
        <v>43856.782334384858</v>
      </c>
      <c r="AY7" s="6">
        <v>39112.797055730807</v>
      </c>
      <c r="AZ7" s="6">
        <v>63835.983175604626</v>
      </c>
      <c r="BA7" s="6">
        <v>54992.96529968454</v>
      </c>
      <c r="BB7" s="6">
        <v>21871.062039957938</v>
      </c>
      <c r="BC7" s="6">
        <v>20910.799158780232</v>
      </c>
      <c r="BD7" s="7">
        <v>41835.930599369087</v>
      </c>
      <c r="BE7" s="6">
        <v>37779.894847528914</v>
      </c>
      <c r="BF7" s="6">
        <v>56139.547844374341</v>
      </c>
      <c r="BG7" s="6">
        <v>49274.384858044163</v>
      </c>
      <c r="BH7" s="6">
        <v>20337.507886435331</v>
      </c>
      <c r="BI7" s="8">
        <v>19663.890641430073</v>
      </c>
    </row>
    <row r="8" spans="1:61">
      <c r="A8" s="2">
        <v>2001</v>
      </c>
      <c r="B8" s="6">
        <v>54135.787321063399</v>
      </c>
      <c r="C8" s="6">
        <v>47460.940695296529</v>
      </c>
      <c r="D8" s="6">
        <v>74341.104294478529</v>
      </c>
      <c r="E8" s="6">
        <v>63939.46830265849</v>
      </c>
      <c r="F8" s="6">
        <v>27547.648261758692</v>
      </c>
      <c r="G8" s="6">
        <v>25461.758691206545</v>
      </c>
      <c r="H8" s="7">
        <v>47634.597107438021</v>
      </c>
      <c r="I8" s="6">
        <v>42495.18595041323</v>
      </c>
      <c r="J8" s="6">
        <v>63686.456611570255</v>
      </c>
      <c r="K8" s="6">
        <v>55477.479338842983</v>
      </c>
      <c r="L8" s="6">
        <v>23106.229338842979</v>
      </c>
      <c r="M8" s="8">
        <v>21853.057851239671</v>
      </c>
      <c r="N8" s="6">
        <v>52182.623966942156</v>
      </c>
      <c r="O8" s="6">
        <v>45592.913223140502</v>
      </c>
      <c r="P8" s="6">
        <v>70980.196280991746</v>
      </c>
      <c r="Q8" s="6">
        <v>60616.890495867774</v>
      </c>
      <c r="R8" s="6">
        <v>26260.278925619838</v>
      </c>
      <c r="S8" s="6">
        <v>24049.628099173558</v>
      </c>
      <c r="T8" s="7">
        <v>50193.003095975226</v>
      </c>
      <c r="U8" s="6">
        <v>44106.873065015476</v>
      </c>
      <c r="V8" s="6">
        <v>69786.687306501539</v>
      </c>
      <c r="W8" s="6">
        <v>59821.176470588231</v>
      </c>
      <c r="X8" s="6">
        <v>24695.913312693494</v>
      </c>
      <c r="Y8" s="8">
        <v>22953.003095975229</v>
      </c>
      <c r="Z8" s="6">
        <v>56420.878099173562</v>
      </c>
      <c r="AA8" s="6">
        <v>48761.04338842976</v>
      </c>
      <c r="AB8" s="6">
        <v>75654.948347107449</v>
      </c>
      <c r="AC8" s="6">
        <v>64249.679752066128</v>
      </c>
      <c r="AD8" s="6">
        <v>28132.995867768597</v>
      </c>
      <c r="AE8" s="6">
        <v>25415.444214876035</v>
      </c>
      <c r="AF8" s="7">
        <v>45691.477272727279</v>
      </c>
      <c r="AG8" s="6">
        <v>41002.64462809918</v>
      </c>
      <c r="AH8" s="6">
        <v>63066.911157024799</v>
      </c>
      <c r="AI8" s="6">
        <v>54520.000000000007</v>
      </c>
      <c r="AJ8" s="6">
        <v>20219.710743801654</v>
      </c>
      <c r="AK8" s="8">
        <v>19712.809917355375</v>
      </c>
      <c r="AL8" s="3" t="s">
        <v>15</v>
      </c>
      <c r="AM8" s="3" t="s">
        <v>15</v>
      </c>
      <c r="AN8" s="3" t="s">
        <v>15</v>
      </c>
      <c r="AO8" s="3" t="s">
        <v>15</v>
      </c>
      <c r="AP8" s="3" t="s">
        <v>15</v>
      </c>
      <c r="AQ8" s="3" t="s">
        <v>15</v>
      </c>
      <c r="AR8" s="7">
        <v>39383.378099173562</v>
      </c>
      <c r="AS8" s="6">
        <v>36074.442148760332</v>
      </c>
      <c r="AT8" s="6">
        <v>56111.105371900834</v>
      </c>
      <c r="AU8" s="6">
        <v>49943.811983471081</v>
      </c>
      <c r="AV8" s="6">
        <v>20416.838842975209</v>
      </c>
      <c r="AW8" s="8">
        <v>20064.824380165293</v>
      </c>
      <c r="AX8" s="6">
        <v>45438.026859504142</v>
      </c>
      <c r="AY8" s="6">
        <v>40904.080578512403</v>
      </c>
      <c r="AZ8" s="6">
        <v>64432.727272727279</v>
      </c>
      <c r="BA8" s="6">
        <v>55745.010330578516</v>
      </c>
      <c r="BB8" s="6">
        <v>22162.830578512399</v>
      </c>
      <c r="BC8" s="6">
        <v>21177.190082644629</v>
      </c>
      <c r="BD8" s="7">
        <v>44283.419421487612</v>
      </c>
      <c r="BE8" s="6">
        <v>40129.648760330587</v>
      </c>
      <c r="BF8" s="6">
        <v>57871.177685950417</v>
      </c>
      <c r="BG8" s="6">
        <v>51182.902892561993</v>
      </c>
      <c r="BH8" s="6">
        <v>21275.754132231406</v>
      </c>
      <c r="BI8" s="8">
        <v>20585.805785123968</v>
      </c>
    </row>
    <row r="9" spans="1:61">
      <c r="A9" s="2">
        <v>2002</v>
      </c>
      <c r="B9" s="6">
        <v>54440.799999999996</v>
      </c>
      <c r="C9" s="6">
        <v>47858.400000000001</v>
      </c>
      <c r="D9" s="6">
        <v>74813.599999999991</v>
      </c>
      <c r="E9" s="6">
        <v>64559.199999999997</v>
      </c>
      <c r="F9" s="6">
        <v>27376.799999999999</v>
      </c>
      <c r="G9" s="6">
        <v>25255.200000000001</v>
      </c>
      <c r="H9" s="7">
        <v>47677.740000000005</v>
      </c>
      <c r="I9" s="6">
        <v>42580.12000000001</v>
      </c>
      <c r="J9" s="6">
        <v>63802.030000000013</v>
      </c>
      <c r="K9" s="6">
        <v>55678.55000000001</v>
      </c>
      <c r="L9" s="6">
        <v>22898.400000000005</v>
      </c>
      <c r="M9" s="8">
        <v>21739.850000000002</v>
      </c>
      <c r="N9" s="6">
        <v>52611.80000000001</v>
      </c>
      <c r="O9" s="6">
        <v>46014.880000000005</v>
      </c>
      <c r="P9" s="6">
        <v>71543.87000000001</v>
      </c>
      <c r="Q9" s="6">
        <v>61048.770000000011</v>
      </c>
      <c r="R9" s="6">
        <v>26183.230000000003</v>
      </c>
      <c r="S9" s="6">
        <v>24097.840000000004</v>
      </c>
      <c r="T9" s="7">
        <v>49849.2</v>
      </c>
      <c r="U9" s="6">
        <v>44101.56</v>
      </c>
      <c r="V9" s="6">
        <v>69707.159999999989</v>
      </c>
      <c r="W9" s="6">
        <v>59873.52</v>
      </c>
      <c r="X9" s="6">
        <v>24325.32</v>
      </c>
      <c r="Y9" s="8">
        <v>22745.399999999998</v>
      </c>
      <c r="Z9" s="6">
        <v>56687.170000000013</v>
      </c>
      <c r="AA9" s="6">
        <v>49013.48000000001</v>
      </c>
      <c r="AB9" s="6">
        <v>75810.060000000012</v>
      </c>
      <c r="AC9" s="6">
        <v>64565.310000000012</v>
      </c>
      <c r="AD9" s="6">
        <v>27682.530000000006</v>
      </c>
      <c r="AE9" s="6">
        <v>25120.090000000004</v>
      </c>
      <c r="AF9" s="7">
        <v>45605.98000000001</v>
      </c>
      <c r="AG9" s="6">
        <v>41039.930000000008</v>
      </c>
      <c r="AH9" s="6">
        <v>63229.570000000014</v>
      </c>
      <c r="AI9" s="6">
        <v>54847.12000000001</v>
      </c>
      <c r="AJ9" s="6">
        <v>19913.430000000004</v>
      </c>
      <c r="AK9" s="8">
        <v>19490.900000000005</v>
      </c>
      <c r="AL9" s="3" t="s">
        <v>15</v>
      </c>
      <c r="AM9" s="3" t="s">
        <v>15</v>
      </c>
      <c r="AN9" s="3" t="s">
        <v>15</v>
      </c>
      <c r="AO9" s="3" t="s">
        <v>15</v>
      </c>
      <c r="AP9" s="3" t="s">
        <v>15</v>
      </c>
      <c r="AQ9" s="3" t="s">
        <v>15</v>
      </c>
      <c r="AR9" s="7">
        <v>39349.810000000005</v>
      </c>
      <c r="AS9" s="6">
        <v>36024.090000000004</v>
      </c>
      <c r="AT9" s="6">
        <v>55760.330000000009</v>
      </c>
      <c r="AU9" s="6">
        <v>50131.140000000007</v>
      </c>
      <c r="AV9" s="6">
        <v>20581.300000000003</v>
      </c>
      <c r="AW9" s="8">
        <v>20117.880000000005</v>
      </c>
      <c r="AX9" s="6">
        <v>45796.80000000001</v>
      </c>
      <c r="AY9" s="6">
        <v>41189.860000000008</v>
      </c>
      <c r="AZ9" s="6">
        <v>65901.050000000017</v>
      </c>
      <c r="BA9" s="6">
        <v>57150.590000000011</v>
      </c>
      <c r="BB9" s="6">
        <v>22285.050000000003</v>
      </c>
      <c r="BC9" s="6">
        <v>21385.470000000005</v>
      </c>
      <c r="BD9" s="7">
        <v>44324.760000000009</v>
      </c>
      <c r="BE9" s="6">
        <v>40194.87000000001</v>
      </c>
      <c r="BF9" s="6">
        <v>57995.650000000009</v>
      </c>
      <c r="BG9" s="6">
        <v>51412.360000000008</v>
      </c>
      <c r="BH9" s="6">
        <v>21031.090000000004</v>
      </c>
      <c r="BI9" s="8">
        <v>20376.850000000002</v>
      </c>
    </row>
    <row r="10" spans="1:61">
      <c r="A10" s="2">
        <v>2003</v>
      </c>
      <c r="B10" s="6">
        <v>53725.291828793772</v>
      </c>
      <c r="C10" s="6">
        <v>47242.801556420229</v>
      </c>
      <c r="D10" s="6">
        <v>74085.603112840457</v>
      </c>
      <c r="E10" s="6">
        <v>63951.750972762638</v>
      </c>
      <c r="F10" s="6">
        <v>27305.836575875484</v>
      </c>
      <c r="G10" s="6">
        <v>25122.957198443579</v>
      </c>
      <c r="H10" s="7">
        <v>46940.454545454544</v>
      </c>
      <c r="I10" s="6">
        <v>41878.636363636368</v>
      </c>
      <c r="J10" s="6">
        <v>63259.545454545456</v>
      </c>
      <c r="K10" s="6">
        <v>55113.181818181823</v>
      </c>
      <c r="L10" s="6">
        <v>22870.454545454548</v>
      </c>
      <c r="M10" s="8">
        <v>21763.18181818182</v>
      </c>
      <c r="N10" s="6">
        <v>51369.545454545456</v>
      </c>
      <c r="O10" s="6">
        <v>44857.727272727272</v>
      </c>
      <c r="P10" s="6">
        <v>70720.454545454544</v>
      </c>
      <c r="Q10" s="6">
        <v>60346.36363636364</v>
      </c>
      <c r="R10" s="6">
        <v>25902.272727272728</v>
      </c>
      <c r="S10" s="6">
        <v>23832.727272727272</v>
      </c>
      <c r="T10" s="7">
        <v>49935.609284332684</v>
      </c>
      <c r="U10" s="6">
        <v>44008.143133462276</v>
      </c>
      <c r="V10" s="6">
        <v>69680.657640232108</v>
      </c>
      <c r="W10" s="6">
        <v>59643.481624758213</v>
      </c>
      <c r="X10" s="6">
        <v>24460.676982591875</v>
      </c>
      <c r="Y10" s="8">
        <v>22774.642166344292</v>
      </c>
      <c r="Z10" s="6">
        <v>54902.272727272728</v>
      </c>
      <c r="AA10" s="6">
        <v>47718.181818181823</v>
      </c>
      <c r="AB10" s="6">
        <v>74503.636363636368</v>
      </c>
      <c r="AC10" s="6">
        <v>63457.272727272728</v>
      </c>
      <c r="AD10" s="6">
        <v>27049.090909090912</v>
      </c>
      <c r="AE10" s="6">
        <v>24584.090909090912</v>
      </c>
      <c r="AF10" s="7">
        <v>44356.818181818184</v>
      </c>
      <c r="AG10" s="6">
        <v>40046.36363636364</v>
      </c>
      <c r="AH10" s="6">
        <v>62218.181818181823</v>
      </c>
      <c r="AI10" s="6">
        <v>53874.090909090912</v>
      </c>
      <c r="AJ10" s="6">
        <v>19930.909090909092</v>
      </c>
      <c r="AK10" s="8">
        <v>19443.18181818182</v>
      </c>
      <c r="AL10" s="3" t="s">
        <v>15</v>
      </c>
      <c r="AM10" s="3" t="s">
        <v>15</v>
      </c>
      <c r="AN10" s="3" t="s">
        <v>15</v>
      </c>
      <c r="AO10" s="3" t="s">
        <v>15</v>
      </c>
      <c r="AP10" s="3" t="s">
        <v>15</v>
      </c>
      <c r="AQ10" s="3" t="s">
        <v>15</v>
      </c>
      <c r="AR10" s="7">
        <v>38675.454545454544</v>
      </c>
      <c r="AS10" s="6">
        <v>35643.636363636368</v>
      </c>
      <c r="AT10" s="6">
        <v>55785.454545454544</v>
      </c>
      <c r="AU10" s="6">
        <v>49945.909090909096</v>
      </c>
      <c r="AV10" s="6">
        <v>20365.909090909092</v>
      </c>
      <c r="AW10" s="8">
        <v>19917.727272727272</v>
      </c>
      <c r="AX10" s="6">
        <v>45398.181818181823</v>
      </c>
      <c r="AY10" s="6">
        <v>40534.090909090912</v>
      </c>
      <c r="AZ10" s="6">
        <v>65698.181818181823</v>
      </c>
      <c r="BA10" s="6">
        <v>56681.818181818184</v>
      </c>
      <c r="BB10" s="6">
        <v>22303.636363636364</v>
      </c>
      <c r="BC10" s="6">
        <v>21499.545454545456</v>
      </c>
      <c r="BD10" s="7">
        <v>43592.272727272728</v>
      </c>
      <c r="BE10" s="6">
        <v>39585</v>
      </c>
      <c r="BF10" s="6">
        <v>57367.272727272728</v>
      </c>
      <c r="BG10" s="6">
        <v>50802.727272727272</v>
      </c>
      <c r="BH10" s="6">
        <v>21143.636363636364</v>
      </c>
      <c r="BI10" s="8">
        <v>20497.727272727272</v>
      </c>
    </row>
    <row r="11" spans="1:61">
      <c r="A11" s="2">
        <v>2004</v>
      </c>
      <c r="B11" s="6">
        <v>54503.915950334289</v>
      </c>
      <c r="C11" s="6">
        <v>47866.284622731611</v>
      </c>
      <c r="D11" s="6">
        <v>75442.979942693404</v>
      </c>
      <c r="E11" s="6">
        <v>64960.458452722065</v>
      </c>
      <c r="F11" s="6">
        <v>27459.789875835722</v>
      </c>
      <c r="G11" s="6">
        <v>25303.533906399236</v>
      </c>
      <c r="H11" s="7">
        <v>47737.483317445192</v>
      </c>
      <c r="I11" s="6">
        <v>42553.14585319352</v>
      </c>
      <c r="J11" s="6">
        <v>64511.868446139189</v>
      </c>
      <c r="K11" s="6">
        <v>56222.12583412775</v>
      </c>
      <c r="L11" s="6">
        <v>22985.19542421354</v>
      </c>
      <c r="M11" s="8">
        <v>21919.742612011443</v>
      </c>
      <c r="N11" s="6">
        <v>52012.28789323166</v>
      </c>
      <c r="O11" s="6">
        <v>45515.624404194481</v>
      </c>
      <c r="P11" s="6">
        <v>71502.278360343189</v>
      </c>
      <c r="Q11" s="6">
        <v>61146.596758817934</v>
      </c>
      <c r="R11" s="6">
        <v>25999.647283126793</v>
      </c>
      <c r="S11" s="6">
        <v>23816.7683508103</v>
      </c>
      <c r="T11" s="7">
        <v>51260.019065776927</v>
      </c>
      <c r="U11" s="6">
        <v>45079.733079122969</v>
      </c>
      <c r="V11" s="6">
        <v>71631.59199237368</v>
      </c>
      <c r="W11" s="6">
        <v>61192.621544327929</v>
      </c>
      <c r="X11" s="6">
        <v>24837.998093422306</v>
      </c>
      <c r="Y11" s="8">
        <v>23072.202097235462</v>
      </c>
      <c r="Z11" s="6">
        <v>56066.205910390854</v>
      </c>
      <c r="AA11" s="6">
        <v>48595.042897998101</v>
      </c>
      <c r="AB11" s="6">
        <v>76218.856053384181</v>
      </c>
      <c r="AC11" s="6">
        <v>64875.68160152527</v>
      </c>
      <c r="AD11" s="6">
        <v>27221.020019065782</v>
      </c>
      <c r="AE11" s="6">
        <v>24804.261201143949</v>
      </c>
      <c r="AF11" s="7">
        <v>44839.971401334609</v>
      </c>
      <c r="AG11" s="6">
        <v>40591.153479504297</v>
      </c>
      <c r="AH11" s="6">
        <v>63446.415633937089</v>
      </c>
      <c r="AI11" s="6">
        <v>54883.813155386088</v>
      </c>
      <c r="AJ11" s="6">
        <v>19957.750238322216</v>
      </c>
      <c r="AK11" s="8">
        <v>19554.95710200191</v>
      </c>
      <c r="AL11" s="3" t="s">
        <v>15</v>
      </c>
      <c r="AM11" s="3" t="s">
        <v>15</v>
      </c>
      <c r="AN11" s="3" t="s">
        <v>15</v>
      </c>
      <c r="AO11" s="3" t="s">
        <v>15</v>
      </c>
      <c r="AP11" s="3" t="s">
        <v>15</v>
      </c>
      <c r="AQ11" s="3" t="s">
        <v>15</v>
      </c>
      <c r="AR11" s="7">
        <v>38979.980934223073</v>
      </c>
      <c r="AS11" s="6">
        <v>35913.555767397527</v>
      </c>
      <c r="AT11" s="6">
        <v>56144.165872259306</v>
      </c>
      <c r="AU11" s="6">
        <v>50388.122020972361</v>
      </c>
      <c r="AV11" s="6">
        <v>20295.576739752149</v>
      </c>
      <c r="AW11" s="8">
        <v>19853.80362249762</v>
      </c>
      <c r="AX11" s="6">
        <v>45333.717826501437</v>
      </c>
      <c r="AY11" s="6">
        <v>40513.193517635853</v>
      </c>
      <c r="AZ11" s="6">
        <v>66590.800762631086</v>
      </c>
      <c r="BA11" s="6">
        <v>57703.365109628226</v>
      </c>
      <c r="BB11" s="6">
        <v>22270.56244041945</v>
      </c>
      <c r="BC11" s="6">
        <v>21438.989513822693</v>
      </c>
      <c r="BD11" s="7">
        <v>44255.271687321263</v>
      </c>
      <c r="BE11" s="6">
        <v>40097.407054337469</v>
      </c>
      <c r="BF11" s="6">
        <v>58430.991420400387</v>
      </c>
      <c r="BG11" s="6">
        <v>51713.44137273595</v>
      </c>
      <c r="BH11" s="6">
        <v>21309.056244041949</v>
      </c>
      <c r="BI11" s="8">
        <v>20659.389895138229</v>
      </c>
    </row>
    <row r="12" spans="1:61">
      <c r="A12" s="2">
        <v>2005</v>
      </c>
      <c r="B12" s="6">
        <v>55035.514018691589</v>
      </c>
      <c r="C12" s="6">
        <v>48438.878504672903</v>
      </c>
      <c r="D12" s="6">
        <v>77049.719626168226</v>
      </c>
      <c r="E12" s="6">
        <v>66500.186915887854</v>
      </c>
      <c r="F12" s="6">
        <v>27746.542056074766</v>
      </c>
      <c r="G12" s="6">
        <v>25674.766355140189</v>
      </c>
      <c r="H12" s="7">
        <v>47781.145251396658</v>
      </c>
      <c r="I12" s="6">
        <v>42806.322160148979</v>
      </c>
      <c r="J12" s="6">
        <v>65383.389199255129</v>
      </c>
      <c r="K12" s="6">
        <v>57248.53817504656</v>
      </c>
      <c r="L12" s="6">
        <v>23173.538175046557</v>
      </c>
      <c r="M12" s="8">
        <v>22145.57728119181</v>
      </c>
      <c r="N12" s="6">
        <v>52337.169459962766</v>
      </c>
      <c r="O12" s="6">
        <v>46093.258845437624</v>
      </c>
      <c r="P12" s="6">
        <v>72909.078212290508</v>
      </c>
      <c r="Q12" s="6">
        <v>62654.851024208576</v>
      </c>
      <c r="R12" s="6">
        <v>26270.111731843579</v>
      </c>
      <c r="S12" s="6">
        <v>24138.044692737432</v>
      </c>
      <c r="T12" s="7">
        <v>51030.614525139659</v>
      </c>
      <c r="U12" s="6">
        <v>45121.005586592175</v>
      </c>
      <c r="V12" s="6">
        <v>72259.553072625698</v>
      </c>
      <c r="W12" s="6">
        <v>62165.027932960889</v>
      </c>
      <c r="X12" s="6">
        <v>25020.726256983238</v>
      </c>
      <c r="Y12" s="8">
        <v>23346.75977653631</v>
      </c>
      <c r="Z12" s="6">
        <v>56791.666666666672</v>
      </c>
      <c r="AA12" s="6">
        <v>49430.959031657359</v>
      </c>
      <c r="AB12" s="6">
        <v>78125.027932960904</v>
      </c>
      <c r="AC12" s="6">
        <v>66715.93109869647</v>
      </c>
      <c r="AD12" s="6">
        <v>27386.908752327752</v>
      </c>
      <c r="AE12" s="6">
        <v>25077.169459962759</v>
      </c>
      <c r="AF12" s="7">
        <v>45814.059590316581</v>
      </c>
      <c r="AG12" s="6">
        <v>41562.616387337061</v>
      </c>
      <c r="AH12" s="6">
        <v>64939.208566108013</v>
      </c>
      <c r="AI12" s="6">
        <v>56740.903165735574</v>
      </c>
      <c r="AJ12" s="6">
        <v>20343.472998137804</v>
      </c>
      <c r="AK12" s="8">
        <v>20051.582867783989</v>
      </c>
      <c r="AL12" s="3" t="s">
        <v>15</v>
      </c>
      <c r="AM12" s="3" t="s">
        <v>15</v>
      </c>
      <c r="AN12" s="3" t="s">
        <v>15</v>
      </c>
      <c r="AO12" s="3" t="s">
        <v>15</v>
      </c>
      <c r="AP12" s="3" t="s">
        <v>15</v>
      </c>
      <c r="AQ12" s="3" t="s">
        <v>15</v>
      </c>
      <c r="AR12" s="7">
        <v>38605.642458100563</v>
      </c>
      <c r="AS12" s="6">
        <v>35724.813780260716</v>
      </c>
      <c r="AT12" s="6">
        <v>56702.830540037248</v>
      </c>
      <c r="AU12" s="6">
        <v>50814.264432029799</v>
      </c>
      <c r="AV12" s="6">
        <v>20533.836126629427</v>
      </c>
      <c r="AW12" s="8">
        <v>20178.491620111734</v>
      </c>
      <c r="AX12" s="6">
        <v>46080.567970204851</v>
      </c>
      <c r="AY12" s="6">
        <v>41232.65363128492</v>
      </c>
      <c r="AZ12" s="6">
        <v>66880.912476722544</v>
      </c>
      <c r="BA12" s="6">
        <v>58403.407821229055</v>
      </c>
      <c r="BB12" s="6">
        <v>22577.067039106147</v>
      </c>
      <c r="BC12" s="6">
        <v>21942.523277467415</v>
      </c>
      <c r="BD12" s="7">
        <v>44113.482309124774</v>
      </c>
      <c r="BE12" s="6">
        <v>40204.692737430174</v>
      </c>
      <c r="BF12" s="6">
        <v>58961.806331471147</v>
      </c>
      <c r="BG12" s="6">
        <v>52514.841713221605</v>
      </c>
      <c r="BH12" s="6">
        <v>21434.888268156428</v>
      </c>
      <c r="BI12" s="8">
        <v>20813.035381750469</v>
      </c>
    </row>
    <row r="13" spans="1:61">
      <c r="A13" s="2">
        <v>2006</v>
      </c>
      <c r="B13" s="6">
        <v>56332.172318973418</v>
      </c>
      <c r="C13" s="6">
        <v>49563.336388634285</v>
      </c>
      <c r="D13" s="6">
        <v>79256.461961503213</v>
      </c>
      <c r="E13" s="6">
        <v>68361.503208066002</v>
      </c>
      <c r="F13" s="6">
        <v>28371.769019248397</v>
      </c>
      <c r="G13" s="6">
        <v>26265.077910174154</v>
      </c>
      <c r="H13" s="7">
        <v>48915.723443223447</v>
      </c>
      <c r="I13" s="6">
        <v>43798.232600732605</v>
      </c>
      <c r="J13" s="6">
        <v>67401.0989010989</v>
      </c>
      <c r="K13" s="6">
        <v>58913.55311355312</v>
      </c>
      <c r="L13" s="6">
        <v>23864.981684981685</v>
      </c>
      <c r="M13" s="8">
        <v>22791.556776556779</v>
      </c>
      <c r="N13" s="6">
        <v>53384.166666666672</v>
      </c>
      <c r="O13" s="6">
        <v>47030.989010989018</v>
      </c>
      <c r="P13" s="6">
        <v>74615.512820512828</v>
      </c>
      <c r="Q13" s="6">
        <v>64093.452380952389</v>
      </c>
      <c r="R13" s="6">
        <v>26860.586080586083</v>
      </c>
      <c r="S13" s="6">
        <v>24813.589743589746</v>
      </c>
      <c r="T13" s="7">
        <v>52509.340659340654</v>
      </c>
      <c r="U13" s="6">
        <v>46273.076923076922</v>
      </c>
      <c r="V13" s="6">
        <v>74386.153846153844</v>
      </c>
      <c r="W13" s="6">
        <v>63921.703296703294</v>
      </c>
      <c r="X13" s="6">
        <v>25643.51648351648</v>
      </c>
      <c r="Y13" s="8">
        <v>24071.978021978019</v>
      </c>
      <c r="Z13" s="6">
        <v>58152.170329670334</v>
      </c>
      <c r="AA13" s="6">
        <v>50388.562271062277</v>
      </c>
      <c r="AB13" s="6">
        <v>80594.239926739931</v>
      </c>
      <c r="AC13" s="6">
        <v>68586.858974358984</v>
      </c>
      <c r="AD13" s="6">
        <v>27759.267399267403</v>
      </c>
      <c r="AE13" s="6">
        <v>25649.862637362639</v>
      </c>
      <c r="AF13" s="7">
        <v>47617.628205128211</v>
      </c>
      <c r="AG13" s="6">
        <v>42974.441391941393</v>
      </c>
      <c r="AH13" s="6">
        <v>66377.600732600738</v>
      </c>
      <c r="AI13" s="6">
        <v>57840.128205128211</v>
      </c>
      <c r="AJ13" s="6">
        <v>21168.93772893773</v>
      </c>
      <c r="AK13" s="8">
        <v>20744.560439560442</v>
      </c>
      <c r="AL13" s="6">
        <v>48753.461538461539</v>
      </c>
      <c r="AM13" s="6">
        <v>43660.934065934067</v>
      </c>
      <c r="AN13" s="6">
        <v>66789.496336996337</v>
      </c>
      <c r="AO13" s="6">
        <v>58651.437728937737</v>
      </c>
      <c r="AP13" s="6">
        <v>23003.745421245425</v>
      </c>
      <c r="AQ13" s="6">
        <v>22304.771062271066</v>
      </c>
      <c r="AR13" s="7">
        <v>40116.135531135536</v>
      </c>
      <c r="AS13" s="6">
        <v>37320.238095238099</v>
      </c>
      <c r="AT13" s="6">
        <v>59362.893772893774</v>
      </c>
      <c r="AU13" s="6">
        <v>53122.051282051289</v>
      </c>
      <c r="AV13" s="6">
        <v>21218.864468864471</v>
      </c>
      <c r="AW13" s="8">
        <v>20794.48717948718</v>
      </c>
      <c r="AX13" s="6">
        <v>46544.203296703301</v>
      </c>
      <c r="AY13" s="6">
        <v>41913.498168498169</v>
      </c>
      <c r="AZ13" s="6">
        <v>68237.371794871797</v>
      </c>
      <c r="BA13" s="6">
        <v>59575.082417582424</v>
      </c>
      <c r="BB13" s="6">
        <v>23303.305860805864</v>
      </c>
      <c r="BC13" s="6">
        <v>22342.216117216118</v>
      </c>
      <c r="BD13" s="7">
        <v>44721.877289377291</v>
      </c>
      <c r="BE13" s="6">
        <v>40715.256410256414</v>
      </c>
      <c r="BF13" s="6">
        <v>60461.282051282054</v>
      </c>
      <c r="BG13" s="6">
        <v>53733.653846153851</v>
      </c>
      <c r="BH13" s="6">
        <v>22005.210622710623</v>
      </c>
      <c r="BI13" s="8">
        <v>21381.126373626375</v>
      </c>
    </row>
    <row r="14" spans="1:61">
      <c r="A14" s="2">
        <v>2007</v>
      </c>
      <c r="B14" s="6">
        <v>57620.089686098654</v>
      </c>
      <c r="C14" s="6">
        <v>51082.33183856502</v>
      </c>
      <c r="D14" s="6">
        <v>81173.094170403594</v>
      </c>
      <c r="E14" s="6">
        <v>70683.408071748883</v>
      </c>
      <c r="F14" s="6">
        <v>29224.753363228701</v>
      </c>
      <c r="G14" s="6">
        <v>27151.210762331837</v>
      </c>
      <c r="H14" s="7">
        <v>50270.575022461817</v>
      </c>
      <c r="I14" s="6">
        <v>45298.625336927224</v>
      </c>
      <c r="J14" s="6">
        <v>69717.511230907461</v>
      </c>
      <c r="K14" s="6">
        <v>61377.861635220128</v>
      </c>
      <c r="L14" s="6">
        <v>24737.286612758311</v>
      </c>
      <c r="M14" s="8">
        <v>23635.130278526507</v>
      </c>
      <c r="N14" s="6">
        <v>54862.893081761009</v>
      </c>
      <c r="O14" s="6">
        <v>48629.586702605571</v>
      </c>
      <c r="P14" s="6">
        <v>76636.60377358491</v>
      </c>
      <c r="Q14" s="6">
        <v>66496.765498652298</v>
      </c>
      <c r="R14" s="6">
        <v>27713.108715184189</v>
      </c>
      <c r="S14" s="6">
        <v>25643.504043126686</v>
      </c>
      <c r="T14" s="7">
        <v>54235.03597122302</v>
      </c>
      <c r="U14" s="6">
        <v>48037.446043165466</v>
      </c>
      <c r="V14" s="6">
        <v>76992.19424460431</v>
      </c>
      <c r="W14" s="6">
        <v>66752.697841726607</v>
      </c>
      <c r="X14" s="6">
        <v>26762.320143884892</v>
      </c>
      <c r="Y14" s="8">
        <v>25121.061151079135</v>
      </c>
      <c r="Z14" s="6">
        <v>60055.274034141963</v>
      </c>
      <c r="AA14" s="6">
        <v>52438.149146451033</v>
      </c>
      <c r="AB14" s="6">
        <v>82563.755615453731</v>
      </c>
      <c r="AC14" s="6">
        <v>71101.329739442954</v>
      </c>
      <c r="AD14" s="6">
        <v>28937.726864330638</v>
      </c>
      <c r="AE14" s="6">
        <v>26757.906558849958</v>
      </c>
      <c r="AF14" s="7">
        <v>49364.357592093445</v>
      </c>
      <c r="AG14" s="6">
        <v>44637.331536388141</v>
      </c>
      <c r="AH14" s="6">
        <v>68737.816711590305</v>
      </c>
      <c r="AI14" s="6">
        <v>60287.951482479788</v>
      </c>
      <c r="AJ14" s="6">
        <v>22141.096136567834</v>
      </c>
      <c r="AK14" s="8">
        <v>21528.787061994612</v>
      </c>
      <c r="AL14" s="6">
        <v>49768.481581311775</v>
      </c>
      <c r="AM14" s="6">
        <v>45139.42497753819</v>
      </c>
      <c r="AN14" s="6">
        <v>68627.601078167121</v>
      </c>
      <c r="AO14" s="6">
        <v>60753.306379155438</v>
      </c>
      <c r="AP14" s="6">
        <v>23794.330637915544</v>
      </c>
      <c r="AQ14" s="6">
        <v>22998.328840970353</v>
      </c>
      <c r="AR14" s="7">
        <v>41036.954177897576</v>
      </c>
      <c r="AS14" s="6">
        <v>38195.840071877807</v>
      </c>
      <c r="AT14" s="6">
        <v>61365.615453728664</v>
      </c>
      <c r="AU14" s="6">
        <v>55132.309074573226</v>
      </c>
      <c r="AV14" s="6">
        <v>21896.172506738545</v>
      </c>
      <c r="AW14" s="8">
        <v>21394.079065588499</v>
      </c>
      <c r="AX14" s="6">
        <v>46608.966756513932</v>
      </c>
      <c r="AY14" s="6">
        <v>42175.849056603773</v>
      </c>
      <c r="AZ14" s="6">
        <v>68994.986522911058</v>
      </c>
      <c r="BA14" s="6">
        <v>60606.352201257861</v>
      </c>
      <c r="BB14" s="6">
        <v>23243.252470799642</v>
      </c>
      <c r="BC14" s="6">
        <v>22606.451033243487</v>
      </c>
      <c r="BD14" s="7">
        <v>45837.457322551665</v>
      </c>
      <c r="BE14" s="6">
        <v>42102.371967654988</v>
      </c>
      <c r="BF14" s="6">
        <v>62602.47978436658</v>
      </c>
      <c r="BG14" s="6">
        <v>56001.787960467205</v>
      </c>
      <c r="BH14" s="6">
        <v>22765.651392632524</v>
      </c>
      <c r="BI14" s="8">
        <v>22128.84995507637</v>
      </c>
    </row>
    <row r="15" spans="1:61">
      <c r="A15" s="2">
        <v>2008</v>
      </c>
      <c r="B15" s="6">
        <v>58059.246275197198</v>
      </c>
      <c r="C15" s="6">
        <v>51634.706397896589</v>
      </c>
      <c r="D15" s="6">
        <v>82076.77475898336</v>
      </c>
      <c r="E15" s="6">
        <v>71635.407537248029</v>
      </c>
      <c r="F15" s="6">
        <v>29571.954425942156</v>
      </c>
      <c r="G15" s="6">
        <v>27462.226117440845</v>
      </c>
      <c r="H15" s="7">
        <v>51606.166077738519</v>
      </c>
      <c r="I15" s="6">
        <v>46284.20494699647</v>
      </c>
      <c r="J15" s="6">
        <v>71990.962897526508</v>
      </c>
      <c r="K15" s="6">
        <v>63141.095406360422</v>
      </c>
      <c r="L15" s="6">
        <v>25092.68551236749</v>
      </c>
      <c r="M15" s="8">
        <v>23900.662544169612</v>
      </c>
      <c r="N15" s="6">
        <v>55784.266784452295</v>
      </c>
      <c r="O15" s="6">
        <v>49246.20141342756</v>
      </c>
      <c r="P15" s="6">
        <v>78721.678445229685</v>
      </c>
      <c r="Q15" s="6">
        <v>68041.634275618373</v>
      </c>
      <c r="R15" s="6">
        <v>28283.45406360424</v>
      </c>
      <c r="S15" s="6">
        <v>26031.855123674912</v>
      </c>
      <c r="T15" s="7">
        <v>55996.007067137805</v>
      </c>
      <c r="U15" s="6">
        <v>49522.897526501765</v>
      </c>
      <c r="V15" s="6">
        <v>79939.293286219079</v>
      </c>
      <c r="W15" s="6">
        <v>69026.448763250883</v>
      </c>
      <c r="X15" s="6">
        <v>27047.491166077736</v>
      </c>
      <c r="Y15" s="8">
        <v>25338.975265017667</v>
      </c>
      <c r="Z15" s="6">
        <v>61648.056537102471</v>
      </c>
      <c r="AA15" s="6">
        <v>53628.992932862187</v>
      </c>
      <c r="AB15" s="6">
        <v>85055.053003533569</v>
      </c>
      <c r="AC15" s="6">
        <v>72918.091872791527</v>
      </c>
      <c r="AD15" s="6">
        <v>30053.427561837456</v>
      </c>
      <c r="AE15" s="6">
        <v>27488.772084805652</v>
      </c>
      <c r="AF15" s="7">
        <v>50955.971731448764</v>
      </c>
      <c r="AG15" s="6">
        <v>45971.148409893991</v>
      </c>
      <c r="AH15" s="6">
        <v>70786.899293286217</v>
      </c>
      <c r="AI15" s="6">
        <v>62262.128975265019</v>
      </c>
      <c r="AJ15" s="6">
        <v>22708.639575971731</v>
      </c>
      <c r="AK15" s="8">
        <v>21913.957597173146</v>
      </c>
      <c r="AL15" s="6">
        <v>51449.637809187276</v>
      </c>
      <c r="AM15" s="6">
        <v>46512.977031802118</v>
      </c>
      <c r="AN15" s="6">
        <v>71762.190812720844</v>
      </c>
      <c r="AO15" s="6">
        <v>63345.786219081274</v>
      </c>
      <c r="AP15" s="6">
        <v>23756.174911660779</v>
      </c>
      <c r="AQ15" s="6">
        <v>23069.858657243818</v>
      </c>
      <c r="AR15" s="7">
        <v>41612.438162544167</v>
      </c>
      <c r="AS15" s="6">
        <v>38710.644876325088</v>
      </c>
      <c r="AT15" s="6">
        <v>63044.770318021205</v>
      </c>
      <c r="AU15" s="6">
        <v>56747.51766784452</v>
      </c>
      <c r="AV15" s="6">
        <v>21841.71378091873</v>
      </c>
      <c r="AW15" s="8">
        <v>21372.128975265019</v>
      </c>
      <c r="AX15" s="6">
        <v>47235.415194346293</v>
      </c>
      <c r="AY15" s="6">
        <v>42876.70494699647</v>
      </c>
      <c r="AZ15" s="6">
        <v>70726.696113074198</v>
      </c>
      <c r="BA15" s="6">
        <v>62105.600706713783</v>
      </c>
      <c r="BB15" s="6">
        <v>23431.077738515902</v>
      </c>
      <c r="BC15" s="6">
        <v>22768.842756183745</v>
      </c>
      <c r="BD15" s="7">
        <v>47006.643109540637</v>
      </c>
      <c r="BE15" s="6">
        <v>42997.111307420491</v>
      </c>
      <c r="BF15" s="6">
        <v>64345.159010600706</v>
      </c>
      <c r="BG15" s="6">
        <v>57469.955830388695</v>
      </c>
      <c r="BH15" s="6">
        <v>22997.614840989398</v>
      </c>
      <c r="BI15" s="8">
        <v>22335.379858657245</v>
      </c>
    </row>
    <row r="16" spans="1:61">
      <c r="A16" s="2">
        <v>2009</v>
      </c>
      <c r="B16" s="6">
        <v>57621.678321678315</v>
      </c>
      <c r="C16" s="6">
        <v>51891.608391608388</v>
      </c>
      <c r="D16" s="6">
        <v>81326.573426573421</v>
      </c>
      <c r="E16" s="6">
        <v>71851.748251748242</v>
      </c>
      <c r="F16" s="6">
        <v>29363.63636363636</v>
      </c>
      <c r="G16" s="6">
        <v>27556.643356643355</v>
      </c>
      <c r="H16" s="7">
        <v>52226.317180616745</v>
      </c>
      <c r="I16" s="6">
        <v>47446.810572687224</v>
      </c>
      <c r="J16" s="6">
        <v>72857.453744493396</v>
      </c>
      <c r="K16" s="6">
        <v>64691.462555066078</v>
      </c>
      <c r="L16" s="6">
        <v>25698.854625550663</v>
      </c>
      <c r="M16" s="8">
        <v>24618.061674008812</v>
      </c>
      <c r="N16" s="6">
        <v>56945.779735682823</v>
      </c>
      <c r="O16" s="6">
        <v>50809.277533039647</v>
      </c>
      <c r="P16" s="6">
        <v>80038.72246696036</v>
      </c>
      <c r="Q16" s="6">
        <v>70035.38325991189</v>
      </c>
      <c r="R16" s="6">
        <v>29013.286343612337</v>
      </c>
      <c r="S16" s="6">
        <v>26947.770925110133</v>
      </c>
      <c r="T16" s="7">
        <v>57235.145118733504</v>
      </c>
      <c r="U16" s="6">
        <v>51185.804749340365</v>
      </c>
      <c r="V16" s="6">
        <v>82079.366754617411</v>
      </c>
      <c r="W16" s="6">
        <v>71454.089709762527</v>
      </c>
      <c r="X16" s="6">
        <v>27826.965699208442</v>
      </c>
      <c r="Y16" s="8">
        <v>26245.751978891818</v>
      </c>
      <c r="Z16" s="6">
        <v>62493.850220264321</v>
      </c>
      <c r="AA16" s="6">
        <v>55144.458149779734</v>
      </c>
      <c r="AB16" s="6">
        <v>86163.215859030839</v>
      </c>
      <c r="AC16" s="6">
        <v>74862.925110132157</v>
      </c>
      <c r="AD16" s="6">
        <v>30322.246696035243</v>
      </c>
      <c r="AE16" s="6">
        <v>28088.60792951542</v>
      </c>
      <c r="AF16" s="7">
        <v>50701.198237885466</v>
      </c>
      <c r="AG16" s="6">
        <v>46329.991189427317</v>
      </c>
      <c r="AH16" s="6">
        <v>70791.938325991185</v>
      </c>
      <c r="AI16" s="6">
        <v>62722.017621145373</v>
      </c>
      <c r="AJ16" s="6">
        <v>23020.889867841412</v>
      </c>
      <c r="AK16" s="8">
        <v>22456.47577092511</v>
      </c>
      <c r="AL16" s="6">
        <v>50316.916299559474</v>
      </c>
      <c r="AM16" s="6">
        <v>45921.691629955945</v>
      </c>
      <c r="AN16" s="6">
        <v>70011.365638766525</v>
      </c>
      <c r="AO16" s="6">
        <v>62830.096916299561</v>
      </c>
      <c r="AP16" s="6">
        <v>24257.797356828196</v>
      </c>
      <c r="AQ16" s="6">
        <v>23513.251101321588</v>
      </c>
      <c r="AR16" s="7">
        <v>42535.207048458149</v>
      </c>
      <c r="AS16" s="6">
        <v>39785.189427312776</v>
      </c>
      <c r="AT16" s="6">
        <v>64499.321585903082</v>
      </c>
      <c r="AU16" s="6">
        <v>58398.845814977976</v>
      </c>
      <c r="AV16" s="6">
        <v>22240.317180616741</v>
      </c>
      <c r="AW16" s="8">
        <v>21771.973568281937</v>
      </c>
      <c r="AX16" s="6">
        <v>47566.898678414102</v>
      </c>
      <c r="AY16" s="6">
        <v>43676.044052863435</v>
      </c>
      <c r="AZ16" s="6">
        <v>71176.220264317177</v>
      </c>
      <c r="BA16" s="6">
        <v>63106.299559471365</v>
      </c>
      <c r="BB16" s="6">
        <v>24089.674008810573</v>
      </c>
      <c r="BC16" s="6">
        <v>23381.154185022027</v>
      </c>
      <c r="BD16" s="7">
        <v>47506.854625550659</v>
      </c>
      <c r="BE16" s="6">
        <v>43952.246696035247</v>
      </c>
      <c r="BF16" s="6">
        <v>65051.726872246698</v>
      </c>
      <c r="BG16" s="6">
        <v>58687.05726872247</v>
      </c>
      <c r="BH16" s="6">
        <v>23729.409691629957</v>
      </c>
      <c r="BI16" s="8">
        <v>23044.907488986784</v>
      </c>
    </row>
    <row r="17" spans="1:61">
      <c r="A17" s="2">
        <v>2010</v>
      </c>
      <c r="B17" s="6">
        <v>57400.171673819743</v>
      </c>
      <c r="C17" s="6">
        <v>51633.304721030043</v>
      </c>
      <c r="D17" s="6">
        <v>81553.304721030043</v>
      </c>
      <c r="E17" s="6">
        <v>71887.381974248929</v>
      </c>
      <c r="F17" s="6">
        <v>28810.987124463521</v>
      </c>
      <c r="G17" s="6">
        <v>27059.914163090129</v>
      </c>
      <c r="H17" s="7">
        <v>51968.05004314064</v>
      </c>
      <c r="I17" s="6">
        <v>47322.795513373596</v>
      </c>
      <c r="J17" s="6">
        <v>73089.25798101812</v>
      </c>
      <c r="K17" s="6">
        <v>64857.161345987923</v>
      </c>
      <c r="L17" s="6">
        <v>25519.499568593616</v>
      </c>
      <c r="M17" s="8">
        <v>24437.566867989648</v>
      </c>
      <c r="N17" s="6">
        <v>56401.622088006901</v>
      </c>
      <c r="O17" s="6">
        <v>50592.113891285589</v>
      </c>
      <c r="P17" s="6">
        <v>80262.94219154444</v>
      </c>
      <c r="Q17" s="6">
        <v>70278.584987057809</v>
      </c>
      <c r="R17" s="6">
        <v>28671.216566005176</v>
      </c>
      <c r="S17" s="6">
        <v>26683.753235547887</v>
      </c>
      <c r="T17" s="7">
        <v>56213.241616509025</v>
      </c>
      <c r="U17" s="6">
        <v>50486.517626827168</v>
      </c>
      <c r="V17" s="6">
        <v>80923.645743766116</v>
      </c>
      <c r="W17" s="6">
        <v>70571.040412725706</v>
      </c>
      <c r="X17" s="6">
        <v>27532.777300085985</v>
      </c>
      <c r="Y17" s="8">
        <v>25963.490971625106</v>
      </c>
      <c r="Z17" s="6">
        <v>61717.204486626404</v>
      </c>
      <c r="AA17" s="6">
        <v>54543.520276100084</v>
      </c>
      <c r="AB17" s="6">
        <v>86178.291630716136</v>
      </c>
      <c r="AC17" s="6">
        <v>74794.477998274378</v>
      </c>
      <c r="AD17" s="6">
        <v>30047.152717860226</v>
      </c>
      <c r="AE17" s="6">
        <v>27848.006902502158</v>
      </c>
      <c r="AF17" s="7">
        <v>49968.826574633305</v>
      </c>
      <c r="AG17" s="6">
        <v>45699.896462467645</v>
      </c>
      <c r="AH17" s="6">
        <v>71301.716997411568</v>
      </c>
      <c r="AI17" s="6">
        <v>63022.579810181189</v>
      </c>
      <c r="AJ17" s="6">
        <v>22861.708369283864</v>
      </c>
      <c r="AK17" s="8">
        <v>22391.302847282139</v>
      </c>
      <c r="AL17" s="6">
        <v>49639.542709232097</v>
      </c>
      <c r="AM17" s="6">
        <v>45535.254529767044</v>
      </c>
      <c r="AN17" s="6">
        <v>69808.179465056077</v>
      </c>
      <c r="AO17" s="6">
        <v>62540.414150129422</v>
      </c>
      <c r="AP17" s="6">
        <v>24073.00258843831</v>
      </c>
      <c r="AQ17" s="6">
        <v>23367.394305435722</v>
      </c>
      <c r="AR17" s="7">
        <v>42289.456427955134</v>
      </c>
      <c r="AS17" s="6">
        <v>39361.182053494391</v>
      </c>
      <c r="AT17" s="6">
        <v>63798.748921484039</v>
      </c>
      <c r="AU17" s="6">
        <v>57624.676445211393</v>
      </c>
      <c r="AV17" s="6">
        <v>22156.100086281276</v>
      </c>
      <c r="AW17" s="8">
        <v>21838.576358930113</v>
      </c>
      <c r="AX17" s="6">
        <v>47275.754961173428</v>
      </c>
      <c r="AY17" s="6">
        <v>43418.429680759276</v>
      </c>
      <c r="AZ17" s="6">
        <v>71489.879206212252</v>
      </c>
      <c r="BA17" s="6">
        <v>63492.985332182914</v>
      </c>
      <c r="BB17" s="6">
        <v>23684.918032786885</v>
      </c>
      <c r="BC17" s="6">
        <v>23085.150992234685</v>
      </c>
      <c r="BD17" s="7">
        <v>47628.559102674721</v>
      </c>
      <c r="BE17" s="6">
        <v>44041.71699741156</v>
      </c>
      <c r="BF17" s="6">
        <v>65762.69197584124</v>
      </c>
      <c r="BG17" s="6">
        <v>59235.815358067302</v>
      </c>
      <c r="BH17" s="6">
        <v>23496.755823986194</v>
      </c>
      <c r="BI17" s="8">
        <v>22873.46850733391</v>
      </c>
    </row>
    <row r="18" spans="1:61">
      <c r="A18" s="2">
        <v>2011</v>
      </c>
      <c r="B18" s="6">
        <v>57405.83819849875</v>
      </c>
      <c r="C18" s="6">
        <v>51484.904086738949</v>
      </c>
      <c r="D18" s="6">
        <v>81940.283569641368</v>
      </c>
      <c r="E18" s="6">
        <v>71981.317764804015</v>
      </c>
      <c r="F18" s="6">
        <v>29105.587989991662</v>
      </c>
      <c r="G18" s="6">
        <v>27279.399499582989</v>
      </c>
      <c r="H18" s="7">
        <v>51419.175000000003</v>
      </c>
      <c r="I18" s="6">
        <v>46819.05</v>
      </c>
      <c r="J18" s="6">
        <v>72613.825000000012</v>
      </c>
      <c r="K18" s="6">
        <v>64390.39166666667</v>
      </c>
      <c r="L18" s="6">
        <v>25238.216666666671</v>
      </c>
      <c r="M18" s="8">
        <v>24193.250000000004</v>
      </c>
      <c r="N18" s="6">
        <v>55689.90833333334</v>
      </c>
      <c r="O18" s="6">
        <v>49965.308333333342</v>
      </c>
      <c r="P18" s="6">
        <v>79712.78333333334</v>
      </c>
      <c r="Q18" s="6">
        <v>69751.525000000009</v>
      </c>
      <c r="R18" s="6">
        <v>28611.64166666667</v>
      </c>
      <c r="S18" s="6">
        <v>26589.858333333337</v>
      </c>
      <c r="T18" s="7">
        <v>55420.482529118133</v>
      </c>
      <c r="U18" s="6">
        <v>49652.945091514135</v>
      </c>
      <c r="V18" s="6">
        <v>80009.001663893505</v>
      </c>
      <c r="W18" s="6">
        <v>69901.647254575699</v>
      </c>
      <c r="X18" s="6">
        <v>27239.999999999996</v>
      </c>
      <c r="Y18" s="8">
        <v>25585.657237936768</v>
      </c>
      <c r="Z18" s="6">
        <v>61300.925000000003</v>
      </c>
      <c r="AA18" s="6">
        <v>54031.591666666674</v>
      </c>
      <c r="AB18" s="6">
        <v>85550.966666666674</v>
      </c>
      <c r="AC18" s="6">
        <v>74317.575000000012</v>
      </c>
      <c r="AD18" s="6">
        <v>29599.816666666669</v>
      </c>
      <c r="AE18" s="6">
        <v>27623.466666666671</v>
      </c>
      <c r="AF18" s="7">
        <v>49510.975000000006</v>
      </c>
      <c r="AG18" s="6">
        <v>45297.03333333334</v>
      </c>
      <c r="AH18" s="6">
        <v>71182.675000000003</v>
      </c>
      <c r="AI18" s="6">
        <v>63095.541666666672</v>
      </c>
      <c r="AJ18" s="6">
        <v>22762.100000000002</v>
      </c>
      <c r="AK18" s="8">
        <v>22353.200000000001</v>
      </c>
      <c r="AL18" s="6">
        <v>49817.650000000009</v>
      </c>
      <c r="AM18" s="6">
        <v>45705.933333333342</v>
      </c>
      <c r="AN18" s="6">
        <v>69808.31666666668</v>
      </c>
      <c r="AO18" s="6">
        <v>62766.150000000009</v>
      </c>
      <c r="AP18" s="6">
        <v>23988.800000000003</v>
      </c>
      <c r="AQ18" s="6">
        <v>23284.583333333336</v>
      </c>
      <c r="AR18" s="7">
        <v>42025.833333333336</v>
      </c>
      <c r="AS18" s="6">
        <v>39288.475000000006</v>
      </c>
      <c r="AT18" s="6">
        <v>64322.241666666676</v>
      </c>
      <c r="AU18" s="6">
        <v>57870.708333333343</v>
      </c>
      <c r="AV18" s="6">
        <v>21989.733333333337</v>
      </c>
      <c r="AW18" s="8">
        <v>21569.475000000002</v>
      </c>
      <c r="AX18" s="6">
        <v>45864.950000000004</v>
      </c>
      <c r="AY18" s="6">
        <v>42264.358333333337</v>
      </c>
      <c r="AZ18" s="6">
        <v>70512.53333333334</v>
      </c>
      <c r="BA18" s="6">
        <v>62414.041666666672</v>
      </c>
      <c r="BB18" s="6">
        <v>23432.241666666669</v>
      </c>
      <c r="BC18" s="6">
        <v>22807.533333333336</v>
      </c>
      <c r="BD18" s="7">
        <v>47103.008333333339</v>
      </c>
      <c r="BE18" s="6">
        <v>43593.28333333334</v>
      </c>
      <c r="BF18" s="6">
        <v>65242.26666666667</v>
      </c>
      <c r="BG18" s="6">
        <v>58779.375000000007</v>
      </c>
      <c r="BH18" s="6">
        <v>23171.000000000004</v>
      </c>
      <c r="BI18" s="8">
        <v>22546.291666666668</v>
      </c>
    </row>
    <row r="19" spans="1:61">
      <c r="A19" s="2">
        <v>2012</v>
      </c>
      <c r="B19" s="6">
        <v>58244.207066557108</v>
      </c>
      <c r="C19" s="6">
        <v>52187.345932621203</v>
      </c>
      <c r="D19" s="6">
        <v>83298.603122432207</v>
      </c>
      <c r="E19" s="6">
        <v>73095.809367296635</v>
      </c>
      <c r="F19" s="6">
        <v>29692.029580936731</v>
      </c>
      <c r="G19" s="6">
        <v>27803.451109285128</v>
      </c>
      <c r="H19" s="7">
        <v>52039.786885245907</v>
      </c>
      <c r="I19" s="6">
        <v>47358.663934426229</v>
      </c>
      <c r="J19" s="6">
        <v>73635.516393442624</v>
      </c>
      <c r="K19" s="6">
        <v>65424.000000000007</v>
      </c>
      <c r="L19" s="6">
        <v>25785.278688524591</v>
      </c>
      <c r="M19" s="8">
        <v>24656.893442622953</v>
      </c>
      <c r="N19" s="6">
        <v>56139.959016393448</v>
      </c>
      <c r="O19" s="6">
        <v>50453.344262295082</v>
      </c>
      <c r="P19" s="6">
        <v>80215.901639344273</v>
      </c>
      <c r="Q19" s="6">
        <v>70138.639344262294</v>
      </c>
      <c r="R19" s="6">
        <v>28667.688524590165</v>
      </c>
      <c r="S19" s="6">
        <v>26712.565573770495</v>
      </c>
      <c r="T19" s="7">
        <v>55562.01474201474</v>
      </c>
      <c r="U19" s="6">
        <v>50051.54791154791</v>
      </c>
      <c r="V19" s="6">
        <v>80816.461916461922</v>
      </c>
      <c r="W19" s="6">
        <v>70643.292383292384</v>
      </c>
      <c r="X19" s="6">
        <v>27396.167076167076</v>
      </c>
      <c r="Y19" s="8">
        <v>25968.353808353808</v>
      </c>
      <c r="Z19" s="6">
        <v>61658.991803278695</v>
      </c>
      <c r="AA19" s="6">
        <v>54531.172131147541</v>
      </c>
      <c r="AB19" s="6">
        <v>85846.655737704918</v>
      </c>
      <c r="AC19" s="6">
        <v>74708.040983606566</v>
      </c>
      <c r="AD19" s="6">
        <v>29695.524590163935</v>
      </c>
      <c r="AE19" s="6">
        <v>27651.024590163935</v>
      </c>
      <c r="AF19" s="7">
        <v>49403.163934426229</v>
      </c>
      <c r="AG19" s="6">
        <v>45526.434426229513</v>
      </c>
      <c r="AH19" s="6">
        <v>71512.811475409835</v>
      </c>
      <c r="AI19" s="6">
        <v>63591.770491803283</v>
      </c>
      <c r="AJ19" s="6">
        <v>22992.245901639344</v>
      </c>
      <c r="AK19" s="8">
        <v>22601.221311475412</v>
      </c>
      <c r="AL19" s="6">
        <v>51559.385245901642</v>
      </c>
      <c r="AM19" s="6">
        <v>47246.942622950824</v>
      </c>
      <c r="AN19" s="6">
        <v>71043.581967213118</v>
      </c>
      <c r="AO19" s="6">
        <v>63703.491803278695</v>
      </c>
      <c r="AP19" s="6">
        <v>24902.680327868853</v>
      </c>
      <c r="AQ19" s="6">
        <v>24075.942622950821</v>
      </c>
      <c r="AR19" s="7">
        <v>42733.401639344265</v>
      </c>
      <c r="AS19" s="6">
        <v>39594.032786885247</v>
      </c>
      <c r="AT19" s="6">
        <v>65412.827868852466</v>
      </c>
      <c r="AU19" s="6">
        <v>59402.221311475412</v>
      </c>
      <c r="AV19" s="6">
        <v>22969.901639344265</v>
      </c>
      <c r="AW19" s="8">
        <v>22422.467213114756</v>
      </c>
      <c r="AX19" s="6">
        <v>46174.418032786889</v>
      </c>
      <c r="AY19" s="6">
        <v>42889.811475409842</v>
      </c>
      <c r="AZ19" s="6">
        <v>71166.475409836072</v>
      </c>
      <c r="BA19" s="6">
        <v>63144.885245901642</v>
      </c>
      <c r="BB19" s="6">
        <v>23941.87704918033</v>
      </c>
      <c r="BC19" s="6">
        <v>23427.959016393444</v>
      </c>
      <c r="BD19" s="7">
        <v>47839.065573770495</v>
      </c>
      <c r="BE19" s="6">
        <v>44252.811475409842</v>
      </c>
      <c r="BF19" s="6">
        <v>66563.55737704919</v>
      </c>
      <c r="BG19" s="6">
        <v>59938.483606557384</v>
      </c>
      <c r="BH19" s="6">
        <v>23897.188524590165</v>
      </c>
      <c r="BI19" s="8">
        <v>23215.688524590165</v>
      </c>
    </row>
    <row r="20" spans="1:61">
      <c r="A20" s="2">
        <v>2013</v>
      </c>
      <c r="B20" s="6">
        <v>58929.641693811071</v>
      </c>
      <c r="C20" s="6">
        <v>52827.361563517916</v>
      </c>
      <c r="D20" s="6">
        <v>84778.501628664497</v>
      </c>
      <c r="E20" s="6">
        <v>74357.003257328994</v>
      </c>
      <c r="F20" s="6">
        <v>29946.579804560261</v>
      </c>
      <c r="G20" s="6">
        <v>28085.99348534202</v>
      </c>
      <c r="H20" s="7">
        <v>52458.878048780498</v>
      </c>
      <c r="I20" s="6">
        <v>47682.837398373988</v>
      </c>
      <c r="J20" s="6">
        <v>74621.479674796763</v>
      </c>
      <c r="K20" s="6">
        <v>66077.796747967484</v>
      </c>
      <c r="L20" s="6">
        <v>25952.406504065046</v>
      </c>
      <c r="M20" s="8">
        <v>24822.113821138213</v>
      </c>
      <c r="N20" s="6">
        <v>56603.284552845536</v>
      </c>
      <c r="O20" s="6">
        <v>50696.951219512201</v>
      </c>
      <c r="P20" s="6">
        <v>81502.9674796748</v>
      </c>
      <c r="Q20" s="6">
        <v>71075.463414634156</v>
      </c>
      <c r="R20" s="6">
        <v>28900.032520325207</v>
      </c>
      <c r="S20" s="6">
        <v>26872.15447154472</v>
      </c>
      <c r="T20" s="7">
        <v>56109.08055329536</v>
      </c>
      <c r="U20" s="6">
        <v>50268.771358828308</v>
      </c>
      <c r="V20" s="6">
        <v>81564.849471114721</v>
      </c>
      <c r="W20" s="6">
        <v>71125.435313262802</v>
      </c>
      <c r="X20" s="6">
        <v>27882.766476810411</v>
      </c>
      <c r="Y20" s="8">
        <v>26375.589910496336</v>
      </c>
      <c r="Z20" s="6">
        <v>62310.154471544723</v>
      </c>
      <c r="AA20" s="6">
        <v>55096.227642276433</v>
      </c>
      <c r="AB20" s="6">
        <v>88140.666666666672</v>
      </c>
      <c r="AC20" s="6">
        <v>76183.943089430904</v>
      </c>
      <c r="AD20" s="6">
        <v>29830.861788617891</v>
      </c>
      <c r="AE20" s="6">
        <v>27692.17073170732</v>
      </c>
      <c r="AF20" s="7">
        <v>49278.544715447162</v>
      </c>
      <c r="AG20" s="6">
        <v>45510.902439024394</v>
      </c>
      <c r="AH20" s="6">
        <v>71119.788617886181</v>
      </c>
      <c r="AI20" s="6">
        <v>63063.682926829279</v>
      </c>
      <c r="AJ20" s="6">
        <v>22927.211382113823</v>
      </c>
      <c r="AK20" s="8">
        <v>22561.528455284555</v>
      </c>
      <c r="AL20" s="6">
        <v>51627.780487804885</v>
      </c>
      <c r="AM20" s="6">
        <v>47206.341463414639</v>
      </c>
      <c r="AN20" s="6">
        <v>72383.05691056911</v>
      </c>
      <c r="AO20" s="6">
        <v>64515.333333333343</v>
      </c>
      <c r="AP20" s="6">
        <v>25021.577235772362</v>
      </c>
      <c r="AQ20" s="6">
        <v>24290.211382113823</v>
      </c>
      <c r="AR20" s="7">
        <v>43106.260162601633</v>
      </c>
      <c r="AS20" s="6">
        <v>40103.227642276426</v>
      </c>
      <c r="AT20" s="6">
        <v>65989.14634146342</v>
      </c>
      <c r="AU20" s="6">
        <v>59872.268292682937</v>
      </c>
      <c r="AV20" s="6">
        <v>23215.325203252036</v>
      </c>
      <c r="AW20" s="8">
        <v>22539.365853658539</v>
      </c>
      <c r="AX20" s="6">
        <v>46519.300813008136</v>
      </c>
      <c r="AY20" s="6">
        <v>43039.772357723581</v>
      </c>
      <c r="AZ20" s="6">
        <v>71884.398373983742</v>
      </c>
      <c r="BA20" s="6">
        <v>63673.154471544723</v>
      </c>
      <c r="BB20" s="6">
        <v>24079.666666666672</v>
      </c>
      <c r="BC20" s="6">
        <v>23525.601626016261</v>
      </c>
      <c r="BD20" s="7">
        <v>48214.739837398381</v>
      </c>
      <c r="BE20" s="6">
        <v>44580.07317073171</v>
      </c>
      <c r="BF20" s="6">
        <v>67485.121951219524</v>
      </c>
      <c r="BG20" s="6">
        <v>60592.552845528466</v>
      </c>
      <c r="BH20" s="6">
        <v>23957.772357723581</v>
      </c>
      <c r="BI20" s="8">
        <v>23292.894308943094</v>
      </c>
    </row>
    <row r="21" spans="1:61">
      <c r="A21" s="2">
        <v>2014</v>
      </c>
      <c r="B21" s="6">
        <v>59342.492012779549</v>
      </c>
      <c r="C21" s="6">
        <v>53009.584664536742</v>
      </c>
      <c r="D21" s="6">
        <v>85673.482428115007</v>
      </c>
      <c r="E21" s="6">
        <v>75060.702875399365</v>
      </c>
      <c r="F21" s="6">
        <v>30078.594249201276</v>
      </c>
      <c r="G21" s="6">
        <v>28112.460063897761</v>
      </c>
      <c r="H21" s="7">
        <v>52936.386217948719</v>
      </c>
      <c r="I21" s="6">
        <v>47890.66506410257</v>
      </c>
      <c r="J21" s="6">
        <v>75674.895833333343</v>
      </c>
      <c r="K21" s="6">
        <v>66708.36538461539</v>
      </c>
      <c r="L21" s="6">
        <v>26113.245192307695</v>
      </c>
      <c r="M21" s="8">
        <v>24944.647435897437</v>
      </c>
      <c r="N21" s="6">
        <v>56955.488782051289</v>
      </c>
      <c r="O21" s="6">
        <v>50697.483974358976</v>
      </c>
      <c r="P21" s="6">
        <v>81976.586538461546</v>
      </c>
      <c r="Q21" s="6">
        <v>71273.541666666672</v>
      </c>
      <c r="R21" s="6">
        <v>29356.923076923078</v>
      </c>
      <c r="S21" s="6">
        <v>27139.863782051285</v>
      </c>
      <c r="T21" s="7">
        <v>57265.164394546904</v>
      </c>
      <c r="U21" s="6">
        <v>51094.113873295908</v>
      </c>
      <c r="V21" s="6">
        <v>83500.320769847633</v>
      </c>
      <c r="W21" s="6">
        <v>72381.507618283867</v>
      </c>
      <c r="X21" s="6">
        <v>28277.610264635121</v>
      </c>
      <c r="Y21" s="8">
        <v>26442.678428227744</v>
      </c>
      <c r="Z21" s="6">
        <v>62438.068910256414</v>
      </c>
      <c r="AA21" s="6">
        <v>54760.272435897437</v>
      </c>
      <c r="AB21" s="6">
        <v>88660.528846153858</v>
      </c>
      <c r="AC21" s="6">
        <v>76395.713141025641</v>
      </c>
      <c r="AD21" s="6">
        <v>30034.054487179488</v>
      </c>
      <c r="AE21" s="6">
        <v>27773.309294871797</v>
      </c>
      <c r="AF21" s="7">
        <v>48808.068910256414</v>
      </c>
      <c r="AG21" s="6">
        <v>44920.024038461539</v>
      </c>
      <c r="AH21" s="6">
        <v>70661.939102564109</v>
      </c>
      <c r="AI21" s="6">
        <v>62536.362179487187</v>
      </c>
      <c r="AJ21" s="6">
        <v>22793.116987179488</v>
      </c>
      <c r="AK21" s="8">
        <v>22476.394230769234</v>
      </c>
      <c r="AL21" s="6">
        <v>52423.076923076929</v>
      </c>
      <c r="AM21" s="6">
        <v>47748.685897435898</v>
      </c>
      <c r="AN21" s="6">
        <v>73883.774038461546</v>
      </c>
      <c r="AO21" s="6">
        <v>65627.139423076922</v>
      </c>
      <c r="AP21" s="6">
        <v>25414.270833333336</v>
      </c>
      <c r="AQ21" s="6">
        <v>24442.259615384617</v>
      </c>
      <c r="AR21" s="7">
        <v>42702.96474358975</v>
      </c>
      <c r="AS21" s="6">
        <v>39524.815705128211</v>
      </c>
      <c r="AT21" s="6">
        <v>66566.386217948719</v>
      </c>
      <c r="AU21" s="6">
        <v>60297.459935897437</v>
      </c>
      <c r="AV21" s="6">
        <v>22989.703525641027</v>
      </c>
      <c r="AW21" s="8">
        <v>22421.786858974359</v>
      </c>
      <c r="AX21" s="6">
        <v>46034.014423076929</v>
      </c>
      <c r="AY21" s="6">
        <v>42506.378205128211</v>
      </c>
      <c r="AZ21" s="6">
        <v>73392.307692307702</v>
      </c>
      <c r="BA21" s="6">
        <v>64797.107371794875</v>
      </c>
      <c r="BB21" s="6">
        <v>23928.950320512824</v>
      </c>
      <c r="BC21" s="6">
        <v>23415.641025641027</v>
      </c>
      <c r="BD21" s="7">
        <v>48775.304487179492</v>
      </c>
      <c r="BE21" s="6">
        <v>44843.573717948719</v>
      </c>
      <c r="BF21" s="6">
        <v>68346.586538461546</v>
      </c>
      <c r="BG21" s="6">
        <v>61203.942307692312</v>
      </c>
      <c r="BH21" s="6">
        <v>24223.830128205129</v>
      </c>
      <c r="BI21" s="8">
        <v>23470.248397435898</v>
      </c>
    </row>
    <row r="22" spans="1:61">
      <c r="A22" s="2">
        <v>2015</v>
      </c>
      <c r="B22" s="6">
        <v>60082.780410742496</v>
      </c>
      <c r="C22" s="6">
        <v>53540.600315955766</v>
      </c>
      <c r="D22" s="6">
        <v>86949.763033175346</v>
      </c>
      <c r="E22" s="6">
        <v>75917.219589257496</v>
      </c>
      <c r="F22" s="6">
        <v>30519.431279620851</v>
      </c>
      <c r="G22" s="6">
        <v>28478.357030015795</v>
      </c>
      <c r="H22" s="7">
        <v>53802.631578947374</v>
      </c>
      <c r="I22" s="6">
        <v>48574.537480063802</v>
      </c>
      <c r="J22" s="6">
        <v>77214.928229665078</v>
      </c>
      <c r="K22" s="6">
        <v>67845.661881977678</v>
      </c>
      <c r="L22" s="6">
        <v>26781.754385964916</v>
      </c>
      <c r="M22" s="8">
        <v>25542.663476874008</v>
      </c>
      <c r="N22" s="6">
        <v>57465.558213716118</v>
      </c>
      <c r="O22" s="6">
        <v>51161.411483253592</v>
      </c>
      <c r="P22" s="6">
        <v>82834.314194577368</v>
      </c>
      <c r="Q22" s="6">
        <v>71910.749601275922</v>
      </c>
      <c r="R22" s="6">
        <v>29586.012759170659</v>
      </c>
      <c r="S22" s="6">
        <v>27346.953748006385</v>
      </c>
      <c r="T22" s="7">
        <v>57686.624102154827</v>
      </c>
      <c r="U22" s="6">
        <v>51403.814844373504</v>
      </c>
      <c r="V22" s="6">
        <v>84491.827613727044</v>
      </c>
      <c r="W22" s="6">
        <v>73284.948124501199</v>
      </c>
      <c r="X22" s="6">
        <v>28348.731045490822</v>
      </c>
      <c r="Y22" s="8">
        <v>26718.244213886672</v>
      </c>
      <c r="Z22" s="6">
        <v>63008.859649122816</v>
      </c>
      <c r="AA22" s="6">
        <v>55096.068580542269</v>
      </c>
      <c r="AB22" s="6">
        <v>88910.207336523134</v>
      </c>
      <c r="AC22" s="6">
        <v>76812.767145135571</v>
      </c>
      <c r="AD22" s="6">
        <v>30509.89633173844</v>
      </c>
      <c r="AE22" s="6">
        <v>28238.229665071773</v>
      </c>
      <c r="AF22" s="7">
        <v>49281.036682615639</v>
      </c>
      <c r="AG22" s="6">
        <v>45368.118022328556</v>
      </c>
      <c r="AH22" s="6">
        <v>72312.910685805429</v>
      </c>
      <c r="AI22" s="6">
        <v>63911.004784689001</v>
      </c>
      <c r="AJ22" s="6">
        <v>23357.950558213717</v>
      </c>
      <c r="AK22" s="8">
        <v>22923.18181818182</v>
      </c>
      <c r="AL22" s="6">
        <v>53563.508771929832</v>
      </c>
      <c r="AM22" s="6">
        <v>48520.191387559811</v>
      </c>
      <c r="AN22" s="6">
        <v>76051.921850079758</v>
      </c>
      <c r="AO22" s="6">
        <v>67139.162679425848</v>
      </c>
      <c r="AP22" s="6">
        <v>26216.555023923447</v>
      </c>
      <c r="AQ22" s="6">
        <v>25173.110047846894</v>
      </c>
      <c r="AR22" s="7">
        <v>43759.473684210534</v>
      </c>
      <c r="AS22" s="6">
        <v>40650.877192982458</v>
      </c>
      <c r="AT22" s="6">
        <v>68639.114832535895</v>
      </c>
      <c r="AU22" s="6">
        <v>61682.814992025524</v>
      </c>
      <c r="AV22" s="6">
        <v>23673.157894736843</v>
      </c>
      <c r="AW22" s="8">
        <v>23205.781499202556</v>
      </c>
      <c r="AX22" s="6">
        <v>47052.846889952161</v>
      </c>
      <c r="AY22" s="6">
        <v>43172.535885167468</v>
      </c>
      <c r="AZ22" s="6">
        <v>74606.315789473694</v>
      </c>
      <c r="BA22" s="6">
        <v>65932.679425837327</v>
      </c>
      <c r="BB22" s="6">
        <v>24901.379585326958</v>
      </c>
      <c r="BC22" s="6">
        <v>24292.703349282299</v>
      </c>
      <c r="BD22" s="7">
        <v>49998.405103668265</v>
      </c>
      <c r="BE22" s="6">
        <v>45781.148325358859</v>
      </c>
      <c r="BF22" s="6">
        <v>70552.097288676247</v>
      </c>
      <c r="BG22" s="6">
        <v>62824.082934609258</v>
      </c>
      <c r="BH22" s="6">
        <v>25042.679425837323</v>
      </c>
      <c r="BI22" s="8">
        <v>24216.618819776719</v>
      </c>
    </row>
    <row r="23" spans="1:61">
      <c r="A23" s="2">
        <v>2016</v>
      </c>
      <c r="B23" s="6">
        <v>59950.155763239876</v>
      </c>
      <c r="C23" s="6">
        <v>53616.199376947043</v>
      </c>
      <c r="D23" s="6">
        <v>86970.093457943934</v>
      </c>
      <c r="E23" s="6">
        <v>76092.211838006231</v>
      </c>
      <c r="F23" s="6">
        <v>30282.242990654206</v>
      </c>
      <c r="G23" s="6">
        <v>28290.965732087228</v>
      </c>
      <c r="H23" s="7">
        <v>53297.340093603758</v>
      </c>
      <c r="I23" s="6">
        <v>48289.750390015615</v>
      </c>
      <c r="J23" s="6">
        <v>76899.992199688015</v>
      </c>
      <c r="K23" s="6">
        <v>67788.517940717647</v>
      </c>
      <c r="L23" s="6">
        <v>26622.090483619351</v>
      </c>
      <c r="M23" s="8">
        <v>25378.166926677073</v>
      </c>
      <c r="N23" s="6">
        <v>56720.787831513277</v>
      </c>
      <c r="O23" s="6">
        <v>50533.06552262092</v>
      </c>
      <c r="P23" s="6">
        <v>82141.482059282396</v>
      </c>
      <c r="Q23" s="6">
        <v>71573.447737909533</v>
      </c>
      <c r="R23" s="6">
        <v>28982.355694227776</v>
      </c>
      <c r="S23" s="6">
        <v>26941.045241809679</v>
      </c>
      <c r="T23" s="7">
        <v>57352.96875</v>
      </c>
      <c r="U23" s="6">
        <v>51213.328125</v>
      </c>
      <c r="V23" s="6">
        <v>83752.359375</v>
      </c>
      <c r="W23" s="6">
        <v>72739.3125</v>
      </c>
      <c r="X23" s="6">
        <v>28133.8125</v>
      </c>
      <c r="Y23" s="8">
        <v>26441.953125</v>
      </c>
      <c r="Z23" s="6">
        <v>62068.595943837769</v>
      </c>
      <c r="AA23" s="6">
        <v>54700.741029641198</v>
      </c>
      <c r="AB23" s="6">
        <v>88520.577223088942</v>
      </c>
      <c r="AC23" s="6">
        <v>76581.037441497683</v>
      </c>
      <c r="AD23" s="6">
        <v>29864.797191887683</v>
      </c>
      <c r="AE23" s="6">
        <v>27653.377535101412</v>
      </c>
      <c r="AF23" s="7">
        <v>49299.773790951651</v>
      </c>
      <c r="AG23" s="6">
        <v>45397.893915756642</v>
      </c>
      <c r="AH23" s="6">
        <v>72540.943837753526</v>
      </c>
      <c r="AI23" s="6">
        <v>64333.174726989098</v>
      </c>
      <c r="AJ23" s="6">
        <v>23613.283931357262</v>
      </c>
      <c r="AK23" s="8">
        <v>23166.747269890802</v>
      </c>
      <c r="AL23" s="6">
        <v>52638.166926677084</v>
      </c>
      <c r="AM23" s="6">
        <v>48311.014040561633</v>
      </c>
      <c r="AN23" s="6">
        <v>74305.826833073341</v>
      </c>
      <c r="AO23" s="6">
        <v>66246.903276131066</v>
      </c>
      <c r="AP23" s="6">
        <v>26218.081123244938</v>
      </c>
      <c r="AQ23" s="6">
        <v>25154.898595943843</v>
      </c>
      <c r="AR23" s="7">
        <v>43356.583463338546</v>
      </c>
      <c r="AS23" s="6">
        <v>40113.87675507021</v>
      </c>
      <c r="AT23" s="6">
        <v>67788.517940717647</v>
      </c>
      <c r="AU23" s="6">
        <v>61132.995319812806</v>
      </c>
      <c r="AV23" s="6">
        <v>23677.074882995326</v>
      </c>
      <c r="AW23" s="8">
        <v>23145.483619344781</v>
      </c>
      <c r="AX23" s="6">
        <v>47673.104524180977</v>
      </c>
      <c r="AY23" s="6">
        <v>43622.379095163822</v>
      </c>
      <c r="AZ23" s="6">
        <v>75135.1092043682</v>
      </c>
      <c r="BA23" s="6">
        <v>66129.953198127943</v>
      </c>
      <c r="BB23" s="6">
        <v>24995.421216848681</v>
      </c>
      <c r="BC23" s="6">
        <v>24272.45709828394</v>
      </c>
      <c r="BD23" s="7">
        <v>49416.723868954774</v>
      </c>
      <c r="BE23" s="6">
        <v>45472.316692667722</v>
      </c>
      <c r="BF23" s="6">
        <v>70244.469578783173</v>
      </c>
      <c r="BG23" s="6">
        <v>62695.873634945412</v>
      </c>
      <c r="BH23" s="6">
        <v>25059.212168486745</v>
      </c>
      <c r="BI23" s="8">
        <v>24198.034321372863</v>
      </c>
    </row>
    <row r="24" spans="1:61">
      <c r="A24" s="2">
        <v>2017</v>
      </c>
      <c r="B24" s="6">
        <v>60730.67484662577</v>
      </c>
      <c r="C24" s="6">
        <v>54326.993865030679</v>
      </c>
      <c r="D24" s="6">
        <v>88598.159509202465</v>
      </c>
      <c r="E24" s="6">
        <v>77595.092024539888</v>
      </c>
      <c r="F24" s="6">
        <v>30600.000000000004</v>
      </c>
      <c r="G24" s="6">
        <v>28607.9754601227</v>
      </c>
      <c r="H24" s="7">
        <v>53429.184451219517</v>
      </c>
      <c r="I24" s="6">
        <v>48421.821646341472</v>
      </c>
      <c r="J24" s="6">
        <v>77614.123475609769</v>
      </c>
      <c r="K24" s="6">
        <v>68326.608231707331</v>
      </c>
      <c r="L24" s="6">
        <v>27010.67073170732</v>
      </c>
      <c r="M24" s="8">
        <v>25722.469512195126</v>
      </c>
      <c r="N24" s="6">
        <v>56545.800304878059</v>
      </c>
      <c r="O24" s="6">
        <v>50509.954268292691</v>
      </c>
      <c r="P24" s="6">
        <v>82548.765243902453</v>
      </c>
      <c r="Q24" s="6">
        <v>71817.217987804892</v>
      </c>
      <c r="R24" s="6">
        <v>29400.076219512201</v>
      </c>
      <c r="S24" s="6">
        <v>27197.667682926833</v>
      </c>
      <c r="T24" s="7">
        <v>57440.869565217392</v>
      </c>
      <c r="U24" s="6">
        <v>51446.407322654457</v>
      </c>
      <c r="V24" s="6">
        <v>83901.693363844388</v>
      </c>
      <c r="W24" s="6">
        <v>73003.615560640726</v>
      </c>
      <c r="X24" s="6">
        <v>28673.684210526313</v>
      </c>
      <c r="Y24" s="8">
        <v>26803.661327231119</v>
      </c>
      <c r="Z24" s="6">
        <v>62394.649390243911</v>
      </c>
      <c r="AA24" s="6">
        <v>55060.213414634156</v>
      </c>
      <c r="AB24" s="6">
        <v>89187.157012195137</v>
      </c>
      <c r="AC24" s="6">
        <v>77115.464939024401</v>
      </c>
      <c r="AD24" s="6">
        <v>30241.562500000004</v>
      </c>
      <c r="AE24" s="6">
        <v>28080.70884146342</v>
      </c>
      <c r="AF24" s="7">
        <v>49356.806402439033</v>
      </c>
      <c r="AG24" s="6">
        <v>45263.650914634156</v>
      </c>
      <c r="AH24" s="6">
        <v>73074.253048780505</v>
      </c>
      <c r="AI24" s="6">
        <v>64742.500000000007</v>
      </c>
      <c r="AJ24" s="6">
        <v>23977.164634146346</v>
      </c>
      <c r="AK24" s="8">
        <v>23509.672256097565</v>
      </c>
      <c r="AL24" s="6">
        <v>52930.525914634156</v>
      </c>
      <c r="AM24" s="6">
        <v>48588.041158536595</v>
      </c>
      <c r="AN24" s="6">
        <v>75962.317073170736</v>
      </c>
      <c r="AO24" s="6">
        <v>67796.783536585383</v>
      </c>
      <c r="AP24" s="6">
        <v>26761.341463414639</v>
      </c>
      <c r="AQ24" s="6">
        <v>25701.692073170736</v>
      </c>
      <c r="AR24" s="7">
        <v>43237.850609756104</v>
      </c>
      <c r="AS24" s="6">
        <v>39975.792682926833</v>
      </c>
      <c r="AT24" s="6">
        <v>68388.940548780505</v>
      </c>
      <c r="AU24" s="6">
        <v>61854.435975609762</v>
      </c>
      <c r="AV24" s="6">
        <v>24330.381097560978</v>
      </c>
      <c r="AW24" s="8">
        <v>23613.559451219517</v>
      </c>
      <c r="AX24" s="6">
        <v>47611.501524390253</v>
      </c>
      <c r="AY24" s="6">
        <v>43632.621951219517</v>
      </c>
      <c r="AZ24" s="6">
        <v>75453.269817073189</v>
      </c>
      <c r="BA24" s="6">
        <v>66872.187500000015</v>
      </c>
      <c r="BB24" s="6">
        <v>25390.030487804881</v>
      </c>
      <c r="BC24" s="6">
        <v>24517.378048780491</v>
      </c>
      <c r="BD24" s="7">
        <v>49668.467987804885</v>
      </c>
      <c r="BE24" s="6">
        <v>45533.757621951227</v>
      </c>
      <c r="BF24" s="6">
        <v>71183.506097560981</v>
      </c>
      <c r="BG24" s="6">
        <v>63433.521341463427</v>
      </c>
      <c r="BH24" s="6">
        <v>25483.528963414639</v>
      </c>
      <c r="BI24" s="8">
        <v>24569.321646341468</v>
      </c>
    </row>
    <row r="25" spans="1:61">
      <c r="A25" s="2">
        <v>2018</v>
      </c>
      <c r="B25" s="6">
        <v>61057.271364317836</v>
      </c>
      <c r="C25" s="6">
        <v>54481.559220389805</v>
      </c>
      <c r="D25" s="6">
        <v>89643.77811094452</v>
      </c>
      <c r="E25" s="6">
        <v>78337.631184407786</v>
      </c>
      <c r="F25" s="6">
        <v>31114.842578710643</v>
      </c>
      <c r="G25" s="6">
        <v>29004.497751124436</v>
      </c>
      <c r="H25" s="7">
        <v>53655.410447761198</v>
      </c>
      <c r="I25" s="6">
        <v>48488.216417910451</v>
      </c>
      <c r="J25" s="6">
        <v>78341.985074626864</v>
      </c>
      <c r="K25" s="6">
        <v>68851.843283582086</v>
      </c>
      <c r="L25" s="6">
        <v>27493.947761194031</v>
      </c>
      <c r="M25" s="8">
        <v>26069.917910447763</v>
      </c>
      <c r="N25" s="6">
        <v>56503.470149253735</v>
      </c>
      <c r="O25" s="6">
        <v>50319.111940298506</v>
      </c>
      <c r="P25" s="6">
        <v>83143</v>
      </c>
      <c r="Q25" s="6">
        <v>72228.82835820895</v>
      </c>
      <c r="R25" s="6">
        <v>30097.888059701494</v>
      </c>
      <c r="S25" s="6">
        <v>27748.238805970148</v>
      </c>
      <c r="T25" s="7">
        <v>57836.684092606418</v>
      </c>
      <c r="U25" s="6">
        <v>51621.732636295739</v>
      </c>
      <c r="V25" s="6">
        <v>85097.0276325616</v>
      </c>
      <c r="W25" s="6">
        <v>73877.565347274081</v>
      </c>
      <c r="X25" s="6">
        <v>29040.40328603435</v>
      </c>
      <c r="Y25" s="8">
        <v>26985.705750560115</v>
      </c>
      <c r="Z25" s="6">
        <v>62453.880597014926</v>
      </c>
      <c r="AA25" s="6">
        <v>54967.552238805969</v>
      </c>
      <c r="AB25" s="6">
        <v>89632.507462686568</v>
      </c>
      <c r="AC25" s="6">
        <v>77345.164179104482</v>
      </c>
      <c r="AD25" s="6">
        <v>30789.559701492537</v>
      </c>
      <c r="AE25" s="6">
        <v>28399.223880597016</v>
      </c>
      <c r="AF25" s="7">
        <v>48945.940298507463</v>
      </c>
      <c r="AG25" s="6">
        <v>45060.373134328358</v>
      </c>
      <c r="AH25" s="6">
        <v>72951.014925373136</v>
      </c>
      <c r="AI25" s="6">
        <v>64803.529850746272</v>
      </c>
      <c r="AJ25" s="6">
        <v>24330.567164179105</v>
      </c>
      <c r="AK25" s="8">
        <v>23720.26865671642</v>
      </c>
      <c r="AL25" s="6">
        <v>52984.082089552241</v>
      </c>
      <c r="AM25" s="6">
        <v>48284.783582089556</v>
      </c>
      <c r="AN25" s="6">
        <v>76561.947761194024</v>
      </c>
      <c r="AO25" s="6">
        <v>68099.141791044778</v>
      </c>
      <c r="AP25" s="6">
        <v>26832.791044776121</v>
      </c>
      <c r="AQ25" s="6">
        <v>25754.597014925374</v>
      </c>
      <c r="AR25" s="7">
        <v>43463.425373134327</v>
      </c>
      <c r="AS25" s="6">
        <v>40340.73134328358</v>
      </c>
      <c r="AT25" s="6">
        <v>69482.485074626864</v>
      </c>
      <c r="AU25" s="6">
        <v>62067.358208955222</v>
      </c>
      <c r="AV25" s="6">
        <v>24737.432835820895</v>
      </c>
      <c r="AW25" s="8">
        <v>23954.216417910447</v>
      </c>
      <c r="AX25" s="6">
        <v>47654.141791044778</v>
      </c>
      <c r="AY25" s="6">
        <v>43646.514925373136</v>
      </c>
      <c r="AZ25" s="6">
        <v>75565.126865671642</v>
      </c>
      <c r="BA25" s="6">
        <v>66654.76865671642</v>
      </c>
      <c r="BB25" s="6">
        <v>25937.686567164179</v>
      </c>
      <c r="BC25" s="6">
        <v>25032.410447761195</v>
      </c>
      <c r="BD25" s="7">
        <v>49942.761194029852</v>
      </c>
      <c r="BE25" s="6">
        <v>45691.014925373136</v>
      </c>
      <c r="BF25" s="6">
        <v>71872.820895522396</v>
      </c>
      <c r="BG25" s="6">
        <v>63898.253731343284</v>
      </c>
      <c r="BH25" s="6">
        <v>25947.858208955226</v>
      </c>
      <c r="BI25" s="8">
        <v>24910.350746268658</v>
      </c>
    </row>
    <row r="26" spans="1:61">
      <c r="A26" s="2">
        <v>2019</v>
      </c>
      <c r="B26" s="6">
        <v>61310</v>
      </c>
      <c r="C26" s="6">
        <v>54790</v>
      </c>
      <c r="D26" s="6">
        <v>90670</v>
      </c>
      <c r="E26" s="6">
        <v>79290</v>
      </c>
      <c r="F26" s="6">
        <v>31190</v>
      </c>
      <c r="G26" s="6">
        <v>29230</v>
      </c>
      <c r="H26" s="7">
        <v>53900</v>
      </c>
      <c r="I26" s="6">
        <v>48660</v>
      </c>
      <c r="J26" s="6">
        <v>78850</v>
      </c>
      <c r="K26" s="6">
        <v>69290</v>
      </c>
      <c r="L26" s="6">
        <v>27850</v>
      </c>
      <c r="M26" s="8">
        <v>26320</v>
      </c>
      <c r="N26" s="6">
        <v>56580</v>
      </c>
      <c r="O26" s="6">
        <v>50360</v>
      </c>
      <c r="P26" s="6">
        <v>83410</v>
      </c>
      <c r="Q26" s="6">
        <v>72400</v>
      </c>
      <c r="R26" s="6">
        <v>30500</v>
      </c>
      <c r="S26" s="6">
        <v>28060</v>
      </c>
      <c r="T26" s="7">
        <v>57490</v>
      </c>
      <c r="U26" s="6">
        <v>51390</v>
      </c>
      <c r="V26" s="6">
        <v>85120</v>
      </c>
      <c r="W26" s="6">
        <v>73940</v>
      </c>
      <c r="X26" s="6">
        <v>29310</v>
      </c>
      <c r="Y26" s="8">
        <v>27360</v>
      </c>
      <c r="Z26" s="6">
        <v>62900</v>
      </c>
      <c r="AA26" s="6">
        <v>55550</v>
      </c>
      <c r="AB26" s="6">
        <v>90560</v>
      </c>
      <c r="AC26" s="6">
        <v>78360</v>
      </c>
      <c r="AD26" s="6">
        <v>31250</v>
      </c>
      <c r="AE26" s="6">
        <v>28860</v>
      </c>
      <c r="AF26" s="7">
        <v>48480</v>
      </c>
      <c r="AG26" s="6">
        <v>44630</v>
      </c>
      <c r="AH26" s="6">
        <v>72960</v>
      </c>
      <c r="AI26" s="6">
        <v>64780</v>
      </c>
      <c r="AJ26" s="6">
        <v>24380</v>
      </c>
      <c r="AK26" s="8">
        <v>23760</v>
      </c>
      <c r="AL26" s="6">
        <v>53300</v>
      </c>
      <c r="AM26" s="6">
        <v>48380</v>
      </c>
      <c r="AN26" s="6">
        <v>77100</v>
      </c>
      <c r="AO26" s="6">
        <v>68330</v>
      </c>
      <c r="AP26" s="6">
        <v>27250</v>
      </c>
      <c r="AQ26" s="6">
        <v>26090</v>
      </c>
      <c r="AR26" s="7">
        <v>44110</v>
      </c>
      <c r="AS26" s="6">
        <v>41050</v>
      </c>
      <c r="AT26" s="6">
        <v>69680</v>
      </c>
      <c r="AU26" s="6">
        <v>62500</v>
      </c>
      <c r="AV26" s="6">
        <v>24960</v>
      </c>
      <c r="AW26" s="8">
        <v>24260</v>
      </c>
      <c r="AX26" s="6">
        <v>48130</v>
      </c>
      <c r="AY26" s="6">
        <v>44040</v>
      </c>
      <c r="AZ26" s="6">
        <v>77510</v>
      </c>
      <c r="BA26" s="6">
        <v>67790</v>
      </c>
      <c r="BB26" s="6">
        <v>26170</v>
      </c>
      <c r="BC26" s="6">
        <v>25270</v>
      </c>
      <c r="BD26" s="7">
        <v>50320</v>
      </c>
      <c r="BE26" s="6">
        <v>46070</v>
      </c>
      <c r="BF26" s="6">
        <v>72420</v>
      </c>
      <c r="BG26" s="6">
        <v>64580</v>
      </c>
      <c r="BH26" s="6">
        <v>26270</v>
      </c>
      <c r="BI26" s="8">
        <v>25190</v>
      </c>
    </row>
    <row r="27" spans="1:61">
      <c r="H27" s="9"/>
      <c r="M27" s="10"/>
      <c r="T27" s="9"/>
      <c r="Y27" s="10"/>
      <c r="AF27" s="9"/>
      <c r="AK27" s="10"/>
      <c r="AR27" s="9"/>
      <c r="AW27" s="10"/>
      <c r="BD27" s="9"/>
      <c r="BI27" s="10"/>
    </row>
    <row r="28" spans="1:61">
      <c r="A28" s="2" t="s">
        <v>16</v>
      </c>
      <c r="H28" s="9"/>
      <c r="M28" s="10"/>
      <c r="T28" s="9"/>
      <c r="Y28" s="10"/>
      <c r="AF28" s="9"/>
      <c r="AK28" s="10"/>
      <c r="AR28" s="9"/>
      <c r="AW28" s="10"/>
      <c r="BD28" s="9"/>
      <c r="BI28" s="10"/>
    </row>
    <row r="29" spans="1:61">
      <c r="A29" s="2" t="s">
        <v>137</v>
      </c>
      <c r="B29" s="11">
        <f>100*((B26/B7)^(1/19)-1)</f>
        <v>0.89196932855453159</v>
      </c>
      <c r="C29" s="11">
        <f t="shared" ref="C29:BI29" si="0">100*((C26/C7)^(1/19)-1)</f>
        <v>1.0711807999599587</v>
      </c>
      <c r="D29" s="11">
        <f t="shared" si="0"/>
        <v>1.1878429353431974</v>
      </c>
      <c r="E29" s="11">
        <f t="shared" si="0"/>
        <v>1.3785214591102601</v>
      </c>
      <c r="F29" s="11">
        <f t="shared" si="0"/>
        <v>0.85248126780044231</v>
      </c>
      <c r="G29" s="11">
        <f t="shared" si="0"/>
        <v>1.0131616331820803</v>
      </c>
      <c r="H29" s="12">
        <f>100*((H26/H7)^(1/19)-1)</f>
        <v>0.8984250010543704</v>
      </c>
      <c r="I29" s="11">
        <f t="shared" si="0"/>
        <v>0.9967606898530379</v>
      </c>
      <c r="J29" s="11">
        <f t="shared" si="0"/>
        <v>1.281877863415426</v>
      </c>
      <c r="K29" s="11">
        <f t="shared" si="0"/>
        <v>1.3773691836753699</v>
      </c>
      <c r="L29" s="11">
        <f t="shared" si="0"/>
        <v>1.1934795936279885</v>
      </c>
      <c r="M29" s="13">
        <f t="shared" si="0"/>
        <v>1.1854648233600384</v>
      </c>
      <c r="N29" s="11">
        <f t="shared" si="0"/>
        <v>0.65073639865809163</v>
      </c>
      <c r="O29" s="11">
        <f t="shared" si="0"/>
        <v>0.78087594607887389</v>
      </c>
      <c r="P29" s="11">
        <f t="shared" si="0"/>
        <v>0.98371903467466826</v>
      </c>
      <c r="Q29" s="11">
        <f t="shared" si="0"/>
        <v>1.1318308438455382</v>
      </c>
      <c r="R29" s="11">
        <f t="shared" si="0"/>
        <v>1.0438961843649563</v>
      </c>
      <c r="S29" s="11">
        <f t="shared" si="0"/>
        <v>1.0546282157467557</v>
      </c>
      <c r="T29" s="12">
        <f t="shared" si="0"/>
        <v>0.85224756717896533</v>
      </c>
      <c r="U29" s="11">
        <f t="shared" si="0"/>
        <v>0.98974155843616352</v>
      </c>
      <c r="V29" s="11">
        <f t="shared" si="0"/>
        <v>1.1553842039164541</v>
      </c>
      <c r="W29" s="11">
        <f t="shared" si="0"/>
        <v>1.2901496634110776</v>
      </c>
      <c r="X29" s="11">
        <f t="shared" si="0"/>
        <v>0.96495100162914405</v>
      </c>
      <c r="Y29" s="13">
        <f t="shared" si="0"/>
        <v>1.0166825333970175</v>
      </c>
      <c r="Z29" s="11">
        <f t="shared" si="0"/>
        <v>0.77771135575872563</v>
      </c>
      <c r="AA29" s="11">
        <f t="shared" si="0"/>
        <v>0.94923701803821814</v>
      </c>
      <c r="AB29" s="11">
        <f t="shared" si="0"/>
        <v>1.1225861968953144</v>
      </c>
      <c r="AC29" s="11">
        <f t="shared" si="0"/>
        <v>1.3082262085951646</v>
      </c>
      <c r="AD29" s="11">
        <f t="shared" si="0"/>
        <v>0.80584822832214797</v>
      </c>
      <c r="AE29" s="11">
        <f t="shared" si="0"/>
        <v>0.96746900517323819</v>
      </c>
      <c r="AF29" s="12">
        <f t="shared" si="0"/>
        <v>0.45166517898314051</v>
      </c>
      <c r="AG29" s="11">
        <f t="shared" si="0"/>
        <v>0.60646726287072461</v>
      </c>
      <c r="AH29" s="11">
        <f t="shared" si="0"/>
        <v>0.80657158467118961</v>
      </c>
      <c r="AI29" s="11">
        <f t="shared" si="0"/>
        <v>1.0131940260698524</v>
      </c>
      <c r="AJ29" s="11">
        <f t="shared" si="0"/>
        <v>1.1456599445485161</v>
      </c>
      <c r="AK29" s="13">
        <f t="shared" si="0"/>
        <v>1.130372366915422</v>
      </c>
      <c r="AL29" s="11">
        <f>100*((AL26/AL13)^(1/13)-1)</f>
        <v>0.68820447412381025</v>
      </c>
      <c r="AM29" s="11">
        <f t="shared" ref="AM29:AP29" si="1">100*((AM26/AM13)^(1/13)-1)</f>
        <v>0.79260740339337499</v>
      </c>
      <c r="AN29" s="11">
        <f t="shared" si="1"/>
        <v>1.1104078657805827</v>
      </c>
      <c r="AO29" s="11">
        <f t="shared" si="1"/>
        <v>1.1818276612178602</v>
      </c>
      <c r="AP29" s="11">
        <f t="shared" si="1"/>
        <v>1.3115764896040938</v>
      </c>
      <c r="AQ29" s="11">
        <f>100*((AQ26/AQ13)^(1/13)-1)</f>
        <v>1.2130795699070829</v>
      </c>
      <c r="AR29" s="12">
        <f t="shared" si="0"/>
        <v>0.76060429625013359</v>
      </c>
      <c r="AS29" s="11">
        <f t="shared" si="0"/>
        <v>0.87549681362666387</v>
      </c>
      <c r="AT29" s="11">
        <f t="shared" si="0"/>
        <v>1.3235493429196721</v>
      </c>
      <c r="AU29" s="11">
        <f t="shared" si="0"/>
        <v>1.407093984875174</v>
      </c>
      <c r="AV29" s="11">
        <f t="shared" si="0"/>
        <v>1.0167258580824123</v>
      </c>
      <c r="AW29" s="13">
        <f t="shared" si="0"/>
        <v>1.0270123023481181</v>
      </c>
      <c r="AX29" s="11">
        <f t="shared" si="0"/>
        <v>0.49054824226462124</v>
      </c>
      <c r="AY29" s="11">
        <f t="shared" si="0"/>
        <v>0.62642021390657554</v>
      </c>
      <c r="AZ29" s="11">
        <f t="shared" si="0"/>
        <v>1.0267613317848312</v>
      </c>
      <c r="BA29" s="11">
        <f t="shared" si="0"/>
        <v>1.1071866419165799</v>
      </c>
      <c r="BB29" s="11">
        <f t="shared" si="0"/>
        <v>0.94894430702905375</v>
      </c>
      <c r="BC29" s="11">
        <f t="shared" si="0"/>
        <v>1.0015729729807799</v>
      </c>
      <c r="BD29" s="12">
        <f>100*((BD26/BD7)^(1/19)-1)</f>
        <v>0.97656419250280457</v>
      </c>
      <c r="BE29" s="11">
        <f t="shared" si="0"/>
        <v>1.0496011234265579</v>
      </c>
      <c r="BF29" s="11">
        <f t="shared" si="0"/>
        <v>1.3492422047232999</v>
      </c>
      <c r="BG29" s="11">
        <f t="shared" si="0"/>
        <v>1.4338689750136524</v>
      </c>
      <c r="BH29" s="11">
        <f t="shared" si="0"/>
        <v>1.3562769176773459</v>
      </c>
      <c r="BI29" s="13">
        <f t="shared" si="0"/>
        <v>1.3120224580840389</v>
      </c>
    </row>
    <row r="30" spans="1:61">
      <c r="A30" s="2" t="s">
        <v>18</v>
      </c>
      <c r="B30" s="11">
        <f>100*((B15/B7)^(1/8)-1)</f>
        <v>1.4382931033244839</v>
      </c>
      <c r="C30" s="11">
        <f t="shared" ref="C30:BI30" si="2">100*((C15/C7)^(1/8)-1)</f>
        <v>1.8052050123058327</v>
      </c>
      <c r="D30" s="11">
        <f t="shared" si="2"/>
        <v>1.5720893404868264</v>
      </c>
      <c r="E30" s="11">
        <f t="shared" si="2"/>
        <v>2.0023795346965745</v>
      </c>
      <c r="F30" s="11">
        <f t="shared" si="2"/>
        <v>1.3593290907849331</v>
      </c>
      <c r="G30" s="11">
        <f t="shared" si="2"/>
        <v>1.6274505414954898</v>
      </c>
      <c r="H30" s="12">
        <f t="shared" si="2"/>
        <v>1.5931726456786199</v>
      </c>
      <c r="I30" s="11">
        <f t="shared" si="2"/>
        <v>1.7449280703471626</v>
      </c>
      <c r="J30" s="11">
        <f t="shared" si="2"/>
        <v>1.9054544170687748</v>
      </c>
      <c r="K30" s="11">
        <f t="shared" si="2"/>
        <v>2.109255266309451</v>
      </c>
      <c r="L30" s="11">
        <f t="shared" si="2"/>
        <v>1.5260526014890141</v>
      </c>
      <c r="M30" s="13">
        <f t="shared" si="2"/>
        <v>1.606400931505414</v>
      </c>
      <c r="N30" s="11">
        <f t="shared" si="2"/>
        <v>1.3727832371230653</v>
      </c>
      <c r="O30" s="11">
        <f t="shared" si="2"/>
        <v>1.5801693934413663</v>
      </c>
      <c r="P30" s="11">
        <f t="shared" si="2"/>
        <v>1.614693161501779</v>
      </c>
      <c r="Q30" s="11">
        <f t="shared" si="2"/>
        <v>1.9150240992534373</v>
      </c>
      <c r="R30" s="11">
        <f t="shared" si="2"/>
        <v>1.5349420385384782</v>
      </c>
      <c r="S30" s="11">
        <f t="shared" si="2"/>
        <v>1.5659598015794307</v>
      </c>
      <c r="T30" s="12">
        <f t="shared" si="2"/>
        <v>1.7006782561189704</v>
      </c>
      <c r="U30" s="11">
        <f t="shared" si="2"/>
        <v>1.8941904179250901</v>
      </c>
      <c r="V30" s="11">
        <f t="shared" si="2"/>
        <v>1.9623814937997697</v>
      </c>
      <c r="W30" s="11">
        <f t="shared" si="2"/>
        <v>2.2090004243605632</v>
      </c>
      <c r="X30" s="11">
        <f t="shared" si="2"/>
        <v>1.2847740084244386</v>
      </c>
      <c r="Y30" s="13">
        <f t="shared" si="2"/>
        <v>1.4536639969090492</v>
      </c>
      <c r="Z30" s="11">
        <f t="shared" si="2"/>
        <v>1.6012988913986614</v>
      </c>
      <c r="AA30" s="11">
        <f t="shared" si="2"/>
        <v>1.8202524189588232</v>
      </c>
      <c r="AB30" s="11">
        <f t="shared" si="2"/>
        <v>1.8849091336397672</v>
      </c>
      <c r="AC30" s="11">
        <f t="shared" si="2"/>
        <v>2.2112732025727055</v>
      </c>
      <c r="AD30" s="11">
        <f t="shared" si="2"/>
        <v>1.4282899177452624</v>
      </c>
      <c r="AE30" s="11">
        <f t="shared" si="2"/>
        <v>1.6923696330199078</v>
      </c>
      <c r="AF30" s="12">
        <f t="shared" si="2"/>
        <v>1.7073334245205407</v>
      </c>
      <c r="AG30" s="11">
        <f t="shared" si="2"/>
        <v>1.8225148139022762</v>
      </c>
      <c r="AH30" s="11">
        <f t="shared" si="2"/>
        <v>1.5417196686574819</v>
      </c>
      <c r="AI30" s="11">
        <f t="shared" si="2"/>
        <v>1.9168222798098933</v>
      </c>
      <c r="AJ30" s="11">
        <f t="shared" si="2"/>
        <v>1.8343747946494959</v>
      </c>
      <c r="AK30" s="13">
        <f t="shared" si="2"/>
        <v>1.6724087404164978</v>
      </c>
      <c r="AL30" s="3" t="s">
        <v>15</v>
      </c>
      <c r="AM30" s="3" t="s">
        <v>15</v>
      </c>
      <c r="AN30" s="3" t="s">
        <v>15</v>
      </c>
      <c r="AO30" s="3" t="s">
        <v>15</v>
      </c>
      <c r="AP30" s="3" t="s">
        <v>15</v>
      </c>
      <c r="AQ30" s="3" t="s">
        <v>15</v>
      </c>
      <c r="AR30" s="12">
        <f t="shared" si="2"/>
        <v>1.0767632788162285</v>
      </c>
      <c r="AS30" s="11">
        <f t="shared" si="2"/>
        <v>1.3457780933201491</v>
      </c>
      <c r="AT30" s="11">
        <f t="shared" si="2"/>
        <v>1.8895872307601813</v>
      </c>
      <c r="AU30" s="11">
        <f t="shared" si="2"/>
        <v>2.1340744514847687</v>
      </c>
      <c r="AV30" s="11">
        <f t="shared" si="2"/>
        <v>0.73707245934742094</v>
      </c>
      <c r="AW30" s="13">
        <f t="shared" si="2"/>
        <v>0.84600751671002339</v>
      </c>
      <c r="AX30" s="11">
        <f t="shared" si="2"/>
        <v>0.9319982438300789</v>
      </c>
      <c r="AY30" s="11">
        <f t="shared" si="2"/>
        <v>1.1551075129196731</v>
      </c>
      <c r="AZ30" s="11">
        <f t="shared" si="2"/>
        <v>1.289570000028939</v>
      </c>
      <c r="BA30" s="11">
        <f t="shared" si="2"/>
        <v>1.5320029195326157</v>
      </c>
      <c r="BB30" s="11">
        <f t="shared" si="2"/>
        <v>0.86495498771812507</v>
      </c>
      <c r="BC30" s="11">
        <f t="shared" si="2"/>
        <v>1.0697731376494435</v>
      </c>
      <c r="BD30" s="12">
        <f t="shared" si="2"/>
        <v>1.467328355920583</v>
      </c>
      <c r="BE30" s="11">
        <f t="shared" si="2"/>
        <v>1.6300915491283208</v>
      </c>
      <c r="BF30" s="11">
        <f t="shared" si="2"/>
        <v>1.7198874571342726</v>
      </c>
      <c r="BG30" s="11">
        <f t="shared" si="2"/>
        <v>1.9418372742309176</v>
      </c>
      <c r="BH30" s="11">
        <f t="shared" si="2"/>
        <v>1.5484111529609157</v>
      </c>
      <c r="BI30" s="13">
        <f t="shared" si="2"/>
        <v>1.6050950793039087</v>
      </c>
    </row>
    <row r="31" spans="1:61">
      <c r="A31" s="2" t="s">
        <v>19</v>
      </c>
      <c r="B31" s="11">
        <f>100*((B26/B15)^(1/11)-1)</f>
        <v>0.49649195767280663</v>
      </c>
      <c r="C31" s="11">
        <f t="shared" ref="C31:BI31" si="3">100*((C26/C15)^(1/11)-1)</f>
        <v>0.54067133076085572</v>
      </c>
      <c r="D31" s="11">
        <f t="shared" si="3"/>
        <v>0.90930432434237485</v>
      </c>
      <c r="E31" s="11">
        <f t="shared" si="3"/>
        <v>0.92720439686713174</v>
      </c>
      <c r="F31" s="11">
        <f t="shared" si="3"/>
        <v>0.4854573083234559</v>
      </c>
      <c r="G31" s="11">
        <f t="shared" si="3"/>
        <v>0.56873953004297206</v>
      </c>
      <c r="H31" s="12">
        <f t="shared" si="3"/>
        <v>0.3961399768866114</v>
      </c>
      <c r="I31" s="11">
        <f t="shared" si="3"/>
        <v>0.45609679064093633</v>
      </c>
      <c r="J31" s="11">
        <f t="shared" si="3"/>
        <v>0.83076566005371166</v>
      </c>
      <c r="K31" s="11">
        <f t="shared" si="3"/>
        <v>0.8483855078124547</v>
      </c>
      <c r="L31" s="11">
        <f t="shared" si="3"/>
        <v>0.95229278478330404</v>
      </c>
      <c r="M31" s="13">
        <f t="shared" si="3"/>
        <v>0.88042520125728441</v>
      </c>
      <c r="N31" s="11">
        <f t="shared" si="3"/>
        <v>0.12884378247777217</v>
      </c>
      <c r="O31" s="11">
        <f t="shared" si="3"/>
        <v>0.20352476919809348</v>
      </c>
      <c r="P31" s="11">
        <f t="shared" si="3"/>
        <v>0.52729105735309645</v>
      </c>
      <c r="Q31" s="11">
        <f t="shared" si="3"/>
        <v>0.56601871058561404</v>
      </c>
      <c r="R31" s="11">
        <f t="shared" si="3"/>
        <v>0.68826419877330292</v>
      </c>
      <c r="S31" s="11">
        <f t="shared" si="3"/>
        <v>0.68436834790441825</v>
      </c>
      <c r="T31" s="12">
        <f t="shared" si="3"/>
        <v>0.23965611558542932</v>
      </c>
      <c r="U31" s="11">
        <f t="shared" si="3"/>
        <v>0.33700716098143957</v>
      </c>
      <c r="V31" s="11">
        <f t="shared" si="3"/>
        <v>0.57249171433597645</v>
      </c>
      <c r="W31" s="11">
        <f t="shared" si="3"/>
        <v>0.62708716427706257</v>
      </c>
      <c r="X31" s="11">
        <f t="shared" si="3"/>
        <v>0.73298694628300964</v>
      </c>
      <c r="Y31" s="13">
        <f t="shared" si="3"/>
        <v>0.70006048411384025</v>
      </c>
      <c r="Z31" s="11">
        <f t="shared" si="3"/>
        <v>0.18293492876921835</v>
      </c>
      <c r="AA31" s="11">
        <f t="shared" si="3"/>
        <v>0.32045491995853492</v>
      </c>
      <c r="AB31" s="11">
        <f t="shared" si="3"/>
        <v>0.57175454192024411</v>
      </c>
      <c r="AC31" s="11">
        <f t="shared" si="3"/>
        <v>0.65648009163439269</v>
      </c>
      <c r="AD31" s="11">
        <f t="shared" si="3"/>
        <v>0.35556390445592445</v>
      </c>
      <c r="AE31" s="11">
        <f t="shared" si="3"/>
        <v>0.4435162701489137</v>
      </c>
      <c r="AF31" s="12">
        <f t="shared" si="3"/>
        <v>-0.45180010533872883</v>
      </c>
      <c r="AG31" s="11">
        <f t="shared" si="3"/>
        <v>-0.26879911004376034</v>
      </c>
      <c r="AH31" s="11">
        <f t="shared" si="3"/>
        <v>0.27526361484582207</v>
      </c>
      <c r="AI31" s="11">
        <f t="shared" si="3"/>
        <v>0.36104615617855718</v>
      </c>
      <c r="AJ31" s="11">
        <f t="shared" si="3"/>
        <v>0.647703804775146</v>
      </c>
      <c r="AK31" s="13">
        <f t="shared" si="3"/>
        <v>0.73797999875853115</v>
      </c>
      <c r="AL31" s="11">
        <f t="shared" si="3"/>
        <v>0.32172468635833784</v>
      </c>
      <c r="AM31" s="11">
        <f t="shared" si="3"/>
        <v>0.3584149171784734</v>
      </c>
      <c r="AN31" s="11">
        <f t="shared" si="3"/>
        <v>0.65436378897709702</v>
      </c>
      <c r="AO31" s="11">
        <f t="shared" si="3"/>
        <v>0.69092613973757988</v>
      </c>
      <c r="AP31" s="11">
        <f t="shared" si="3"/>
        <v>1.2551851283014726</v>
      </c>
      <c r="AQ31" s="11">
        <f t="shared" si="3"/>
        <v>1.1246880792814551</v>
      </c>
      <c r="AR31" s="12">
        <f>100*((AR26/AR15)^(1/11)-1)</f>
        <v>0.53129180532851539</v>
      </c>
      <c r="AS31" s="11">
        <f>100*((AS26/AS15)^(1/11)-1)</f>
        <v>0.53484532973311349</v>
      </c>
      <c r="AT31" s="11">
        <f t="shared" si="3"/>
        <v>0.91386152527386244</v>
      </c>
      <c r="AU31" s="11">
        <f t="shared" si="3"/>
        <v>0.88163317347051962</v>
      </c>
      <c r="AV31" s="11">
        <f t="shared" si="3"/>
        <v>1.2205976424140008</v>
      </c>
      <c r="AW31" s="13">
        <f t="shared" si="3"/>
        <v>1.1588561692932764</v>
      </c>
      <c r="AX31" s="11">
        <f t="shared" si="3"/>
        <v>0.170706903721074</v>
      </c>
      <c r="AY31" s="11">
        <f t="shared" si="3"/>
        <v>0.24365674019644068</v>
      </c>
      <c r="AZ31" s="11">
        <f t="shared" si="3"/>
        <v>0.83605615085069473</v>
      </c>
      <c r="BA31" s="11">
        <f t="shared" si="3"/>
        <v>0.79934619421715425</v>
      </c>
      <c r="BB31" s="11">
        <f t="shared" si="3"/>
        <v>1.0100713724770394</v>
      </c>
      <c r="BC31" s="11">
        <f t="shared" si="3"/>
        <v>0.95200176031502437</v>
      </c>
      <c r="BD31" s="12">
        <f t="shared" si="3"/>
        <v>0.62113635461797934</v>
      </c>
      <c r="BE31" s="11">
        <f t="shared" si="3"/>
        <v>0.62950990454571087</v>
      </c>
      <c r="BF31" s="11">
        <f t="shared" si="3"/>
        <v>1.0805305824860501</v>
      </c>
      <c r="BG31" s="11">
        <f t="shared" si="3"/>
        <v>1.0660280297660751</v>
      </c>
      <c r="BH31" s="11">
        <f t="shared" si="3"/>
        <v>1.2167712985320156</v>
      </c>
      <c r="BI31" s="13">
        <f t="shared" si="3"/>
        <v>1.0994098346635228</v>
      </c>
    </row>
    <row r="32" spans="1:61">
      <c r="B32" s="11"/>
      <c r="C32" s="11"/>
      <c r="D32" s="11"/>
      <c r="E32" s="11"/>
      <c r="F32" s="11"/>
      <c r="G32" s="11"/>
      <c r="H32" s="171"/>
      <c r="I32" s="11"/>
      <c r="J32" s="11"/>
      <c r="K32" s="11"/>
      <c r="L32" s="11"/>
      <c r="M32" s="171"/>
      <c r="N32" s="11"/>
      <c r="O32" s="11"/>
      <c r="P32" s="11"/>
      <c r="Q32" s="11"/>
      <c r="R32" s="11"/>
      <c r="S32" s="11"/>
      <c r="T32" s="171"/>
      <c r="U32" s="11"/>
      <c r="V32" s="11"/>
      <c r="W32" s="11"/>
      <c r="X32" s="11"/>
      <c r="Y32" s="171"/>
      <c r="Z32" s="11"/>
      <c r="AA32" s="11"/>
      <c r="AB32" s="11"/>
      <c r="AC32" s="11"/>
      <c r="AD32" s="11"/>
      <c r="AE32" s="11"/>
      <c r="AF32" s="171"/>
      <c r="AG32" s="11"/>
      <c r="AH32" s="11"/>
      <c r="AI32" s="11"/>
      <c r="AJ32" s="11"/>
      <c r="AK32" s="171"/>
      <c r="AL32" s="11"/>
      <c r="AM32" s="11"/>
      <c r="AN32" s="11"/>
      <c r="AO32" s="11"/>
      <c r="AP32" s="11"/>
      <c r="AQ32" s="11"/>
      <c r="AR32" s="171"/>
      <c r="AS32" s="11"/>
      <c r="AT32" s="11"/>
      <c r="AU32" s="11"/>
      <c r="AV32" s="11"/>
      <c r="AW32" s="171"/>
      <c r="AX32" s="11"/>
      <c r="AY32" s="11"/>
      <c r="AZ32" s="11"/>
      <c r="BA32" s="11"/>
      <c r="BB32" s="11"/>
      <c r="BC32" s="11"/>
      <c r="BD32" s="171"/>
      <c r="BE32" s="11"/>
      <c r="BF32" s="11"/>
      <c r="BG32" s="11"/>
      <c r="BH32" s="11"/>
      <c r="BI32" s="171"/>
    </row>
    <row r="33" spans="1:61">
      <c r="A33" s="2" t="s">
        <v>138</v>
      </c>
      <c r="B33" s="11"/>
      <c r="C33" s="11"/>
      <c r="D33" s="11"/>
      <c r="E33" s="11"/>
      <c r="F33" s="11"/>
      <c r="G33" s="11"/>
      <c r="H33" s="171"/>
      <c r="I33" s="11"/>
      <c r="J33" s="11"/>
      <c r="K33" s="11"/>
      <c r="L33" s="11"/>
      <c r="M33" s="171"/>
      <c r="N33" s="11"/>
      <c r="O33" s="11"/>
      <c r="P33" s="11"/>
      <c r="Q33" s="11"/>
      <c r="R33" s="11"/>
      <c r="S33" s="11"/>
      <c r="T33" s="171"/>
      <c r="U33" s="11"/>
      <c r="V33" s="11"/>
      <c r="W33" s="11"/>
      <c r="X33" s="11"/>
      <c r="Y33" s="171"/>
      <c r="Z33" s="11"/>
      <c r="AA33" s="11"/>
      <c r="AB33" s="11"/>
      <c r="AC33" s="11"/>
      <c r="AD33" s="11"/>
      <c r="AE33" s="11"/>
      <c r="AF33" s="171"/>
      <c r="AG33" s="11"/>
      <c r="AH33" s="11"/>
      <c r="AI33" s="11"/>
      <c r="AJ33" s="11"/>
      <c r="AK33" s="171"/>
      <c r="AL33" s="11"/>
      <c r="AM33" s="11"/>
      <c r="AN33" s="11"/>
      <c r="AO33" s="11"/>
      <c r="AP33" s="11"/>
      <c r="AQ33" s="11"/>
      <c r="AR33" s="171"/>
      <c r="AS33" s="11"/>
      <c r="AT33" s="11"/>
      <c r="AU33" s="11"/>
      <c r="AV33" s="11"/>
      <c r="AW33" s="171"/>
      <c r="AX33" s="11"/>
      <c r="AY33" s="11"/>
      <c r="AZ33" s="11"/>
      <c r="BA33" s="11"/>
      <c r="BB33" s="11"/>
      <c r="BC33" s="11"/>
      <c r="BD33" s="171"/>
      <c r="BE33" s="11"/>
      <c r="BF33" s="11"/>
      <c r="BG33" s="11"/>
      <c r="BH33" s="11"/>
      <c r="BI33" s="171"/>
    </row>
    <row r="34" spans="1:61">
      <c r="B34" s="11"/>
      <c r="C34" s="11"/>
      <c r="D34" s="11"/>
      <c r="E34" s="11"/>
      <c r="F34" s="11"/>
      <c r="G34" s="11"/>
      <c r="H34" s="171"/>
      <c r="I34" s="11"/>
      <c r="J34" s="11"/>
      <c r="K34" s="11"/>
      <c r="L34" s="11"/>
      <c r="M34" s="171"/>
      <c r="N34" s="11"/>
      <c r="O34" s="11"/>
      <c r="P34" s="11"/>
      <c r="Q34" s="11"/>
      <c r="R34" s="11"/>
      <c r="S34" s="11"/>
      <c r="T34" s="171"/>
      <c r="U34" s="11"/>
      <c r="V34" s="11"/>
      <c r="W34" s="11"/>
      <c r="X34" s="11"/>
      <c r="Y34" s="171"/>
      <c r="Z34" s="11"/>
      <c r="AA34" s="11"/>
      <c r="AB34" s="11"/>
      <c r="AC34" s="11"/>
      <c r="AD34" s="11"/>
      <c r="AE34" s="11"/>
      <c r="AF34" s="171"/>
      <c r="AG34" s="11"/>
      <c r="AH34" s="11"/>
      <c r="AI34" s="11"/>
      <c r="AJ34" s="11"/>
      <c r="AK34" s="171"/>
      <c r="AL34" s="11"/>
      <c r="AM34" s="11"/>
      <c r="AN34" s="11"/>
      <c r="AO34" s="11"/>
      <c r="AP34" s="11"/>
      <c r="AQ34" s="11"/>
      <c r="AR34" s="171"/>
      <c r="AS34" s="11"/>
      <c r="AT34" s="11"/>
      <c r="AU34" s="11"/>
      <c r="AV34" s="11"/>
      <c r="AW34" s="171"/>
      <c r="AX34" s="11"/>
      <c r="AY34" s="11"/>
      <c r="AZ34" s="11"/>
      <c r="BA34" s="11"/>
      <c r="BB34" s="11"/>
      <c r="BC34" s="11"/>
      <c r="BD34" s="171"/>
      <c r="BE34" s="11"/>
      <c r="BF34" s="11"/>
      <c r="BG34" s="11"/>
      <c r="BH34" s="11"/>
      <c r="BI34" s="171"/>
    </row>
    <row r="35" spans="1:61">
      <c r="B35" s="11"/>
      <c r="C35" s="11"/>
      <c r="D35" s="11"/>
      <c r="E35" s="11"/>
      <c r="F35" s="11"/>
      <c r="G35" s="11"/>
      <c r="H35" s="171"/>
      <c r="I35" s="11"/>
      <c r="J35" s="11"/>
      <c r="K35" s="11"/>
      <c r="L35" s="11"/>
      <c r="M35" s="171"/>
      <c r="N35" s="11"/>
      <c r="O35" s="11"/>
      <c r="P35" s="11"/>
      <c r="Q35" s="11"/>
      <c r="R35" s="11"/>
      <c r="S35" s="11"/>
      <c r="T35" s="171"/>
      <c r="U35" s="11"/>
      <c r="V35" s="11"/>
      <c r="W35" s="11"/>
      <c r="X35" s="11"/>
      <c r="Y35" s="171"/>
      <c r="Z35" s="11"/>
      <c r="AA35" s="11"/>
      <c r="AB35" s="11"/>
      <c r="AC35" s="11"/>
      <c r="AD35" s="11"/>
      <c r="AE35" s="11"/>
      <c r="AF35" s="171"/>
      <c r="AG35" s="11"/>
      <c r="AH35" s="11"/>
      <c r="AI35" s="11"/>
      <c r="AJ35" s="11"/>
      <c r="AK35" s="171"/>
      <c r="AL35" s="11"/>
      <c r="AM35" s="11"/>
      <c r="AN35" s="11"/>
      <c r="AO35" s="11"/>
      <c r="AP35" s="11"/>
      <c r="AQ35" s="11"/>
      <c r="AR35" s="171"/>
      <c r="AS35" s="11"/>
      <c r="AT35" s="11"/>
      <c r="AU35" s="11"/>
      <c r="AV35" s="11"/>
      <c r="AW35" s="171"/>
      <c r="AX35" s="11"/>
      <c r="AY35" s="11"/>
      <c r="AZ35" s="11"/>
      <c r="BA35" s="11"/>
      <c r="BB35" s="11"/>
      <c r="BC35" s="11"/>
      <c r="BD35" s="171"/>
      <c r="BE35" s="11"/>
      <c r="BF35" s="11"/>
      <c r="BG35" s="11"/>
      <c r="BH35" s="11"/>
      <c r="BI35" s="171"/>
    </row>
    <row r="36" spans="1:61">
      <c r="A36" s="2" t="s">
        <v>123</v>
      </c>
    </row>
    <row r="39" spans="1:61">
      <c r="A39" s="2" t="s">
        <v>139</v>
      </c>
    </row>
  </sheetData>
  <mergeCells count="40">
    <mergeCell ref="BH5:BI5"/>
    <mergeCell ref="AL5:AM5"/>
    <mergeCell ref="AN5:AO5"/>
    <mergeCell ref="AP5:AQ5"/>
    <mergeCell ref="AR5:AS5"/>
    <mergeCell ref="AT5:AU5"/>
    <mergeCell ref="AV5:AW5"/>
    <mergeCell ref="AX5:AY5"/>
    <mergeCell ref="AZ5:BA5"/>
    <mergeCell ref="BB5:BC5"/>
    <mergeCell ref="BD5:BE5"/>
    <mergeCell ref="BF5:BG5"/>
    <mergeCell ref="AJ5:AK5"/>
    <mergeCell ref="N5:O5"/>
    <mergeCell ref="P5:Q5"/>
    <mergeCell ref="R5:S5"/>
    <mergeCell ref="T5:U5"/>
    <mergeCell ref="V5:W5"/>
    <mergeCell ref="X5:Y5"/>
    <mergeCell ref="Z5:AA5"/>
    <mergeCell ref="AB5:AC5"/>
    <mergeCell ref="AD5:AE5"/>
    <mergeCell ref="AF5:AG5"/>
    <mergeCell ref="AH5:AI5"/>
    <mergeCell ref="AL4:AQ4"/>
    <mergeCell ref="AR4:AW4"/>
    <mergeCell ref="AX4:BC4"/>
    <mergeCell ref="BD4:BI4"/>
    <mergeCell ref="B5:C5"/>
    <mergeCell ref="D5:E5"/>
    <mergeCell ref="F5:G5"/>
    <mergeCell ref="H5:I5"/>
    <mergeCell ref="J5:K5"/>
    <mergeCell ref="L5:M5"/>
    <mergeCell ref="B4:G4"/>
    <mergeCell ref="H4:M4"/>
    <mergeCell ref="N4:S4"/>
    <mergeCell ref="T4:Y4"/>
    <mergeCell ref="Z4:AE4"/>
    <mergeCell ref="AF4:AK4"/>
  </mergeCells>
  <pageMargins left="0.7" right="0.7" top="0.75" bottom="0.75" header="0.3" footer="0.3"/>
  <pageSetup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AE079-4012-4A4E-8618-4FFC28999B1B}">
  <dimension ref="A1:AW34"/>
  <sheetViews>
    <sheetView zoomScaleNormal="100" workbookViewId="0">
      <pane xSplit="1" topLeftCell="B1" activePane="topRight" state="frozen"/>
      <selection pane="topRight"/>
    </sheetView>
  </sheetViews>
  <sheetFormatPr baseColWidth="10" defaultColWidth="10.83203125" defaultRowHeight="16"/>
  <cols>
    <col min="1" max="1" width="15.5" style="2" customWidth="1"/>
    <col min="2" max="16384" width="10.83203125" style="2"/>
  </cols>
  <sheetData>
    <row r="1" spans="1:49">
      <c r="A1" s="1" t="s">
        <v>172</v>
      </c>
    </row>
    <row r="4" spans="1:49">
      <c r="B4" s="213" t="s">
        <v>2</v>
      </c>
      <c r="C4" s="213"/>
      <c r="D4" s="213"/>
      <c r="E4" s="213"/>
      <c r="F4" s="213"/>
      <c r="G4" s="213"/>
      <c r="H4" s="212" t="s">
        <v>3</v>
      </c>
      <c r="I4" s="227"/>
      <c r="J4" s="227"/>
      <c r="K4" s="227"/>
      <c r="L4" s="227"/>
      <c r="M4" s="225"/>
      <c r="N4" s="213" t="s">
        <v>4</v>
      </c>
      <c r="O4" s="213"/>
      <c r="P4" s="213"/>
      <c r="Q4" s="213"/>
      <c r="R4" s="213"/>
      <c r="S4" s="213"/>
      <c r="T4" s="212" t="s">
        <v>5</v>
      </c>
      <c r="U4" s="227"/>
      <c r="V4" s="227"/>
      <c r="W4" s="227"/>
      <c r="X4" s="227"/>
      <c r="Y4" s="225"/>
      <c r="Z4" s="213" t="s">
        <v>6</v>
      </c>
      <c r="AA4" s="213"/>
      <c r="AB4" s="213"/>
      <c r="AC4" s="213"/>
      <c r="AD4" s="213"/>
      <c r="AE4" s="213"/>
      <c r="AF4" s="212" t="s">
        <v>7</v>
      </c>
      <c r="AG4" s="227"/>
      <c r="AH4" s="227"/>
      <c r="AI4" s="227"/>
      <c r="AJ4" s="227"/>
      <c r="AK4" s="225"/>
      <c r="AL4" s="213" t="s">
        <v>8</v>
      </c>
      <c r="AM4" s="213"/>
      <c r="AN4" s="213"/>
      <c r="AO4" s="213"/>
      <c r="AP4" s="213"/>
      <c r="AQ4" s="213"/>
      <c r="AR4" s="212" t="s">
        <v>9</v>
      </c>
      <c r="AS4" s="227"/>
      <c r="AT4" s="227"/>
      <c r="AU4" s="227"/>
      <c r="AV4" s="227"/>
      <c r="AW4" s="225"/>
    </row>
    <row r="5" spans="1:49" ht="33" customHeight="1">
      <c r="B5" s="214" t="s">
        <v>10</v>
      </c>
      <c r="C5" s="214"/>
      <c r="D5" s="214" t="s">
        <v>11</v>
      </c>
      <c r="E5" s="214"/>
      <c r="F5" s="214" t="s">
        <v>12</v>
      </c>
      <c r="G5" s="214"/>
      <c r="H5" s="215" t="s">
        <v>10</v>
      </c>
      <c r="I5" s="226"/>
      <c r="J5" s="226" t="s">
        <v>11</v>
      </c>
      <c r="K5" s="226"/>
      <c r="L5" s="226" t="s">
        <v>12</v>
      </c>
      <c r="M5" s="216"/>
      <c r="N5" s="214" t="s">
        <v>10</v>
      </c>
      <c r="O5" s="214"/>
      <c r="P5" s="214" t="s">
        <v>11</v>
      </c>
      <c r="Q5" s="214"/>
      <c r="R5" s="214" t="s">
        <v>12</v>
      </c>
      <c r="S5" s="214"/>
      <c r="T5" s="215" t="s">
        <v>10</v>
      </c>
      <c r="U5" s="226"/>
      <c r="V5" s="226" t="s">
        <v>11</v>
      </c>
      <c r="W5" s="226"/>
      <c r="X5" s="226" t="s">
        <v>12</v>
      </c>
      <c r="Y5" s="216"/>
      <c r="Z5" s="214" t="s">
        <v>10</v>
      </c>
      <c r="AA5" s="214"/>
      <c r="AB5" s="214" t="s">
        <v>11</v>
      </c>
      <c r="AC5" s="214"/>
      <c r="AD5" s="214" t="s">
        <v>12</v>
      </c>
      <c r="AE5" s="214"/>
      <c r="AF5" s="215" t="s">
        <v>10</v>
      </c>
      <c r="AG5" s="226"/>
      <c r="AH5" s="226" t="s">
        <v>11</v>
      </c>
      <c r="AI5" s="226"/>
      <c r="AJ5" s="226" t="s">
        <v>12</v>
      </c>
      <c r="AK5" s="216"/>
      <c r="AL5" s="214" t="s">
        <v>10</v>
      </c>
      <c r="AM5" s="214"/>
      <c r="AN5" s="214" t="s">
        <v>11</v>
      </c>
      <c r="AO5" s="214"/>
      <c r="AP5" s="214" t="s">
        <v>12</v>
      </c>
      <c r="AQ5" s="214"/>
      <c r="AR5" s="215" t="s">
        <v>10</v>
      </c>
      <c r="AS5" s="226"/>
      <c r="AT5" s="226" t="s">
        <v>11</v>
      </c>
      <c r="AU5" s="226"/>
      <c r="AV5" s="226" t="s">
        <v>12</v>
      </c>
      <c r="AW5" s="216"/>
    </row>
    <row r="6" spans="1:49">
      <c r="B6" s="165" t="s">
        <v>13</v>
      </c>
      <c r="C6" s="165" t="s">
        <v>14</v>
      </c>
      <c r="D6" s="165" t="s">
        <v>13</v>
      </c>
      <c r="E6" s="165" t="s">
        <v>14</v>
      </c>
      <c r="F6" s="165" t="s">
        <v>13</v>
      </c>
      <c r="G6" s="165" t="s">
        <v>14</v>
      </c>
      <c r="H6" s="166" t="s">
        <v>13</v>
      </c>
      <c r="I6" s="174" t="s">
        <v>14</v>
      </c>
      <c r="J6" s="174" t="s">
        <v>13</v>
      </c>
      <c r="K6" s="174" t="s">
        <v>14</v>
      </c>
      <c r="L6" s="174" t="s">
        <v>13</v>
      </c>
      <c r="M6" s="167" t="s">
        <v>14</v>
      </c>
      <c r="N6" s="165" t="s">
        <v>13</v>
      </c>
      <c r="O6" s="165" t="s">
        <v>14</v>
      </c>
      <c r="P6" s="165" t="s">
        <v>13</v>
      </c>
      <c r="Q6" s="165" t="s">
        <v>14</v>
      </c>
      <c r="R6" s="165" t="s">
        <v>13</v>
      </c>
      <c r="S6" s="165" t="s">
        <v>14</v>
      </c>
      <c r="T6" s="166" t="s">
        <v>13</v>
      </c>
      <c r="U6" s="174" t="s">
        <v>14</v>
      </c>
      <c r="V6" s="174" t="s">
        <v>13</v>
      </c>
      <c r="W6" s="174" t="s">
        <v>14</v>
      </c>
      <c r="X6" s="174" t="s">
        <v>13</v>
      </c>
      <c r="Y6" s="167" t="s">
        <v>14</v>
      </c>
      <c r="Z6" s="165" t="s">
        <v>13</v>
      </c>
      <c r="AA6" s="165" t="s">
        <v>14</v>
      </c>
      <c r="AB6" s="165" t="s">
        <v>13</v>
      </c>
      <c r="AC6" s="165" t="s">
        <v>14</v>
      </c>
      <c r="AD6" s="165" t="s">
        <v>13</v>
      </c>
      <c r="AE6" s="165" t="s">
        <v>14</v>
      </c>
      <c r="AF6" s="166" t="s">
        <v>13</v>
      </c>
      <c r="AG6" s="174" t="s">
        <v>14</v>
      </c>
      <c r="AH6" s="174" t="s">
        <v>13</v>
      </c>
      <c r="AI6" s="174" t="s">
        <v>14</v>
      </c>
      <c r="AJ6" s="174" t="s">
        <v>13</v>
      </c>
      <c r="AK6" s="167" t="s">
        <v>14</v>
      </c>
      <c r="AL6" s="165" t="s">
        <v>13</v>
      </c>
      <c r="AM6" s="165" t="s">
        <v>14</v>
      </c>
      <c r="AN6" s="165" t="s">
        <v>13</v>
      </c>
      <c r="AO6" s="165" t="s">
        <v>14</v>
      </c>
      <c r="AP6" s="165" t="s">
        <v>13</v>
      </c>
      <c r="AQ6" s="165" t="s">
        <v>14</v>
      </c>
      <c r="AR6" s="166" t="s">
        <v>13</v>
      </c>
      <c r="AS6" s="174" t="s">
        <v>14</v>
      </c>
      <c r="AT6" s="174" t="s">
        <v>13</v>
      </c>
      <c r="AU6" s="174" t="s">
        <v>14</v>
      </c>
      <c r="AV6" s="174" t="s">
        <v>13</v>
      </c>
      <c r="AW6" s="167" t="s">
        <v>14</v>
      </c>
    </row>
    <row r="7" spans="1:49">
      <c r="A7" s="2">
        <v>2000</v>
      </c>
      <c r="B7" s="157">
        <v>109.99054522533879</v>
      </c>
      <c r="C7" s="157">
        <v>107.78805120910384</v>
      </c>
      <c r="D7" s="157">
        <v>111.87774947904607</v>
      </c>
      <c r="E7" s="157">
        <v>109.41523605150215</v>
      </c>
      <c r="F7" s="157">
        <v>112.63700838168923</v>
      </c>
      <c r="G7" s="157">
        <v>109.26430517711172</v>
      </c>
      <c r="H7" s="172">
        <v>107.592216443824</v>
      </c>
      <c r="I7" s="175">
        <v>105.74991017719167</v>
      </c>
      <c r="J7" s="175">
        <v>110.54573640874342</v>
      </c>
      <c r="K7" s="175">
        <v>108.47037954805448</v>
      </c>
      <c r="L7" s="175">
        <v>109.86175782443036</v>
      </c>
      <c r="M7" s="173">
        <v>107.30149269821059</v>
      </c>
      <c r="N7" s="157">
        <v>119.38228805546801</v>
      </c>
      <c r="O7" s="157">
        <v>115.18492176386911</v>
      </c>
      <c r="P7" s="157">
        <v>118.33757814308868</v>
      </c>
      <c r="Q7" s="157">
        <v>114.56545064377683</v>
      </c>
      <c r="R7" s="157">
        <v>120.6963249516441</v>
      </c>
      <c r="S7" s="157">
        <v>114.23705722070846</v>
      </c>
      <c r="T7" s="172">
        <v>97.856917743460443</v>
      </c>
      <c r="U7" s="175">
        <v>98.71977240398293</v>
      </c>
      <c r="V7" s="175">
        <v>101.18082889557769</v>
      </c>
      <c r="W7" s="175">
        <v>100.10729613733905</v>
      </c>
      <c r="X7" s="175">
        <v>88.330109606705349</v>
      </c>
      <c r="Y7" s="173">
        <v>91.212534059945497</v>
      </c>
      <c r="Z7" s="157" t="s">
        <v>15</v>
      </c>
      <c r="AA7" s="157" t="s">
        <v>15</v>
      </c>
      <c r="AB7" s="157" t="s">
        <v>15</v>
      </c>
      <c r="AC7" s="157" t="s">
        <v>15</v>
      </c>
      <c r="AD7" s="157" t="s">
        <v>15</v>
      </c>
      <c r="AE7" s="157" t="s">
        <v>15</v>
      </c>
      <c r="AF7" s="172">
        <v>83.989914907028037</v>
      </c>
      <c r="AG7" s="175">
        <v>86.308677098150781</v>
      </c>
      <c r="AH7" s="175">
        <v>87.682333873581854</v>
      </c>
      <c r="AI7" s="175">
        <v>89.699570815450642</v>
      </c>
      <c r="AJ7" s="175">
        <v>92.649903288201159</v>
      </c>
      <c r="AK7" s="173">
        <v>94.959128065395092</v>
      </c>
      <c r="AL7" s="157">
        <v>96.43870154427988</v>
      </c>
      <c r="AM7" s="157">
        <v>97.048364153627304</v>
      </c>
      <c r="AN7" s="157">
        <v>103.12572354711739</v>
      </c>
      <c r="AO7" s="157">
        <v>102.92381974248926</v>
      </c>
      <c r="AP7" s="157">
        <v>98.388136686009034</v>
      </c>
      <c r="AQ7" s="157">
        <v>99.386920980926448</v>
      </c>
      <c r="AR7" s="172">
        <v>91.994957453514033</v>
      </c>
      <c r="AS7" s="175">
        <v>93.741109530583202</v>
      </c>
      <c r="AT7" s="175">
        <v>90.692289881917105</v>
      </c>
      <c r="AU7" s="175">
        <v>92.221030042918443</v>
      </c>
      <c r="AV7" s="175">
        <v>91.489361702127667</v>
      </c>
      <c r="AW7" s="173">
        <v>93.460490463215251</v>
      </c>
    </row>
    <row r="8" spans="1:49">
      <c r="A8" s="2">
        <v>2001</v>
      </c>
      <c r="B8" s="157">
        <v>109.54773869346735</v>
      </c>
      <c r="C8" s="157">
        <v>107.28959575878065</v>
      </c>
      <c r="D8" s="157">
        <v>111.45257572407694</v>
      </c>
      <c r="E8" s="157">
        <v>109.26395939086294</v>
      </c>
      <c r="F8" s="157">
        <v>113.65021328458256</v>
      </c>
      <c r="G8" s="157">
        <v>110.05154639175259</v>
      </c>
      <c r="H8" s="172">
        <v>105.37089876663975</v>
      </c>
      <c r="I8" s="175">
        <v>103.7926345739089</v>
      </c>
      <c r="J8" s="175">
        <v>109.57853681849058</v>
      </c>
      <c r="K8" s="175">
        <v>107.82965841907669</v>
      </c>
      <c r="L8" s="175">
        <v>106.87989351502783</v>
      </c>
      <c r="M8" s="173">
        <v>105.03336993945294</v>
      </c>
      <c r="N8" s="157">
        <v>118.44516701152823</v>
      </c>
      <c r="O8" s="157">
        <v>114.74486414844267</v>
      </c>
      <c r="P8" s="157">
        <v>118.79283661286757</v>
      </c>
      <c r="Q8" s="157">
        <v>115.81218274111676</v>
      </c>
      <c r="R8" s="157">
        <v>121.75502742230346</v>
      </c>
      <c r="S8" s="157">
        <v>116.30154639175257</v>
      </c>
      <c r="T8" s="172">
        <v>95.92078037245048</v>
      </c>
      <c r="U8" s="175">
        <v>96.487740225314781</v>
      </c>
      <c r="V8" s="175">
        <v>99.027194340039799</v>
      </c>
      <c r="W8" s="175">
        <v>98.274111675126903</v>
      </c>
      <c r="X8" s="175">
        <v>87.507617306520402</v>
      </c>
      <c r="Y8" s="173">
        <v>90.206185567010323</v>
      </c>
      <c r="Z8" s="157" t="s">
        <v>15</v>
      </c>
      <c r="AA8" s="157" t="s">
        <v>15</v>
      </c>
      <c r="AB8" s="157" t="s">
        <v>15</v>
      </c>
      <c r="AC8" s="157" t="s">
        <v>15</v>
      </c>
      <c r="AD8" s="157" t="s">
        <v>15</v>
      </c>
      <c r="AE8" s="157" t="s">
        <v>15</v>
      </c>
      <c r="AF8" s="172">
        <v>82.678096364173825</v>
      </c>
      <c r="AG8" s="175">
        <v>84.89065606361828</v>
      </c>
      <c r="AH8" s="175">
        <v>88.105239885032063</v>
      </c>
      <c r="AI8" s="175">
        <v>90.025380710659903</v>
      </c>
      <c r="AJ8" s="175">
        <v>88.360755636806815</v>
      </c>
      <c r="AK8" s="173">
        <v>91.817010309278359</v>
      </c>
      <c r="AL8" s="157">
        <v>95.388708247117961</v>
      </c>
      <c r="AM8" s="157">
        <v>96.255798542080854</v>
      </c>
      <c r="AN8" s="157">
        <v>101.17178863586115</v>
      </c>
      <c r="AO8" s="157">
        <v>100.48223350253807</v>
      </c>
      <c r="AP8" s="157">
        <v>95.91712370505789</v>
      </c>
      <c r="AQ8" s="157">
        <v>96.907216494845358</v>
      </c>
      <c r="AR8" s="172">
        <v>92.964824120603012</v>
      </c>
      <c r="AS8" s="175">
        <v>94.433399602385691</v>
      </c>
      <c r="AT8" s="175">
        <v>90.868892328100813</v>
      </c>
      <c r="AU8" s="175">
        <v>92.258883248730967</v>
      </c>
      <c r="AV8" s="175">
        <v>92.078001218769046</v>
      </c>
      <c r="AW8" s="173">
        <v>94.201030927835049</v>
      </c>
    </row>
    <row r="9" spans="1:49">
      <c r="A9" s="2">
        <v>2002</v>
      </c>
      <c r="B9" s="157">
        <v>110.34877072612922</v>
      </c>
      <c r="C9" s="157">
        <v>108.06658130601789</v>
      </c>
      <c r="D9" s="157">
        <v>112.13415936765648</v>
      </c>
      <c r="E9" s="157">
        <v>109.64504283965728</v>
      </c>
      <c r="F9" s="157">
        <v>114.34523809523809</v>
      </c>
      <c r="G9" s="157">
        <v>110.84639498432603</v>
      </c>
      <c r="H9" s="172">
        <v>104.55445245517089</v>
      </c>
      <c r="I9" s="175">
        <v>103.57312285639399</v>
      </c>
      <c r="J9" s="175">
        <v>109.25539516532621</v>
      </c>
      <c r="K9" s="175">
        <v>107.53426588874888</v>
      </c>
      <c r="L9" s="175">
        <v>106.23152709359603</v>
      </c>
      <c r="M9" s="173">
        <v>104.62537690002461</v>
      </c>
      <c r="N9" s="157">
        <v>118.89651229273872</v>
      </c>
      <c r="O9" s="157">
        <v>115.10883482714468</v>
      </c>
      <c r="P9" s="157">
        <v>118.82076479384746</v>
      </c>
      <c r="Q9" s="157">
        <v>115.96083231334148</v>
      </c>
      <c r="R9" s="157">
        <v>120.89285714285714</v>
      </c>
      <c r="S9" s="157">
        <v>115.5485893416928</v>
      </c>
      <c r="T9" s="172">
        <v>95.654659805603217</v>
      </c>
      <c r="U9" s="175">
        <v>96.382842509603066</v>
      </c>
      <c r="V9" s="175">
        <v>99.102755821405694</v>
      </c>
      <c r="W9" s="175">
        <v>98.506731946144427</v>
      </c>
      <c r="X9" s="175">
        <v>86.964285714285708</v>
      </c>
      <c r="Y9" s="173">
        <v>89.65517241379311</v>
      </c>
      <c r="Z9" s="157" t="s">
        <v>15</v>
      </c>
      <c r="AA9" s="157" t="s">
        <v>15</v>
      </c>
      <c r="AB9" s="157" t="s">
        <v>15</v>
      </c>
      <c r="AC9" s="157" t="s">
        <v>15</v>
      </c>
      <c r="AD9" s="157" t="s">
        <v>15</v>
      </c>
      <c r="AE9" s="157" t="s">
        <v>15</v>
      </c>
      <c r="AF9" s="172">
        <v>82.532875929102346</v>
      </c>
      <c r="AG9" s="175">
        <v>84.603072983354664</v>
      </c>
      <c r="AH9" s="175">
        <v>87.395855586413163</v>
      </c>
      <c r="AI9" s="175">
        <v>90.036719706242351</v>
      </c>
      <c r="AJ9" s="175">
        <v>89.880952380952365</v>
      </c>
      <c r="AK9" s="173">
        <v>92.539184952978061</v>
      </c>
      <c r="AL9" s="157">
        <v>96.054888507718701</v>
      </c>
      <c r="AM9" s="157">
        <v>96.734955185659416</v>
      </c>
      <c r="AN9" s="157">
        <v>103.2898953215125</v>
      </c>
      <c r="AO9" s="157">
        <v>102.6438188494492</v>
      </c>
      <c r="AP9" s="157">
        <v>97.321428571428569</v>
      </c>
      <c r="AQ9" s="157">
        <v>98.369905956112859</v>
      </c>
      <c r="AR9" s="172">
        <v>92.967409948542027</v>
      </c>
      <c r="AS9" s="175">
        <v>94.398207426376445</v>
      </c>
      <c r="AT9" s="175">
        <v>90.899380474257626</v>
      </c>
      <c r="AU9" s="175">
        <v>92.337821297429613</v>
      </c>
      <c r="AV9" s="175">
        <v>91.845238095238102</v>
      </c>
      <c r="AW9" s="173">
        <v>93.730407523510976</v>
      </c>
    </row>
    <row r="10" spans="1:49">
      <c r="A10" s="2">
        <v>2003</v>
      </c>
      <c r="B10" s="157">
        <v>109.43555181128897</v>
      </c>
      <c r="C10" s="157">
        <v>107.11362920994648</v>
      </c>
      <c r="D10" s="157">
        <v>111.79412377578662</v>
      </c>
      <c r="E10" s="157">
        <v>109.49533604400861</v>
      </c>
      <c r="F10" s="157">
        <v>113.25648414985591</v>
      </c>
      <c r="G10" s="157">
        <v>109.50938824954571</v>
      </c>
      <c r="H10" s="172">
        <v>106.38075359065344</v>
      </c>
      <c r="I10" s="175">
        <v>105.08494773166726</v>
      </c>
      <c r="J10" s="175">
        <v>110.1504241605727</v>
      </c>
      <c r="K10" s="175">
        <v>108.21999321600018</v>
      </c>
      <c r="L10" s="175">
        <v>106.95317372891209</v>
      </c>
      <c r="M10" s="173">
        <v>104.6475756928036</v>
      </c>
      <c r="N10" s="157">
        <v>116.96152766076945</v>
      </c>
      <c r="O10" s="157">
        <v>113.94397230091282</v>
      </c>
      <c r="P10" s="157">
        <v>117.77453636174204</v>
      </c>
      <c r="Q10" s="157">
        <v>115.13991867974167</v>
      </c>
      <c r="R10" s="157">
        <v>118.27089337175794</v>
      </c>
      <c r="S10" s="157">
        <v>112.96184130829801</v>
      </c>
      <c r="T10" s="172">
        <v>94.495928110081451</v>
      </c>
      <c r="U10" s="175">
        <v>95.624803273528485</v>
      </c>
      <c r="V10" s="175">
        <v>98.353823713273613</v>
      </c>
      <c r="W10" s="175">
        <v>97.751734034919863</v>
      </c>
      <c r="X10" s="175">
        <v>87.146974063400577</v>
      </c>
      <c r="Y10" s="173">
        <v>89.339794064203502</v>
      </c>
      <c r="Z10" s="157" t="s">
        <v>15</v>
      </c>
      <c r="AA10" s="157" t="s">
        <v>15</v>
      </c>
      <c r="AB10" s="157" t="s">
        <v>15</v>
      </c>
      <c r="AC10" s="157" t="s">
        <v>15</v>
      </c>
      <c r="AD10" s="157" t="s">
        <v>15</v>
      </c>
      <c r="AE10" s="157" t="s">
        <v>15</v>
      </c>
      <c r="AF10" s="172">
        <v>82.392586352148271</v>
      </c>
      <c r="AG10" s="175">
        <v>85.111740635819956</v>
      </c>
      <c r="AH10" s="175">
        <v>88.18503854969785</v>
      </c>
      <c r="AI10" s="175">
        <v>90.624252571155225</v>
      </c>
      <c r="AJ10" s="175">
        <v>89.04899135446685</v>
      </c>
      <c r="AK10" s="173">
        <v>91.520290732889151</v>
      </c>
      <c r="AL10" s="157">
        <v>96.714406065711898</v>
      </c>
      <c r="AM10" s="157">
        <v>96.789423984891414</v>
      </c>
      <c r="AN10" s="157">
        <v>103.85496978537196</v>
      </c>
      <c r="AO10" s="157">
        <v>102.8462090408993</v>
      </c>
      <c r="AP10" s="157">
        <v>97.521613832853006</v>
      </c>
      <c r="AQ10" s="157">
        <v>98.788612961841295</v>
      </c>
      <c r="AR10" s="172">
        <v>92.867172142656557</v>
      </c>
      <c r="AS10" s="175">
        <v>94.523135033050039</v>
      </c>
      <c r="AT10" s="175">
        <v>90.685559491560738</v>
      </c>
      <c r="AU10" s="175">
        <v>92.178904568285091</v>
      </c>
      <c r="AV10" s="175">
        <v>92.449567723342923</v>
      </c>
      <c r="AW10" s="173">
        <v>94.185342216838279</v>
      </c>
    </row>
    <row r="11" spans="1:49">
      <c r="A11" s="2">
        <v>2004</v>
      </c>
      <c r="B11" s="157">
        <v>108.95481763745238</v>
      </c>
      <c r="C11" s="157">
        <v>106.96183206106873</v>
      </c>
      <c r="D11" s="157">
        <v>110.83585095669686</v>
      </c>
      <c r="E11" s="157">
        <v>108.75895539634853</v>
      </c>
      <c r="F11" s="157">
        <v>113.11475409836065</v>
      </c>
      <c r="G11" s="157">
        <v>108.6544161232958</v>
      </c>
      <c r="H11" s="172">
        <v>107.37897246259828</v>
      </c>
      <c r="I11" s="175">
        <v>105.93748634859115</v>
      </c>
      <c r="J11" s="175">
        <v>111.0363003238369</v>
      </c>
      <c r="K11" s="175">
        <v>108.84081780341185</v>
      </c>
      <c r="L11" s="175">
        <v>108.06085236611453</v>
      </c>
      <c r="M11" s="173">
        <v>105.25763238019273</v>
      </c>
      <c r="N11" s="157">
        <v>117.44692433315188</v>
      </c>
      <c r="O11" s="157">
        <v>114.19847328244276</v>
      </c>
      <c r="P11" s="157">
        <v>118.14702920443101</v>
      </c>
      <c r="Q11" s="157">
        <v>115.39172636930898</v>
      </c>
      <c r="R11" s="157">
        <v>118.42849067269644</v>
      </c>
      <c r="S11" s="157">
        <v>113.15945465323058</v>
      </c>
      <c r="T11" s="172">
        <v>93.930321175830159</v>
      </c>
      <c r="U11" s="175">
        <v>95.389312977099252</v>
      </c>
      <c r="V11" s="175">
        <v>98.348439073514598</v>
      </c>
      <c r="W11" s="175">
        <v>97.619597873815565</v>
      </c>
      <c r="X11" s="175">
        <v>86.828716789146412</v>
      </c>
      <c r="Y11" s="173">
        <v>89.211618257261406</v>
      </c>
      <c r="Z11" s="157" t="s">
        <v>15</v>
      </c>
      <c r="AA11" s="157" t="s">
        <v>15</v>
      </c>
      <c r="AB11" s="157" t="s">
        <v>15</v>
      </c>
      <c r="AC11" s="157" t="s">
        <v>15</v>
      </c>
      <c r="AD11" s="157" t="s">
        <v>15</v>
      </c>
      <c r="AE11" s="157" t="s">
        <v>15</v>
      </c>
      <c r="AF11" s="172">
        <v>81.654872074033747</v>
      </c>
      <c r="AG11" s="175">
        <v>84.396946564885496</v>
      </c>
      <c r="AH11" s="175">
        <v>87.029204431017121</v>
      </c>
      <c r="AI11" s="175">
        <v>89.623295585856255</v>
      </c>
      <c r="AJ11" s="175">
        <v>88.298473713962693</v>
      </c>
      <c r="AK11" s="173">
        <v>90.574985180794314</v>
      </c>
      <c r="AL11" s="157">
        <v>94.964616222101256</v>
      </c>
      <c r="AM11" s="157">
        <v>95.206106870229021</v>
      </c>
      <c r="AN11" s="157">
        <v>103.22255790533735</v>
      </c>
      <c r="AO11" s="157">
        <v>102.63461982898082</v>
      </c>
      <c r="AP11" s="157">
        <v>96.890898812888636</v>
      </c>
      <c r="AQ11" s="157">
        <v>97.806757557794896</v>
      </c>
      <c r="AR11" s="172">
        <v>92.705498094719644</v>
      </c>
      <c r="AS11" s="175">
        <v>94.229007633587784</v>
      </c>
      <c r="AT11" s="175">
        <v>90.574018126888205</v>
      </c>
      <c r="AU11" s="175">
        <v>91.980587011786454</v>
      </c>
      <c r="AV11" s="175">
        <v>92.707744488411535</v>
      </c>
      <c r="AW11" s="173">
        <v>94.250148192056898</v>
      </c>
    </row>
    <row r="12" spans="1:49">
      <c r="A12" s="2">
        <v>2005</v>
      </c>
      <c r="B12" s="157">
        <v>109.53519256308101</v>
      </c>
      <c r="C12" s="157">
        <v>107.67862436999705</v>
      </c>
      <c r="D12" s="157">
        <v>111.51009316770185</v>
      </c>
      <c r="E12" s="157">
        <v>109.44358235424518</v>
      </c>
      <c r="F12" s="157">
        <v>113.36254107338446</v>
      </c>
      <c r="G12" s="157">
        <v>108.9971346704871</v>
      </c>
      <c r="H12" s="172">
        <v>106.80073542952179</v>
      </c>
      <c r="I12" s="175">
        <v>105.40734010687345</v>
      </c>
      <c r="J12" s="175">
        <v>110.51668314778779</v>
      </c>
      <c r="K12" s="175">
        <v>108.58797432151259</v>
      </c>
      <c r="L12" s="175">
        <v>107.97110940929059</v>
      </c>
      <c r="M12" s="173">
        <v>105.42402882567735</v>
      </c>
      <c r="N12" s="157">
        <v>118.8579017264276</v>
      </c>
      <c r="O12" s="157">
        <v>115.4758375333531</v>
      </c>
      <c r="P12" s="157">
        <v>119.48757763975155</v>
      </c>
      <c r="Q12" s="157">
        <v>116.53735313677677</v>
      </c>
      <c r="R12" s="157">
        <v>118.1818181818182</v>
      </c>
      <c r="S12" s="157">
        <v>113.23782234957021</v>
      </c>
      <c r="T12" s="172">
        <v>95.883134130146075</v>
      </c>
      <c r="U12" s="175">
        <v>97.094574562703826</v>
      </c>
      <c r="V12" s="175">
        <v>99.320652173913032</v>
      </c>
      <c r="W12" s="175">
        <v>99.113278652183553</v>
      </c>
      <c r="X12" s="175">
        <v>87.787513691128154</v>
      </c>
      <c r="Y12" s="173">
        <v>90.544412607449857</v>
      </c>
      <c r="Z12" s="157" t="s">
        <v>15</v>
      </c>
      <c r="AA12" s="157" t="s">
        <v>15</v>
      </c>
      <c r="AB12" s="157" t="s">
        <v>15</v>
      </c>
      <c r="AC12" s="157" t="s">
        <v>15</v>
      </c>
      <c r="AD12" s="157" t="s">
        <v>15</v>
      </c>
      <c r="AE12" s="157" t="s">
        <v>15</v>
      </c>
      <c r="AF12" s="172">
        <v>80.796812749003976</v>
      </c>
      <c r="AG12" s="175">
        <v>83.456863326415672</v>
      </c>
      <c r="AH12" s="175">
        <v>86.723602484472039</v>
      </c>
      <c r="AI12" s="175">
        <v>88.760806916426517</v>
      </c>
      <c r="AJ12" s="175">
        <v>88.608981380065728</v>
      </c>
      <c r="AK12" s="173">
        <v>91.117478510028647</v>
      </c>
      <c r="AL12" s="157">
        <v>96.440903054448867</v>
      </c>
      <c r="AM12" s="157">
        <v>96.323747405870151</v>
      </c>
      <c r="AN12" s="157">
        <v>102.29037267080746</v>
      </c>
      <c r="AO12" s="157">
        <v>102.01729106628241</v>
      </c>
      <c r="AP12" s="157">
        <v>97.42606790799563</v>
      </c>
      <c r="AQ12" s="157">
        <v>99.083094555873927</v>
      </c>
      <c r="AR12" s="172">
        <v>92.324037184594957</v>
      </c>
      <c r="AS12" s="175">
        <v>93.922324340349846</v>
      </c>
      <c r="AT12" s="175">
        <v>90.178571428571431</v>
      </c>
      <c r="AU12" s="175">
        <v>91.731323431611614</v>
      </c>
      <c r="AV12" s="175">
        <v>92.497261774370216</v>
      </c>
      <c r="AW12" s="173">
        <v>93.98280802292264</v>
      </c>
    </row>
    <row r="13" spans="1:49">
      <c r="A13" s="2">
        <v>2006</v>
      </c>
      <c r="B13" s="157">
        <v>109.13498341413626</v>
      </c>
      <c r="C13" s="157">
        <v>107.38102023368481</v>
      </c>
      <c r="D13" s="157">
        <v>110.70370370370372</v>
      </c>
      <c r="E13" s="157">
        <v>108.79237288135593</v>
      </c>
      <c r="F13" s="157">
        <v>112.55230125523013</v>
      </c>
      <c r="G13" s="157">
        <v>108.87185104052573</v>
      </c>
      <c r="H13" s="172">
        <v>107.34654823267273</v>
      </c>
      <c r="I13" s="175">
        <v>105.65055751200089</v>
      </c>
      <c r="J13" s="175">
        <v>110.36341403766201</v>
      </c>
      <c r="K13" s="175">
        <v>108.50084559234986</v>
      </c>
      <c r="L13" s="175">
        <v>107.45248759044317</v>
      </c>
      <c r="M13" s="173">
        <v>105.61796308156656</v>
      </c>
      <c r="N13" s="157">
        <v>118.88236795100792</v>
      </c>
      <c r="O13" s="157">
        <v>115.04702194357367</v>
      </c>
      <c r="P13" s="157">
        <v>119.57407407407408</v>
      </c>
      <c r="Q13" s="157">
        <v>116.41949152542372</v>
      </c>
      <c r="R13" s="157">
        <v>116.31799163179917</v>
      </c>
      <c r="S13" s="157">
        <v>112.54107338444688</v>
      </c>
      <c r="T13" s="172">
        <v>97.346261801479969</v>
      </c>
      <c r="U13" s="175">
        <v>98.119122257053291</v>
      </c>
      <c r="V13" s="175">
        <v>98.481481481481481</v>
      </c>
      <c r="W13" s="175">
        <v>98.177966101694906</v>
      </c>
      <c r="X13" s="175">
        <v>88.702928870292894</v>
      </c>
      <c r="Y13" s="173">
        <v>91.018619934282583</v>
      </c>
      <c r="Z13" s="157">
        <v>99.668282725184994</v>
      </c>
      <c r="AA13" s="157">
        <v>99.686520376175537</v>
      </c>
      <c r="AB13" s="157">
        <v>99.092592592592595</v>
      </c>
      <c r="AC13" s="157">
        <v>99.555084745762713</v>
      </c>
      <c r="AD13" s="157">
        <v>96.391213389121347</v>
      </c>
      <c r="AE13" s="157">
        <v>97.864184008762322</v>
      </c>
      <c r="AF13" s="172">
        <v>82.010717019647871</v>
      </c>
      <c r="AG13" s="175">
        <v>85.209461385009973</v>
      </c>
      <c r="AH13" s="175">
        <v>88.074074074074076</v>
      </c>
      <c r="AI13" s="175">
        <v>90.169491525423737</v>
      </c>
      <c r="AJ13" s="175">
        <v>88.912133891213401</v>
      </c>
      <c r="AK13" s="173">
        <v>91.237677984665922</v>
      </c>
      <c r="AL13" s="157">
        <v>95.151824445011485</v>
      </c>
      <c r="AM13" s="157">
        <v>95.696779709318889</v>
      </c>
      <c r="AN13" s="157">
        <v>101.24074074074075</v>
      </c>
      <c r="AO13" s="157">
        <v>101.12288135593219</v>
      </c>
      <c r="AP13" s="157">
        <v>97.646443514644375</v>
      </c>
      <c r="AQ13" s="157">
        <v>98.028477546549823</v>
      </c>
      <c r="AR13" s="172">
        <v>91.426384281704514</v>
      </c>
      <c r="AS13" s="175">
        <v>92.960957537760052</v>
      </c>
      <c r="AT13" s="175">
        <v>89.703703703703709</v>
      </c>
      <c r="AU13" s="175">
        <v>91.207627118644069</v>
      </c>
      <c r="AV13" s="175">
        <v>92.207112970711293</v>
      </c>
      <c r="AW13" s="173">
        <v>93.81161007667032</v>
      </c>
    </row>
    <row r="14" spans="1:49">
      <c r="A14" s="2">
        <v>2007</v>
      </c>
      <c r="B14" s="157">
        <v>109.13520097442144</v>
      </c>
      <c r="C14" s="157">
        <v>107.35333874020006</v>
      </c>
      <c r="D14" s="157">
        <v>109.92446864570525</v>
      </c>
      <c r="E14" s="157">
        <v>108.33998403830807</v>
      </c>
      <c r="F14" s="157">
        <v>112.02970297029705</v>
      </c>
      <c r="G14" s="157">
        <v>108.49740932642487</v>
      </c>
      <c r="H14" s="172">
        <v>107.8862454765831</v>
      </c>
      <c r="I14" s="175">
        <v>106.04614529881897</v>
      </c>
      <c r="J14" s="175">
        <v>110.43451334572569</v>
      </c>
      <c r="K14" s="175">
        <v>108.75696230417755</v>
      </c>
      <c r="L14" s="175">
        <v>108.18615866334412</v>
      </c>
      <c r="M14" s="173">
        <v>106.28695867144282</v>
      </c>
      <c r="N14" s="157">
        <v>119.46406820950061</v>
      </c>
      <c r="O14" s="157">
        <v>115.7610164909435</v>
      </c>
      <c r="P14" s="157">
        <v>118.42613736167222</v>
      </c>
      <c r="Q14" s="157">
        <v>115.84197924980049</v>
      </c>
      <c r="R14" s="157">
        <v>116.98019801980197</v>
      </c>
      <c r="S14" s="157">
        <v>113.21243523316062</v>
      </c>
      <c r="T14" s="172">
        <v>98.197320341047501</v>
      </c>
      <c r="U14" s="175">
        <v>98.540145985401452</v>
      </c>
      <c r="V14" s="175">
        <v>98.594765501493072</v>
      </c>
      <c r="W14" s="175">
        <v>98.224261771747805</v>
      </c>
      <c r="X14" s="175">
        <v>89.504950495049499</v>
      </c>
      <c r="Y14" s="173">
        <v>91.088082901554401</v>
      </c>
      <c r="Z14" s="157">
        <v>99.001218026796593</v>
      </c>
      <c r="AA14" s="157">
        <v>99.648553663152228</v>
      </c>
      <c r="AB14" s="157">
        <v>98.436676620411035</v>
      </c>
      <c r="AC14" s="157">
        <v>98.98244213886673</v>
      </c>
      <c r="AD14" s="157">
        <v>96.188118811881196</v>
      </c>
      <c r="AE14" s="157">
        <v>97.305699481865275</v>
      </c>
      <c r="AF14" s="172">
        <v>81.632155907429961</v>
      </c>
      <c r="AG14" s="175">
        <v>84.320086509867522</v>
      </c>
      <c r="AH14" s="175">
        <v>88.020375900228345</v>
      </c>
      <c r="AI14" s="175">
        <v>89.824421388667204</v>
      </c>
      <c r="AJ14" s="175">
        <v>88.514851485148526</v>
      </c>
      <c r="AK14" s="173">
        <v>90.518134715025894</v>
      </c>
      <c r="AL14" s="157">
        <v>92.716199756394644</v>
      </c>
      <c r="AM14" s="157">
        <v>93.106244931062434</v>
      </c>
      <c r="AN14" s="157">
        <v>98.963639557351144</v>
      </c>
      <c r="AO14" s="157">
        <v>98.743016759776538</v>
      </c>
      <c r="AP14" s="157">
        <v>93.960396039603964</v>
      </c>
      <c r="AQ14" s="157">
        <v>95.647668393782368</v>
      </c>
      <c r="AR14" s="172">
        <v>91.181485992691833</v>
      </c>
      <c r="AS14" s="175">
        <v>92.944038929440396</v>
      </c>
      <c r="AT14" s="175">
        <v>89.794484454593359</v>
      </c>
      <c r="AU14" s="175">
        <v>91.241021548284124</v>
      </c>
      <c r="AV14" s="175">
        <v>92.029702970297024</v>
      </c>
      <c r="AW14" s="173">
        <v>93.626943005181346</v>
      </c>
    </row>
    <row r="15" spans="1:49">
      <c r="A15" s="2">
        <v>2008</v>
      </c>
      <c r="B15" s="157">
        <v>108.09612692487167</v>
      </c>
      <c r="C15" s="157">
        <v>106.39958376690947</v>
      </c>
      <c r="D15" s="157">
        <v>109.34938953002174</v>
      </c>
      <c r="E15" s="157">
        <v>107.76125095347064</v>
      </c>
      <c r="F15" s="157">
        <v>112.71593090211132</v>
      </c>
      <c r="G15" s="157">
        <v>108.9168765743073</v>
      </c>
      <c r="H15" s="172">
        <v>108.50642728000084</v>
      </c>
      <c r="I15" s="175">
        <v>106.99740350561096</v>
      </c>
      <c r="J15" s="175">
        <v>111.04073354318986</v>
      </c>
      <c r="K15" s="175">
        <v>109.3209554237439</v>
      </c>
      <c r="L15" s="175">
        <v>107.79034054663769</v>
      </c>
      <c r="M15" s="173">
        <v>106.01787803241848</v>
      </c>
      <c r="N15" s="157">
        <v>119.45870275314978</v>
      </c>
      <c r="O15" s="157">
        <v>115.86888657648281</v>
      </c>
      <c r="P15" s="157">
        <v>118.14684729887941</v>
      </c>
      <c r="Q15" s="157">
        <v>115.4843630816171</v>
      </c>
      <c r="R15" s="157">
        <v>119.7696737044146</v>
      </c>
      <c r="S15" s="157">
        <v>115.01259445843829</v>
      </c>
      <c r="T15" s="172">
        <v>98.740083994400365</v>
      </c>
      <c r="U15" s="175">
        <v>99.3236212278876</v>
      </c>
      <c r="V15" s="175">
        <v>98.327479511624006</v>
      </c>
      <c r="W15" s="175">
        <v>98.60793287566743</v>
      </c>
      <c r="X15" s="175">
        <v>90.499040307101737</v>
      </c>
      <c r="Y15" s="173">
        <v>91.687657430730482</v>
      </c>
      <c r="Z15" s="157">
        <v>99.696686887540821</v>
      </c>
      <c r="AA15" s="157">
        <v>100.49427679500519</v>
      </c>
      <c r="AB15" s="157">
        <v>99.682221107208548</v>
      </c>
      <c r="AC15" s="157">
        <v>100.32418001525554</v>
      </c>
      <c r="AD15" s="157">
        <v>94.673704414587348</v>
      </c>
      <c r="AE15" s="157">
        <v>96.523929471032758</v>
      </c>
      <c r="AF15" s="172">
        <v>80.634624358376101</v>
      </c>
      <c r="AG15" s="175">
        <v>83.636836628511958</v>
      </c>
      <c r="AH15" s="175">
        <v>87.573172771366444</v>
      </c>
      <c r="AI15" s="175">
        <v>89.874141876430201</v>
      </c>
      <c r="AJ15" s="175">
        <v>87.044145873320559</v>
      </c>
      <c r="AK15" s="173">
        <v>89.420654911838781</v>
      </c>
      <c r="AL15" s="157">
        <v>91.530564629024724</v>
      </c>
      <c r="AM15" s="157">
        <v>92.63787721123829</v>
      </c>
      <c r="AN15" s="157">
        <v>98.2438534872052</v>
      </c>
      <c r="AO15" s="157">
        <v>98.360030511060273</v>
      </c>
      <c r="AP15" s="157">
        <v>93.378119001919387</v>
      </c>
      <c r="AQ15" s="157">
        <v>95.264483627204015</v>
      </c>
      <c r="AR15" s="172">
        <v>91.087260849276717</v>
      </c>
      <c r="AS15" s="175">
        <v>92.898022892819967</v>
      </c>
      <c r="AT15" s="175">
        <v>89.37949489881251</v>
      </c>
      <c r="AU15" s="175">
        <v>91.018306636155614</v>
      </c>
      <c r="AV15" s="175">
        <v>91.650671785028777</v>
      </c>
      <c r="AW15" s="173">
        <v>93.450881612090669</v>
      </c>
    </row>
    <row r="16" spans="1:49">
      <c r="A16" s="2">
        <v>2009</v>
      </c>
      <c r="B16" s="157">
        <v>109.03656012876523</v>
      </c>
      <c r="C16" s="157">
        <v>107.08681346494558</v>
      </c>
      <c r="D16" s="157">
        <v>109.85660128564365</v>
      </c>
      <c r="E16" s="157">
        <v>108.260627436421</v>
      </c>
      <c r="F16" s="157">
        <v>112.89719626168224</v>
      </c>
      <c r="G16" s="157">
        <v>109.46341463414633</v>
      </c>
      <c r="H16" s="172">
        <v>109.59062060760381</v>
      </c>
      <c r="I16" s="175">
        <v>107.88039097153877</v>
      </c>
      <c r="J16" s="175">
        <v>112.65747365048564</v>
      </c>
      <c r="K16" s="175">
        <v>110.45366248898767</v>
      </c>
      <c r="L16" s="175">
        <v>108.2809568934716</v>
      </c>
      <c r="M16" s="173">
        <v>106.61177279688711</v>
      </c>
      <c r="N16" s="157">
        <v>119.65969188319153</v>
      </c>
      <c r="O16" s="157">
        <v>116.22374082510757</v>
      </c>
      <c r="P16" s="157">
        <v>118.26273281687818</v>
      </c>
      <c r="Q16" s="157">
        <v>115.72303694078336</v>
      </c>
      <c r="R16" s="157">
        <v>117.99065420560747</v>
      </c>
      <c r="S16" s="157">
        <v>114.09756097560975</v>
      </c>
      <c r="T16" s="172">
        <v>97.079788457116578</v>
      </c>
      <c r="U16" s="175">
        <v>97.646165527714516</v>
      </c>
      <c r="V16" s="175">
        <v>97.164990934564017</v>
      </c>
      <c r="W16" s="175">
        <v>96.955633933543709</v>
      </c>
      <c r="X16" s="175">
        <v>89.579439252336442</v>
      </c>
      <c r="Y16" s="173">
        <v>91.219512195121951</v>
      </c>
      <c r="Z16" s="157">
        <v>96.343987123476651</v>
      </c>
      <c r="AA16" s="157">
        <v>96.785623892685393</v>
      </c>
      <c r="AB16" s="157">
        <v>96.093621229602761</v>
      </c>
      <c r="AC16" s="157">
        <v>97.122702803044376</v>
      </c>
      <c r="AD16" s="157">
        <v>94.392523364485982</v>
      </c>
      <c r="AE16" s="157">
        <v>95.512195121951223</v>
      </c>
      <c r="AF16" s="172">
        <v>81.444010117268334</v>
      </c>
      <c r="AG16" s="175">
        <v>83.852189319159706</v>
      </c>
      <c r="AH16" s="175">
        <v>88.528102851491667</v>
      </c>
      <c r="AI16" s="175">
        <v>90.272879153517735</v>
      </c>
      <c r="AJ16" s="175">
        <v>86.54205607476635</v>
      </c>
      <c r="AK16" s="173">
        <v>88.439024390243887</v>
      </c>
      <c r="AL16" s="157">
        <v>91.078408829616009</v>
      </c>
      <c r="AM16" s="157">
        <v>92.052644900025314</v>
      </c>
      <c r="AN16" s="157">
        <v>97.692434481621888</v>
      </c>
      <c r="AO16" s="157">
        <v>97.549656580657143</v>
      </c>
      <c r="AP16" s="157">
        <v>93.738317757009341</v>
      </c>
      <c r="AQ16" s="157">
        <v>94.975609756097555</v>
      </c>
      <c r="AR16" s="172">
        <v>90.963439871234755</v>
      </c>
      <c r="AS16" s="175">
        <v>92.634776006074418</v>
      </c>
      <c r="AT16" s="175">
        <v>89.286302950387338</v>
      </c>
      <c r="AU16" s="175">
        <v>90.718396138852796</v>
      </c>
      <c r="AV16" s="175">
        <v>92.336448598130829</v>
      </c>
      <c r="AW16" s="173">
        <v>93.609756097560975</v>
      </c>
    </row>
    <row r="17" spans="1:49">
      <c r="A17" s="2">
        <v>2010</v>
      </c>
      <c r="B17" s="157">
        <v>108.53134193256392</v>
      </c>
      <c r="C17" s="157">
        <v>106.90854870775348</v>
      </c>
      <c r="D17" s="157">
        <v>109.81496379726468</v>
      </c>
      <c r="E17" s="157">
        <v>108.35902085222122</v>
      </c>
      <c r="F17" s="157">
        <v>112.35023041474655</v>
      </c>
      <c r="G17" s="157">
        <v>109.19153031761309</v>
      </c>
      <c r="H17" s="172">
        <v>108.16884907138962</v>
      </c>
      <c r="I17" s="175">
        <v>106.68540833045142</v>
      </c>
      <c r="J17" s="175">
        <v>110.71893186380775</v>
      </c>
      <c r="K17" s="175">
        <v>108.80994318616018</v>
      </c>
      <c r="L17" s="175">
        <v>107.88917402584991</v>
      </c>
      <c r="M17" s="173">
        <v>106.24417361956866</v>
      </c>
      <c r="N17" s="157">
        <v>118.75990042996153</v>
      </c>
      <c r="O17" s="157">
        <v>115.25844930417496</v>
      </c>
      <c r="P17" s="157">
        <v>117.90828640386162</v>
      </c>
      <c r="Q17" s="157">
        <v>115.32184950135994</v>
      </c>
      <c r="R17" s="157">
        <v>117.74193548387096</v>
      </c>
      <c r="S17" s="157">
        <v>113.95572666025025</v>
      </c>
      <c r="T17" s="172">
        <v>96.152975786377013</v>
      </c>
      <c r="U17" s="175">
        <v>96.570576540755482</v>
      </c>
      <c r="V17" s="175">
        <v>97.554304102976673</v>
      </c>
      <c r="W17" s="175">
        <v>97.171350861287394</v>
      </c>
      <c r="X17" s="175">
        <v>89.585253456221182</v>
      </c>
      <c r="Y17" s="173">
        <v>91.626564003849836</v>
      </c>
      <c r="Z17" s="157">
        <v>95.519348268839096</v>
      </c>
      <c r="AA17" s="157">
        <v>96.222664015904584</v>
      </c>
      <c r="AB17" s="157">
        <v>95.510860820595326</v>
      </c>
      <c r="AC17" s="157">
        <v>96.427923844061652</v>
      </c>
      <c r="AD17" s="157">
        <v>94.33179723502306</v>
      </c>
      <c r="AE17" s="157">
        <v>95.620789220404234</v>
      </c>
      <c r="AF17" s="172">
        <v>81.375876895225161</v>
      </c>
      <c r="AG17" s="175">
        <v>83.175944333996028</v>
      </c>
      <c r="AH17" s="175">
        <v>87.288817377312952</v>
      </c>
      <c r="AI17" s="175">
        <v>88.848594741613795</v>
      </c>
      <c r="AJ17" s="175">
        <v>86.820276497695843</v>
      </c>
      <c r="AK17" s="173">
        <v>89.364773820981711</v>
      </c>
      <c r="AL17" s="157">
        <v>90.970807875084873</v>
      </c>
      <c r="AM17" s="157">
        <v>91.749502982107359</v>
      </c>
      <c r="AN17" s="157">
        <v>97.81174577634755</v>
      </c>
      <c r="AO17" s="157">
        <v>97.896645512239346</v>
      </c>
      <c r="AP17" s="157">
        <v>92.811059907834093</v>
      </c>
      <c r="AQ17" s="157">
        <v>94.465832531280071</v>
      </c>
      <c r="AR17" s="172">
        <v>91.649694501018331</v>
      </c>
      <c r="AS17" s="175">
        <v>93.066600397614309</v>
      </c>
      <c r="AT17" s="175">
        <v>89.975864843121485</v>
      </c>
      <c r="AU17" s="175">
        <v>91.332728921124215</v>
      </c>
      <c r="AV17" s="175">
        <v>92.073732718894007</v>
      </c>
      <c r="AW17" s="173">
        <v>93.599615014436964</v>
      </c>
    </row>
    <row r="18" spans="1:49">
      <c r="A18" s="2">
        <v>2011</v>
      </c>
      <c r="B18" s="157">
        <v>108.30572122818644</v>
      </c>
      <c r="C18" s="157">
        <v>106.7200388161087</v>
      </c>
      <c r="D18" s="157">
        <v>109.77631784764586</v>
      </c>
      <c r="E18" s="157">
        <v>108.32598341859236</v>
      </c>
      <c r="F18" s="157">
        <v>113.36633663366337</v>
      </c>
      <c r="G18" s="157">
        <v>109.90610328638499</v>
      </c>
      <c r="H18" s="172">
        <v>107.78174198461592</v>
      </c>
      <c r="I18" s="175">
        <v>106.05286756462193</v>
      </c>
      <c r="J18" s="175">
        <v>110.18425439493581</v>
      </c>
      <c r="K18" s="175">
        <v>108.55912729408364</v>
      </c>
      <c r="L18" s="175">
        <v>107.93155617836175</v>
      </c>
      <c r="M18" s="173">
        <v>105.75535423284082</v>
      </c>
      <c r="N18" s="157">
        <v>119.21802518223988</v>
      </c>
      <c r="O18" s="157">
        <v>115.4051431344008</v>
      </c>
      <c r="P18" s="157">
        <v>117.81636164554982</v>
      </c>
      <c r="Q18" s="157">
        <v>115.41718116069855</v>
      </c>
      <c r="R18" s="157">
        <v>117.28172817281728</v>
      </c>
      <c r="S18" s="157">
        <v>114.17840375586854</v>
      </c>
      <c r="T18" s="172">
        <v>96.288933068257137</v>
      </c>
      <c r="U18" s="175">
        <v>96.749150897622528</v>
      </c>
      <c r="V18" s="175">
        <v>98.029094321914584</v>
      </c>
      <c r="W18" s="175">
        <v>97.989063326865406</v>
      </c>
      <c r="X18" s="175">
        <v>90.189018901890179</v>
      </c>
      <c r="Y18" s="173">
        <v>92.394366197183089</v>
      </c>
      <c r="Z18" s="157">
        <v>96.885354539430097</v>
      </c>
      <c r="AA18" s="157">
        <v>97.622513343037369</v>
      </c>
      <c r="AB18" s="157">
        <v>96.136399186610362</v>
      </c>
      <c r="AC18" s="157">
        <v>97.477509260892589</v>
      </c>
      <c r="AD18" s="157">
        <v>95.049504950495049</v>
      </c>
      <c r="AE18" s="157">
        <v>96.244131455399057</v>
      </c>
      <c r="AF18" s="172">
        <v>81.731831234813356</v>
      </c>
      <c r="AG18" s="175">
        <v>83.915574963609899</v>
      </c>
      <c r="AH18" s="175">
        <v>88.581260753949636</v>
      </c>
      <c r="AI18" s="175">
        <v>89.874757452813554</v>
      </c>
      <c r="AJ18" s="175">
        <v>87.128712871287135</v>
      </c>
      <c r="AK18" s="173">
        <v>89.15492957746477</v>
      </c>
      <c r="AL18" s="157">
        <v>89.198144466534117</v>
      </c>
      <c r="AM18" s="157">
        <v>90.271712760795737</v>
      </c>
      <c r="AN18" s="157">
        <v>97.10620991709682</v>
      </c>
      <c r="AO18" s="157">
        <v>96.930675604162985</v>
      </c>
      <c r="AP18" s="157">
        <v>92.844284428442847</v>
      </c>
      <c r="AQ18" s="157">
        <v>94.272300469483554</v>
      </c>
      <c r="AR18" s="172">
        <v>91.605920035343502</v>
      </c>
      <c r="AS18" s="175">
        <v>93.110140708393985</v>
      </c>
      <c r="AT18" s="175">
        <v>89.848271547004529</v>
      </c>
      <c r="AU18" s="175">
        <v>91.285941083083443</v>
      </c>
      <c r="AV18" s="175">
        <v>91.809180918091812</v>
      </c>
      <c r="AW18" s="173">
        <v>93.1924882629108</v>
      </c>
    </row>
    <row r="19" spans="1:49">
      <c r="A19" s="2">
        <v>2012</v>
      </c>
      <c r="B19" s="157">
        <v>107.87891799055389</v>
      </c>
      <c r="C19" s="157">
        <v>106.53456003774475</v>
      </c>
      <c r="D19" s="157">
        <v>108.93642846305569</v>
      </c>
      <c r="E19" s="157">
        <v>107.20628415300546</v>
      </c>
      <c r="F19" s="157">
        <v>111.17850953206238</v>
      </c>
      <c r="G19" s="157">
        <v>108.33710919800636</v>
      </c>
      <c r="H19" s="172">
        <v>106.76833643561181</v>
      </c>
      <c r="I19" s="175">
        <v>105.68614853841801</v>
      </c>
      <c r="J19" s="175">
        <v>109.75201353196292</v>
      </c>
      <c r="K19" s="175">
        <v>107.97764181843418</v>
      </c>
      <c r="L19" s="175">
        <v>106.24731811938643</v>
      </c>
      <c r="M19" s="173">
        <v>105.31883859896077</v>
      </c>
      <c r="N19" s="157">
        <v>118.48432803778446</v>
      </c>
      <c r="O19" s="157">
        <v>115.1450813871196</v>
      </c>
      <c r="P19" s="157">
        <v>116.58321954179942</v>
      </c>
      <c r="Q19" s="157">
        <v>114.19057377049181</v>
      </c>
      <c r="R19" s="157">
        <v>115.16464471403812</v>
      </c>
      <c r="S19" s="157">
        <v>112.14318078840053</v>
      </c>
      <c r="T19" s="172">
        <v>94.933447831687417</v>
      </c>
      <c r="U19" s="175">
        <v>96.131163010143908</v>
      </c>
      <c r="V19" s="175">
        <v>97.117281140949785</v>
      </c>
      <c r="W19" s="175">
        <v>97.199453551912555</v>
      </c>
      <c r="X19" s="175">
        <v>89.168110918544187</v>
      </c>
      <c r="Y19" s="173">
        <v>91.662890801993655</v>
      </c>
      <c r="Z19" s="157">
        <v>99.076857020180341</v>
      </c>
      <c r="AA19" s="157">
        <v>99.764095305496582</v>
      </c>
      <c r="AB19" s="157">
        <v>96.480048551054466</v>
      </c>
      <c r="AC19" s="157">
        <v>97.370218579234972</v>
      </c>
      <c r="AD19" s="157">
        <v>96.577123050259956</v>
      </c>
      <c r="AE19" s="157">
        <v>97.643860444041678</v>
      </c>
      <c r="AF19" s="172">
        <v>82.116788321167874</v>
      </c>
      <c r="AG19" s="175">
        <v>83.604623732012271</v>
      </c>
      <c r="AH19" s="175">
        <v>88.833257472310734</v>
      </c>
      <c r="AI19" s="175">
        <v>90.795765027322389</v>
      </c>
      <c r="AJ19" s="175">
        <v>89.081455805892546</v>
      </c>
      <c r="AK19" s="173">
        <v>90.937924784775717</v>
      </c>
      <c r="AL19" s="157">
        <v>88.729068269643633</v>
      </c>
      <c r="AM19" s="157">
        <v>90.563812219863195</v>
      </c>
      <c r="AN19" s="157">
        <v>96.646942800788963</v>
      </c>
      <c r="AO19" s="157">
        <v>96.516393442622942</v>
      </c>
      <c r="AP19" s="157">
        <v>92.850953206239168</v>
      </c>
      <c r="AQ19" s="157">
        <v>95.015858631626642</v>
      </c>
      <c r="AR19" s="172">
        <v>91.927866036925721</v>
      </c>
      <c r="AS19" s="175">
        <v>93.441849492804934</v>
      </c>
      <c r="AT19" s="175">
        <v>90.395994538006377</v>
      </c>
      <c r="AU19" s="175">
        <v>91.615437158469945</v>
      </c>
      <c r="AV19" s="175">
        <v>92.677642980935872</v>
      </c>
      <c r="AW19" s="173">
        <v>94.154961486180326</v>
      </c>
    </row>
    <row r="20" spans="1:49">
      <c r="A20" s="2">
        <v>2013</v>
      </c>
      <c r="B20" s="157">
        <v>107.90029573299535</v>
      </c>
      <c r="C20" s="157">
        <v>106.32117127585406</v>
      </c>
      <c r="D20" s="157">
        <v>109.22185922185921</v>
      </c>
      <c r="E20" s="157">
        <v>107.56330706020461</v>
      </c>
      <c r="F20" s="157">
        <v>111.35781383432962</v>
      </c>
      <c r="G20" s="157">
        <v>108.25892857142858</v>
      </c>
      <c r="H20" s="172">
        <v>106.95821687440706</v>
      </c>
      <c r="I20" s="175">
        <v>105.42319648231023</v>
      </c>
      <c r="J20" s="175">
        <v>109.30478707548743</v>
      </c>
      <c r="K20" s="175">
        <v>107.63893291501215</v>
      </c>
      <c r="L20" s="175">
        <v>107.43807697541654</v>
      </c>
      <c r="M20" s="173">
        <v>106.25843592754457</v>
      </c>
      <c r="N20" s="157">
        <v>118.77904520490071</v>
      </c>
      <c r="O20" s="157">
        <v>115.54729258656754</v>
      </c>
      <c r="P20" s="157">
        <v>118.11701811701811</v>
      </c>
      <c r="Q20" s="157">
        <v>115.29431494214322</v>
      </c>
      <c r="R20" s="157">
        <v>114.94449188727582</v>
      </c>
      <c r="S20" s="157">
        <v>111.5625</v>
      </c>
      <c r="T20" s="172">
        <v>93.937473595268273</v>
      </c>
      <c r="U20" s="175">
        <v>95.445038345340464</v>
      </c>
      <c r="V20" s="175">
        <v>95.307395307395296</v>
      </c>
      <c r="W20" s="175">
        <v>95.438537648834497</v>
      </c>
      <c r="X20" s="175">
        <v>88.343296327924833</v>
      </c>
      <c r="Y20" s="173">
        <v>90.892857142857139</v>
      </c>
      <c r="Z20" s="157">
        <v>98.415716096324459</v>
      </c>
      <c r="AA20" s="157">
        <v>99.00069718800836</v>
      </c>
      <c r="AB20" s="157">
        <v>97.000297000296982</v>
      </c>
      <c r="AC20" s="157">
        <v>97.635418413550227</v>
      </c>
      <c r="AD20" s="157">
        <v>96.413321947053802</v>
      </c>
      <c r="AE20" s="157">
        <v>97.857142857142847</v>
      </c>
      <c r="AF20" s="172">
        <v>82.171525137304599</v>
      </c>
      <c r="AG20" s="175">
        <v>84.104113409249365</v>
      </c>
      <c r="AH20" s="175">
        <v>88.431838431838429</v>
      </c>
      <c r="AI20" s="175">
        <v>90.608753982894527</v>
      </c>
      <c r="AJ20" s="175">
        <v>89.453458582408189</v>
      </c>
      <c r="AK20" s="173">
        <v>90.803571428571431</v>
      </c>
      <c r="AL20" s="157">
        <v>88.67765103506548</v>
      </c>
      <c r="AM20" s="157">
        <v>90.262607483151299</v>
      </c>
      <c r="AN20" s="157">
        <v>96.332046332046318</v>
      </c>
      <c r="AO20" s="157">
        <v>96.360892168371635</v>
      </c>
      <c r="AP20" s="157">
        <v>92.783945345858228</v>
      </c>
      <c r="AQ20" s="157">
        <v>94.776785714285708</v>
      </c>
      <c r="AR20" s="172">
        <v>91.909590198563578</v>
      </c>
      <c r="AS20" s="175">
        <v>93.492911921914938</v>
      </c>
      <c r="AT20" s="175">
        <v>90.436590436590436</v>
      </c>
      <c r="AU20" s="175">
        <v>91.698809324165694</v>
      </c>
      <c r="AV20" s="175">
        <v>92.314261315115289</v>
      </c>
      <c r="AW20" s="173">
        <v>93.839285714285722</v>
      </c>
    </row>
    <row r="21" spans="1:49">
      <c r="A21" s="2">
        <v>2014</v>
      </c>
      <c r="B21" s="157">
        <v>107.59232514957706</v>
      </c>
      <c r="C21" s="157">
        <v>105.86088939566704</v>
      </c>
      <c r="D21" s="157">
        <v>108.32731995959013</v>
      </c>
      <c r="E21" s="157">
        <v>106.84348395546823</v>
      </c>
      <c r="F21" s="157">
        <v>112.4215809284818</v>
      </c>
      <c r="G21" s="157">
        <v>108.80035026269702</v>
      </c>
      <c r="H21" s="172">
        <v>108.17732090508751</v>
      </c>
      <c r="I21" s="175">
        <v>106.6890881655234</v>
      </c>
      <c r="J21" s="175">
        <v>110.34084665771992</v>
      </c>
      <c r="K21" s="175">
        <v>108.50439401559201</v>
      </c>
      <c r="L21" s="175">
        <v>108.28838030810891</v>
      </c>
      <c r="M21" s="173">
        <v>106.00542058644018</v>
      </c>
      <c r="N21" s="157">
        <v>117.94924695688054</v>
      </c>
      <c r="O21" s="157">
        <v>114.34435575826681</v>
      </c>
      <c r="P21" s="157">
        <v>117.15976331360947</v>
      </c>
      <c r="Q21" s="157">
        <v>114.52193844138833</v>
      </c>
      <c r="R21" s="157">
        <v>115.01463822668339</v>
      </c>
      <c r="S21" s="157">
        <v>111.33975481611208</v>
      </c>
      <c r="T21" s="172">
        <v>92.201361667010516</v>
      </c>
      <c r="U21" s="175">
        <v>93.7970353477765</v>
      </c>
      <c r="V21" s="175">
        <v>93.37566748448549</v>
      </c>
      <c r="W21" s="175">
        <v>93.74590700720367</v>
      </c>
      <c r="X21" s="175">
        <v>87.285654537850277</v>
      </c>
      <c r="Y21" s="173">
        <v>90.105078809106843</v>
      </c>
      <c r="Z21" s="157">
        <v>99.030328037961638</v>
      </c>
      <c r="AA21" s="157">
        <v>99.703534777651072</v>
      </c>
      <c r="AB21" s="157">
        <v>97.633136094674555</v>
      </c>
      <c r="AC21" s="157">
        <v>98.379174852652241</v>
      </c>
      <c r="AD21" s="157">
        <v>97.323295692179002</v>
      </c>
      <c r="AE21" s="157">
        <v>97.985989492119089</v>
      </c>
      <c r="AF21" s="172">
        <v>80.668454714256256</v>
      </c>
      <c r="AG21" s="175">
        <v>82.531356898517672</v>
      </c>
      <c r="AH21" s="175">
        <v>87.963631115601089</v>
      </c>
      <c r="AI21" s="175">
        <v>90.38965291421087</v>
      </c>
      <c r="AJ21" s="175">
        <v>88.038477624424914</v>
      </c>
      <c r="AK21" s="173">
        <v>89.886164623467593</v>
      </c>
      <c r="AL21" s="157">
        <v>86.961006808335057</v>
      </c>
      <c r="AM21" s="157">
        <v>88.757126567844921</v>
      </c>
      <c r="AN21" s="157">
        <v>96.983691730408424</v>
      </c>
      <c r="AO21" s="157">
        <v>97.134905042567127</v>
      </c>
      <c r="AP21" s="157">
        <v>91.635299038059401</v>
      </c>
      <c r="AQ21" s="157">
        <v>93.870402802101566</v>
      </c>
      <c r="AR21" s="172">
        <v>92.139467711986796</v>
      </c>
      <c r="AS21" s="175">
        <v>93.637400228050168</v>
      </c>
      <c r="AT21" s="175">
        <v>90.316062923942852</v>
      </c>
      <c r="AU21" s="175">
        <v>91.748526522593309</v>
      </c>
      <c r="AV21" s="175">
        <v>92.76453366792137</v>
      </c>
      <c r="AW21" s="173">
        <v>94.089316987740816</v>
      </c>
    </row>
    <row r="22" spans="1:49">
      <c r="A22" s="2">
        <v>2015</v>
      </c>
      <c r="B22" s="157">
        <v>106.80808080808082</v>
      </c>
      <c r="C22" s="157">
        <v>105.32557619154173</v>
      </c>
      <c r="D22" s="157">
        <v>107.2775900900901</v>
      </c>
      <c r="E22" s="157">
        <v>105.99166933675103</v>
      </c>
      <c r="F22" s="157">
        <v>110.47077922077922</v>
      </c>
      <c r="G22" s="157">
        <v>107.06382978723404</v>
      </c>
      <c r="H22" s="172">
        <v>107.2189638484658</v>
      </c>
      <c r="I22" s="175">
        <v>105.82460999339604</v>
      </c>
      <c r="J22" s="175">
        <v>109.42421310347895</v>
      </c>
      <c r="K22" s="175">
        <v>108.01714669979276</v>
      </c>
      <c r="L22" s="175">
        <v>105.85091117237295</v>
      </c>
      <c r="M22" s="173">
        <v>104.60242033129011</v>
      </c>
      <c r="N22" s="157">
        <v>117.11111111111111</v>
      </c>
      <c r="O22" s="157">
        <v>113.42582233161781</v>
      </c>
      <c r="P22" s="157">
        <v>115.14639639639641</v>
      </c>
      <c r="Q22" s="157">
        <v>113.21691765459788</v>
      </c>
      <c r="R22" s="157">
        <v>113.92045454545453</v>
      </c>
      <c r="S22" s="157">
        <v>110.55319148936169</v>
      </c>
      <c r="T22" s="172">
        <v>91.595959595959599</v>
      </c>
      <c r="U22" s="175">
        <v>93.398970686954584</v>
      </c>
      <c r="V22" s="175">
        <v>93.651463963963963</v>
      </c>
      <c r="W22" s="175">
        <v>94.200576738224939</v>
      </c>
      <c r="X22" s="175">
        <v>87.215909090909079</v>
      </c>
      <c r="Y22" s="173">
        <v>89.744680851063819</v>
      </c>
      <c r="Z22" s="157">
        <v>99.555555555555557</v>
      </c>
      <c r="AA22" s="157">
        <v>99.888118147236511</v>
      </c>
      <c r="AB22" s="157">
        <v>98.493806306306311</v>
      </c>
      <c r="AC22" s="157">
        <v>98.95866709388018</v>
      </c>
      <c r="AD22" s="157">
        <v>97.889610389610382</v>
      </c>
      <c r="AE22" s="157">
        <v>98.553191489361694</v>
      </c>
      <c r="AF22" s="172">
        <v>81.333333333333343</v>
      </c>
      <c r="AG22" s="175">
        <v>83.68762586708435</v>
      </c>
      <c r="AH22" s="175">
        <v>88.893581081081095</v>
      </c>
      <c r="AI22" s="175">
        <v>90.916372957385448</v>
      </c>
      <c r="AJ22" s="175">
        <v>88.392857142857139</v>
      </c>
      <c r="AK22" s="173">
        <v>90.851063829787222</v>
      </c>
      <c r="AL22" s="157">
        <v>87.454545454545453</v>
      </c>
      <c r="AM22" s="157">
        <v>88.878943835309911</v>
      </c>
      <c r="AN22" s="157">
        <v>96.621621621621628</v>
      </c>
      <c r="AO22" s="157">
        <v>97.18039090035245</v>
      </c>
      <c r="AP22" s="157">
        <v>92.978896103896105</v>
      </c>
      <c r="AQ22" s="157">
        <v>95.106382978723403</v>
      </c>
      <c r="AR22" s="172">
        <v>92.929292929292927</v>
      </c>
      <c r="AS22" s="175">
        <v>94.249272767957052</v>
      </c>
      <c r="AT22" s="175">
        <v>91.371058558558573</v>
      </c>
      <c r="AU22" s="175">
        <v>92.598526113425194</v>
      </c>
      <c r="AV22" s="175">
        <v>93.506493506493499</v>
      </c>
      <c r="AW22" s="173">
        <v>94.808510638297861</v>
      </c>
    </row>
    <row r="23" spans="1:49">
      <c r="A23" s="2">
        <v>2016</v>
      </c>
      <c r="B23" s="157">
        <v>106.4232994215041</v>
      </c>
      <c r="C23" s="157">
        <v>104.64553060325848</v>
      </c>
      <c r="D23" s="157">
        <v>106.81598230333195</v>
      </c>
      <c r="E23" s="157">
        <v>105.58343789209536</v>
      </c>
      <c r="F23" s="157">
        <v>108.86581469648563</v>
      </c>
      <c r="G23" s="157">
        <v>106.158357771261</v>
      </c>
      <c r="H23" s="172">
        <v>107.60943913762586</v>
      </c>
      <c r="I23" s="175">
        <v>106.05424072680414</v>
      </c>
      <c r="J23" s="175">
        <v>108.91075145692899</v>
      </c>
      <c r="K23" s="175">
        <v>107.30329369881181</v>
      </c>
      <c r="L23" s="175">
        <v>105.67844969691924</v>
      </c>
      <c r="M23" s="173">
        <v>104.19173773029561</v>
      </c>
      <c r="N23" s="157">
        <v>116.45721125074806</v>
      </c>
      <c r="O23" s="157">
        <v>113.27608982826948</v>
      </c>
      <c r="P23" s="157">
        <v>115.11129545140328</v>
      </c>
      <c r="Q23" s="157">
        <v>112.97051442910917</v>
      </c>
      <c r="R23" s="157">
        <v>112.18051118210863</v>
      </c>
      <c r="S23" s="157">
        <v>108.96522832006704</v>
      </c>
      <c r="T23" s="172">
        <v>92.499501296628765</v>
      </c>
      <c r="U23" s="175">
        <v>94.011448701012768</v>
      </c>
      <c r="V23" s="175">
        <v>94.331536015484573</v>
      </c>
      <c r="W23" s="175">
        <v>94.90276035131744</v>
      </c>
      <c r="X23" s="175">
        <v>88.698083067092668</v>
      </c>
      <c r="Y23" s="173">
        <v>91.286133221617092</v>
      </c>
      <c r="Z23" s="157">
        <v>98.76321563933773</v>
      </c>
      <c r="AA23" s="157">
        <v>100.04403346543373</v>
      </c>
      <c r="AB23" s="157">
        <v>96.626572653117634</v>
      </c>
      <c r="AC23" s="157">
        <v>97.725846925972405</v>
      </c>
      <c r="AD23" s="157">
        <v>98.482428115015992</v>
      </c>
      <c r="AE23" s="157">
        <v>99.120234604105562</v>
      </c>
      <c r="AF23" s="172">
        <v>81.348493915818878</v>
      </c>
      <c r="AG23" s="175">
        <v>83.069132540730948</v>
      </c>
      <c r="AH23" s="175">
        <v>88.15152772017143</v>
      </c>
      <c r="AI23" s="175">
        <v>90.181932245922212</v>
      </c>
      <c r="AJ23" s="175">
        <v>88.937699680511187</v>
      </c>
      <c r="AK23" s="173">
        <v>91.202346041055719</v>
      </c>
      <c r="AL23" s="157">
        <v>89.447436664671841</v>
      </c>
      <c r="AM23" s="157">
        <v>90.334654337296342</v>
      </c>
      <c r="AN23" s="157">
        <v>97.704963362366925</v>
      </c>
      <c r="AO23" s="157">
        <v>97.553324968632367</v>
      </c>
      <c r="AP23" s="157">
        <v>93.889776357827472</v>
      </c>
      <c r="AQ23" s="157">
        <v>95.64306661080856</v>
      </c>
      <c r="AR23" s="172">
        <v>92.718930779972084</v>
      </c>
      <c r="AS23" s="175">
        <v>94.165565830030829</v>
      </c>
      <c r="AT23" s="175">
        <v>91.345223282178907</v>
      </c>
      <c r="AU23" s="175">
        <v>92.487452948557092</v>
      </c>
      <c r="AV23" s="175">
        <v>94.129392971246006</v>
      </c>
      <c r="AW23" s="173">
        <v>95.349811478843748</v>
      </c>
    </row>
    <row r="24" spans="1:49">
      <c r="A24" s="2">
        <v>2017</v>
      </c>
      <c r="B24" s="157">
        <v>105.8331713007972</v>
      </c>
      <c r="C24" s="157">
        <v>104.31237931774297</v>
      </c>
      <c r="D24" s="157">
        <v>106.35791728014991</v>
      </c>
      <c r="E24" s="157">
        <v>105.10871217880492</v>
      </c>
      <c r="F24" s="157">
        <v>108.84615384615385</v>
      </c>
      <c r="G24" s="157">
        <v>105.73505654281098</v>
      </c>
      <c r="H24" s="172">
        <v>107.50841540106329</v>
      </c>
      <c r="I24" s="175">
        <v>106.24632773711748</v>
      </c>
      <c r="J24" s="175">
        <v>108.10106409332894</v>
      </c>
      <c r="K24" s="175">
        <v>106.84507463486679</v>
      </c>
      <c r="L24" s="175">
        <v>106.15687590781229</v>
      </c>
      <c r="M24" s="173">
        <v>104.20329709992811</v>
      </c>
      <c r="N24" s="157">
        <v>116.78008944195994</v>
      </c>
      <c r="O24" s="157">
        <v>113.70950439819782</v>
      </c>
      <c r="P24" s="157">
        <v>114.91098915807791</v>
      </c>
      <c r="Q24" s="157">
        <v>112.86300745020526</v>
      </c>
      <c r="R24" s="157">
        <v>111.96153846153847</v>
      </c>
      <c r="S24" s="157">
        <v>109.16801292407109</v>
      </c>
      <c r="T24" s="172">
        <v>92.377989500291676</v>
      </c>
      <c r="U24" s="175">
        <v>93.477794464707159</v>
      </c>
      <c r="V24" s="175">
        <v>94.150716102262081</v>
      </c>
      <c r="W24" s="175">
        <v>94.754447316405646</v>
      </c>
      <c r="X24" s="175">
        <v>88.769230769230774</v>
      </c>
      <c r="Y24" s="173">
        <v>91.39741518578353</v>
      </c>
      <c r="Z24" s="157">
        <v>99.066692591872467</v>
      </c>
      <c r="AA24" s="157">
        <v>100.34327397554173</v>
      </c>
      <c r="AB24" s="157">
        <v>97.871770847276125</v>
      </c>
      <c r="AC24" s="157">
        <v>99.224570472859966</v>
      </c>
      <c r="AD24" s="157">
        <v>99.076923076923094</v>
      </c>
      <c r="AE24" s="157">
        <v>99.91922455573507</v>
      </c>
      <c r="AF24" s="172">
        <v>80.925529846393161</v>
      </c>
      <c r="AG24" s="175">
        <v>82.557391117785869</v>
      </c>
      <c r="AH24" s="175">
        <v>88.114040958372385</v>
      </c>
      <c r="AI24" s="175">
        <v>90.527596168465863</v>
      </c>
      <c r="AJ24" s="175">
        <v>90.076923076923066</v>
      </c>
      <c r="AK24" s="173">
        <v>91.801292407108249</v>
      </c>
      <c r="AL24" s="157">
        <v>89.111413571845233</v>
      </c>
      <c r="AM24" s="157">
        <v>90.109418579703913</v>
      </c>
      <c r="AN24" s="157">
        <v>97.21590148574488</v>
      </c>
      <c r="AO24" s="157">
        <v>97.871369925497959</v>
      </c>
      <c r="AP24" s="157">
        <v>94.000000000000014</v>
      </c>
      <c r="AQ24" s="157">
        <v>95.315024232633277</v>
      </c>
      <c r="AR24" s="172">
        <v>92.961306630371382</v>
      </c>
      <c r="AS24" s="175">
        <v>94.035614674962446</v>
      </c>
      <c r="AT24" s="175">
        <v>91.714629902288848</v>
      </c>
      <c r="AU24" s="175">
        <v>92.838680249353814</v>
      </c>
      <c r="AV24" s="175">
        <v>94.346153846153854</v>
      </c>
      <c r="AW24" s="173">
        <v>95.51696284329563</v>
      </c>
    </row>
    <row r="25" spans="1:49">
      <c r="A25" s="2">
        <v>2018</v>
      </c>
      <c r="B25" s="157">
        <v>105.30805687203792</v>
      </c>
      <c r="C25" s="157">
        <v>103.77595972309628</v>
      </c>
      <c r="D25" s="157">
        <v>106.12827836925474</v>
      </c>
      <c r="E25" s="157">
        <v>104.90471266065887</v>
      </c>
      <c r="F25" s="157">
        <v>109.47095819459859</v>
      </c>
      <c r="G25" s="157">
        <v>106.43776824034335</v>
      </c>
      <c r="H25" s="172">
        <v>107.79282761971619</v>
      </c>
      <c r="I25" s="175">
        <v>106.46242829676004</v>
      </c>
      <c r="J25" s="175">
        <v>108.62250624808657</v>
      </c>
      <c r="K25" s="175">
        <v>107.29932827359815</v>
      </c>
      <c r="L25" s="175">
        <v>105.62471253045385</v>
      </c>
      <c r="M25" s="173">
        <v>103.51281443715379</v>
      </c>
      <c r="N25" s="157">
        <v>116.39810426540285</v>
      </c>
      <c r="O25" s="157">
        <v>113.36270190895739</v>
      </c>
      <c r="P25" s="157">
        <v>114.4118410802389</v>
      </c>
      <c r="Q25" s="157">
        <v>112.33564780617522</v>
      </c>
      <c r="R25" s="157">
        <v>111.98668146503883</v>
      </c>
      <c r="S25" s="157">
        <v>108.93484198205229</v>
      </c>
      <c r="T25" s="172">
        <v>91.222748815165872</v>
      </c>
      <c r="U25" s="175">
        <v>92.930564296203059</v>
      </c>
      <c r="V25" s="175">
        <v>93.118670475201256</v>
      </c>
      <c r="W25" s="175">
        <v>94.120254099571582</v>
      </c>
      <c r="X25" s="175">
        <v>88.494265630780617</v>
      </c>
      <c r="Y25" s="173">
        <v>90.987124463519322</v>
      </c>
      <c r="Z25" s="157">
        <v>98.748815165876763</v>
      </c>
      <c r="AA25" s="157">
        <v>99.580448919655964</v>
      </c>
      <c r="AB25" s="157">
        <v>97.727862892755127</v>
      </c>
      <c r="AC25" s="157">
        <v>98.906780912985681</v>
      </c>
      <c r="AD25" s="157">
        <v>97.595264520902688</v>
      </c>
      <c r="AE25" s="157">
        <v>98.790479906359735</v>
      </c>
      <c r="AF25" s="172">
        <v>81.004739336492875</v>
      </c>
      <c r="AG25" s="175">
        <v>83.196979232221508</v>
      </c>
      <c r="AH25" s="175">
        <v>88.691249026226942</v>
      </c>
      <c r="AI25" s="175">
        <v>90.146254985965427</v>
      </c>
      <c r="AJ25" s="175">
        <v>89.974102848686641</v>
      </c>
      <c r="AK25" s="173">
        <v>91.884510339445953</v>
      </c>
      <c r="AL25" s="157">
        <v>88.815165876777257</v>
      </c>
      <c r="AM25" s="157">
        <v>90.014684287812045</v>
      </c>
      <c r="AN25" s="157">
        <v>96.455466112698005</v>
      </c>
      <c r="AO25" s="157">
        <v>96.80898212439061</v>
      </c>
      <c r="AP25" s="157">
        <v>94.339622641509436</v>
      </c>
      <c r="AQ25" s="157">
        <v>96.020288724151371</v>
      </c>
      <c r="AR25" s="172">
        <v>93.080568720379134</v>
      </c>
      <c r="AS25" s="175">
        <v>94.231172645269567</v>
      </c>
      <c r="AT25" s="175">
        <v>91.742404570241504</v>
      </c>
      <c r="AU25" s="175">
        <v>92.805436548973262</v>
      </c>
      <c r="AV25" s="175">
        <v>94.376618571957081</v>
      </c>
      <c r="AW25" s="173">
        <v>95.552087397580962</v>
      </c>
    </row>
    <row r="26" spans="1:49">
      <c r="A26" s="2">
        <v>2019</v>
      </c>
      <c r="B26" s="157">
        <v>104.97217068645639</v>
      </c>
      <c r="C26" s="157">
        <v>103.49362926428277</v>
      </c>
      <c r="D26" s="157">
        <v>105.78313253012048</v>
      </c>
      <c r="E26" s="157">
        <v>104.48838216192813</v>
      </c>
      <c r="F26" s="157">
        <v>109.51526032315978</v>
      </c>
      <c r="G26" s="157">
        <v>106.61094224924013</v>
      </c>
      <c r="H26" s="172">
        <v>106.66048237476809</v>
      </c>
      <c r="I26" s="175">
        <v>105.61035758323058</v>
      </c>
      <c r="J26" s="175">
        <v>107.95180722891567</v>
      </c>
      <c r="K26" s="175">
        <v>106.71092509741665</v>
      </c>
      <c r="L26" s="175">
        <v>105.2423698384201</v>
      </c>
      <c r="M26" s="173">
        <v>103.95136778115501</v>
      </c>
      <c r="N26" s="157">
        <v>116.69758812615956</v>
      </c>
      <c r="O26" s="157">
        <v>114.15947390053432</v>
      </c>
      <c r="P26" s="157">
        <v>114.85098287888395</v>
      </c>
      <c r="Q26" s="157">
        <v>113.0899119642084</v>
      </c>
      <c r="R26" s="157">
        <v>112.20825852782765</v>
      </c>
      <c r="S26" s="157">
        <v>109.65045592705167</v>
      </c>
      <c r="T26" s="172">
        <v>89.944341372912803</v>
      </c>
      <c r="U26" s="175">
        <v>91.718043567612</v>
      </c>
      <c r="V26" s="175">
        <v>92.53012048192771</v>
      </c>
      <c r="W26" s="175">
        <v>93.491124260355036</v>
      </c>
      <c r="X26" s="175">
        <v>87.540394973070022</v>
      </c>
      <c r="Y26" s="173">
        <v>90.273556231003042</v>
      </c>
      <c r="Z26" s="157">
        <v>98.886827458256036</v>
      </c>
      <c r="AA26" s="157">
        <v>99.424578709412245</v>
      </c>
      <c r="AB26" s="157">
        <v>97.780596068484471</v>
      </c>
      <c r="AC26" s="157">
        <v>98.6145186895656</v>
      </c>
      <c r="AD26" s="157">
        <v>97.84560143626571</v>
      </c>
      <c r="AE26" s="157">
        <v>99.126139817629181</v>
      </c>
      <c r="AF26" s="172">
        <v>81.836734693877546</v>
      </c>
      <c r="AG26" s="175">
        <v>84.360871352240039</v>
      </c>
      <c r="AH26" s="175">
        <v>88.370323398858588</v>
      </c>
      <c r="AI26" s="175">
        <v>90.200606148073319</v>
      </c>
      <c r="AJ26" s="175">
        <v>89.622980251346505</v>
      </c>
      <c r="AK26" s="173">
        <v>92.173252279635264</v>
      </c>
      <c r="AL26" s="157">
        <v>89.294990723562151</v>
      </c>
      <c r="AM26" s="157">
        <v>90.50554870530209</v>
      </c>
      <c r="AN26" s="157">
        <v>98.300570703868104</v>
      </c>
      <c r="AO26" s="157">
        <v>97.83518545244624</v>
      </c>
      <c r="AP26" s="157">
        <v>93.967684021543988</v>
      </c>
      <c r="AQ26" s="157">
        <v>96.010638297872347</v>
      </c>
      <c r="AR26" s="172">
        <v>93.358070500927639</v>
      </c>
      <c r="AS26" s="175">
        <v>94.67735306206329</v>
      </c>
      <c r="AT26" s="175">
        <v>91.845275840202916</v>
      </c>
      <c r="AU26" s="175">
        <v>93.202482320681199</v>
      </c>
      <c r="AV26" s="175">
        <v>94.326750448833039</v>
      </c>
      <c r="AW26" s="173">
        <v>95.70668693009118</v>
      </c>
    </row>
    <row r="27" spans="1:49">
      <c r="H27" s="9"/>
      <c r="I27" s="176"/>
      <c r="J27" s="176"/>
      <c r="K27" s="176"/>
      <c r="L27" s="176"/>
      <c r="M27" s="10"/>
      <c r="T27" s="9"/>
      <c r="U27" s="176"/>
      <c r="V27" s="176"/>
      <c r="W27" s="176"/>
      <c r="X27" s="176"/>
      <c r="Y27" s="10"/>
      <c r="AF27" s="9"/>
      <c r="AG27" s="176"/>
      <c r="AH27" s="176"/>
      <c r="AI27" s="176"/>
      <c r="AJ27" s="176"/>
      <c r="AK27" s="10"/>
      <c r="AR27" s="9"/>
      <c r="AS27" s="176"/>
      <c r="AT27" s="176"/>
      <c r="AU27" s="176"/>
      <c r="AV27" s="176"/>
      <c r="AW27" s="10"/>
    </row>
    <row r="28" spans="1:49">
      <c r="A28" s="2" t="s">
        <v>32</v>
      </c>
      <c r="H28" s="9"/>
      <c r="I28" s="176"/>
      <c r="J28" s="176"/>
      <c r="K28" s="176"/>
      <c r="L28" s="176"/>
      <c r="M28" s="10"/>
      <c r="T28" s="9"/>
      <c r="U28" s="176"/>
      <c r="V28" s="176"/>
      <c r="W28" s="176"/>
      <c r="X28" s="176"/>
      <c r="Y28" s="10"/>
      <c r="AF28" s="9"/>
      <c r="AG28" s="176"/>
      <c r="AH28" s="176"/>
      <c r="AI28" s="176"/>
      <c r="AJ28" s="176"/>
      <c r="AK28" s="10"/>
      <c r="AR28" s="9"/>
      <c r="AS28" s="176"/>
      <c r="AT28" s="176"/>
      <c r="AU28" s="176"/>
      <c r="AV28" s="176"/>
      <c r="AW28" s="10"/>
    </row>
    <row r="29" spans="1:49">
      <c r="A29" s="2" t="s">
        <v>17</v>
      </c>
      <c r="B29" s="11">
        <f>B26-B7</f>
        <v>-5.0183745388823979</v>
      </c>
      <c r="C29" s="11">
        <f t="shared" ref="C29:AW29" si="0">C26-C7</f>
        <v>-4.2944219448210674</v>
      </c>
      <c r="D29" s="11">
        <f t="shared" si="0"/>
        <v>-6.0946169489255908</v>
      </c>
      <c r="E29" s="11">
        <f t="shared" si="0"/>
        <v>-4.9268538895740193</v>
      </c>
      <c r="F29" s="11">
        <f t="shared" si="0"/>
        <v>-3.1217480585294481</v>
      </c>
      <c r="G29" s="11">
        <f t="shared" si="0"/>
        <v>-2.6533629278715978</v>
      </c>
      <c r="H29" s="12">
        <f t="shared" si="0"/>
        <v>-0.93173406905590639</v>
      </c>
      <c r="I29" s="171">
        <f t="shared" si="0"/>
        <v>-0.13955259396108488</v>
      </c>
      <c r="J29" s="171">
        <f t="shared" si="0"/>
        <v>-2.5939291798277537</v>
      </c>
      <c r="K29" s="171">
        <f t="shared" si="0"/>
        <v>-1.7594544506378327</v>
      </c>
      <c r="L29" s="171">
        <f t="shared" si="0"/>
        <v>-4.6193879860102527</v>
      </c>
      <c r="M29" s="13">
        <f t="shared" si="0"/>
        <v>-3.3501249170555809</v>
      </c>
      <c r="N29" s="11">
        <f t="shared" si="0"/>
        <v>-2.6846999293084508</v>
      </c>
      <c r="O29" s="11">
        <f t="shared" si="0"/>
        <v>-1.0254478633347901</v>
      </c>
      <c r="P29" s="11">
        <f t="shared" si="0"/>
        <v>-3.4865952642047233</v>
      </c>
      <c r="Q29" s="11">
        <f t="shared" si="0"/>
        <v>-1.4755386795684302</v>
      </c>
      <c r="R29" s="11">
        <f t="shared" si="0"/>
        <v>-8.4880664238164485</v>
      </c>
      <c r="S29" s="11">
        <f t="shared" si="0"/>
        <v>-4.5866012936567984</v>
      </c>
      <c r="T29" s="12">
        <f t="shared" si="0"/>
        <v>-7.9125763705476402</v>
      </c>
      <c r="U29" s="171">
        <f t="shared" si="0"/>
        <v>-7.0017288363709298</v>
      </c>
      <c r="V29" s="171">
        <f t="shared" si="0"/>
        <v>-8.6507084136499799</v>
      </c>
      <c r="W29" s="171">
        <f t="shared" si="0"/>
        <v>-6.6161718769840121</v>
      </c>
      <c r="X29" s="171">
        <f t="shared" si="0"/>
        <v>-0.78971463363532735</v>
      </c>
      <c r="Y29" s="13">
        <f t="shared" si="0"/>
        <v>-0.93897782894245552</v>
      </c>
      <c r="Z29" s="157" t="s">
        <v>15</v>
      </c>
      <c r="AA29" s="157" t="s">
        <v>15</v>
      </c>
      <c r="AB29" s="157" t="s">
        <v>15</v>
      </c>
      <c r="AC29" s="157" t="s">
        <v>15</v>
      </c>
      <c r="AD29" s="157" t="s">
        <v>15</v>
      </c>
      <c r="AE29" s="157" t="s">
        <v>15</v>
      </c>
      <c r="AF29" s="12">
        <f t="shared" si="0"/>
        <v>-2.1531802131504918</v>
      </c>
      <c r="AG29" s="171">
        <f t="shared" si="0"/>
        <v>-1.9478057459107418</v>
      </c>
      <c r="AH29" s="171">
        <f t="shared" si="0"/>
        <v>0.68798952527673407</v>
      </c>
      <c r="AI29" s="171">
        <f t="shared" si="0"/>
        <v>0.50103533262267774</v>
      </c>
      <c r="AJ29" s="171">
        <f t="shared" si="0"/>
        <v>-3.0269230368546545</v>
      </c>
      <c r="AK29" s="13">
        <f t="shared" si="0"/>
        <v>-2.7858757857598277</v>
      </c>
      <c r="AL29" s="11">
        <f t="shared" si="0"/>
        <v>-7.1437108207177289</v>
      </c>
      <c r="AM29" s="11">
        <f t="shared" si="0"/>
        <v>-6.5428154483252143</v>
      </c>
      <c r="AN29" s="11">
        <f t="shared" si="0"/>
        <v>-4.8251528432492847</v>
      </c>
      <c r="AO29" s="11">
        <f t="shared" si="0"/>
        <v>-5.0886342900430179</v>
      </c>
      <c r="AP29" s="11">
        <f t="shared" si="0"/>
        <v>-4.4204526644650457</v>
      </c>
      <c r="AQ29" s="11">
        <f t="shared" si="0"/>
        <v>-3.3762826830541002</v>
      </c>
      <c r="AR29" s="12">
        <f t="shared" si="0"/>
        <v>1.3631130474136057</v>
      </c>
      <c r="AS29" s="171">
        <f t="shared" si="0"/>
        <v>0.93624353148008765</v>
      </c>
      <c r="AT29" s="171">
        <f t="shared" si="0"/>
        <v>1.1529859582858109</v>
      </c>
      <c r="AU29" s="171">
        <f t="shared" si="0"/>
        <v>0.9814522777627559</v>
      </c>
      <c r="AV29" s="171">
        <f t="shared" si="0"/>
        <v>2.837388746705372</v>
      </c>
      <c r="AW29" s="13">
        <f t="shared" si="0"/>
        <v>2.2461964668759293</v>
      </c>
    </row>
    <row r="30" spans="1:49">
      <c r="A30" s="2" t="s">
        <v>18</v>
      </c>
      <c r="B30" s="11">
        <f>B15-B7</f>
        <v>-1.8944183004671231</v>
      </c>
      <c r="C30" s="11">
        <f t="shared" ref="C30:AW30" si="1">C15-C7</f>
        <v>-1.3884674421943686</v>
      </c>
      <c r="D30" s="11">
        <f t="shared" si="1"/>
        <v>-2.5283599490243347</v>
      </c>
      <c r="E30" s="11">
        <f t="shared" si="1"/>
        <v>-1.6539850980315123</v>
      </c>
      <c r="F30" s="11">
        <f t="shared" si="1"/>
        <v>7.8922520422096909E-2</v>
      </c>
      <c r="G30" s="11">
        <f t="shared" si="1"/>
        <v>-0.34742860280442756</v>
      </c>
      <c r="H30" s="12">
        <f t="shared" si="1"/>
        <v>0.91421083617683507</v>
      </c>
      <c r="I30" s="171">
        <f t="shared" si="1"/>
        <v>1.2474933284192957</v>
      </c>
      <c r="J30" s="171">
        <f t="shared" si="1"/>
        <v>0.49499713444643589</v>
      </c>
      <c r="K30" s="171">
        <f t="shared" si="1"/>
        <v>0.85057587568941528</v>
      </c>
      <c r="L30" s="171">
        <f t="shared" si="1"/>
        <v>-2.071417277792662</v>
      </c>
      <c r="M30" s="13">
        <f t="shared" si="1"/>
        <v>-1.2836146657921148</v>
      </c>
      <c r="N30" s="11">
        <f t="shared" si="1"/>
        <v>7.6414697681769894E-2</v>
      </c>
      <c r="O30" s="11">
        <f t="shared" si="1"/>
        <v>0.68396481261369502</v>
      </c>
      <c r="P30" s="11">
        <f t="shared" si="1"/>
        <v>-0.19073084420926989</v>
      </c>
      <c r="Q30" s="11">
        <f t="shared" si="1"/>
        <v>0.91891243784027665</v>
      </c>
      <c r="R30" s="11">
        <f t="shared" si="1"/>
        <v>-0.92665124722950054</v>
      </c>
      <c r="S30" s="11">
        <f t="shared" si="1"/>
        <v>0.77553723772982153</v>
      </c>
      <c r="T30" s="12">
        <f t="shared" si="1"/>
        <v>0.88316625093992229</v>
      </c>
      <c r="U30" s="171">
        <f t="shared" si="1"/>
        <v>0.60384882390466998</v>
      </c>
      <c r="V30" s="171">
        <f t="shared" si="1"/>
        <v>-2.8533493839536845</v>
      </c>
      <c r="W30" s="171">
        <f t="shared" si="1"/>
        <v>-1.4993632616716184</v>
      </c>
      <c r="X30" s="171">
        <f t="shared" si="1"/>
        <v>2.1689307003963876</v>
      </c>
      <c r="Y30" s="13">
        <f t="shared" si="1"/>
        <v>0.4751233707849849</v>
      </c>
      <c r="Z30" s="157" t="s">
        <v>15</v>
      </c>
      <c r="AA30" s="157" t="s">
        <v>15</v>
      </c>
      <c r="AB30" s="157" t="s">
        <v>15</v>
      </c>
      <c r="AC30" s="157" t="s">
        <v>15</v>
      </c>
      <c r="AD30" s="157" t="s">
        <v>15</v>
      </c>
      <c r="AE30" s="157" t="s">
        <v>15</v>
      </c>
      <c r="AF30" s="12">
        <f t="shared" si="1"/>
        <v>-3.3552905486519364</v>
      </c>
      <c r="AG30" s="171">
        <f t="shared" si="1"/>
        <v>-2.6718404696388234</v>
      </c>
      <c r="AH30" s="171">
        <f t="shared" si="1"/>
        <v>-0.10916110221540976</v>
      </c>
      <c r="AI30" s="171">
        <f t="shared" si="1"/>
        <v>0.17457106097955943</v>
      </c>
      <c r="AJ30" s="171">
        <f t="shared" si="1"/>
        <v>-5.6057574148805998</v>
      </c>
      <c r="AK30" s="13">
        <f t="shared" si="1"/>
        <v>-5.5384731535563105</v>
      </c>
      <c r="AL30" s="11">
        <f t="shared" si="1"/>
        <v>-4.9081369152551559</v>
      </c>
      <c r="AM30" s="11">
        <f t="shared" si="1"/>
        <v>-4.4104869423890136</v>
      </c>
      <c r="AN30" s="11">
        <f t="shared" si="1"/>
        <v>-4.8818700599121883</v>
      </c>
      <c r="AO30" s="11">
        <f t="shared" si="1"/>
        <v>-4.5637892314289843</v>
      </c>
      <c r="AP30" s="11">
        <f t="shared" si="1"/>
        <v>-5.0100176840896467</v>
      </c>
      <c r="AQ30" s="11">
        <f t="shared" si="1"/>
        <v>-4.1224373537224324</v>
      </c>
      <c r="AR30" s="12">
        <f t="shared" si="1"/>
        <v>-0.9076966042373158</v>
      </c>
      <c r="AS30" s="171">
        <f t="shared" si="1"/>
        <v>-0.84308663776323556</v>
      </c>
      <c r="AT30" s="171">
        <f t="shared" si="1"/>
        <v>-1.3127949831045953</v>
      </c>
      <c r="AU30" s="171">
        <f t="shared" si="1"/>
        <v>-1.2027234067628285</v>
      </c>
      <c r="AV30" s="171">
        <f t="shared" si="1"/>
        <v>0.16131008290111026</v>
      </c>
      <c r="AW30" s="13">
        <f t="shared" si="1"/>
        <v>-9.6088511245824293E-3</v>
      </c>
    </row>
    <row r="31" spans="1:49">
      <c r="A31" s="2" t="s">
        <v>19</v>
      </c>
      <c r="B31" s="11">
        <f>B26-B15</f>
        <v>-3.1239562384152748</v>
      </c>
      <c r="C31" s="11">
        <f t="shared" ref="C31:AV31" si="2">C26-C15</f>
        <v>-2.9059545026266989</v>
      </c>
      <c r="D31" s="11">
        <f t="shared" si="2"/>
        <v>-3.5662569999012561</v>
      </c>
      <c r="E31" s="11">
        <f t="shared" si="2"/>
        <v>-3.272868791542507</v>
      </c>
      <c r="F31" s="11">
        <f t="shared" si="2"/>
        <v>-3.2006705789515451</v>
      </c>
      <c r="G31" s="11">
        <f t="shared" si="2"/>
        <v>-2.3059343250671702</v>
      </c>
      <c r="H31" s="12">
        <f t="shared" si="2"/>
        <v>-1.8459449052327415</v>
      </c>
      <c r="I31" s="171">
        <f t="shared" si="2"/>
        <v>-1.3870459223803806</v>
      </c>
      <c r="J31" s="171">
        <f t="shared" si="2"/>
        <v>-3.0889263142741896</v>
      </c>
      <c r="K31" s="171">
        <f t="shared" si="2"/>
        <v>-2.610030326327248</v>
      </c>
      <c r="L31" s="171">
        <f t="shared" si="2"/>
        <v>-2.5479707082175906</v>
      </c>
      <c r="M31" s="13">
        <f t="shared" si="2"/>
        <v>-2.0665102512634661</v>
      </c>
      <c r="N31" s="11">
        <f t="shared" si="2"/>
        <v>-2.7611146269902207</v>
      </c>
      <c r="O31" s="11">
        <f t="shared" si="2"/>
        <v>-1.7094126759484851</v>
      </c>
      <c r="P31" s="11">
        <f t="shared" si="2"/>
        <v>-3.2958644199954534</v>
      </c>
      <c r="Q31" s="11">
        <f t="shared" si="2"/>
        <v>-2.3944511174087069</v>
      </c>
      <c r="R31" s="11">
        <f t="shared" si="2"/>
        <v>-7.561415176586948</v>
      </c>
      <c r="S31" s="11">
        <f t="shared" si="2"/>
        <v>-5.3621385313866199</v>
      </c>
      <c r="T31" s="12">
        <f t="shared" si="2"/>
        <v>-8.7957426214875625</v>
      </c>
      <c r="U31" s="171">
        <f t="shared" si="2"/>
        <v>-7.6055776602755998</v>
      </c>
      <c r="V31" s="171">
        <f t="shared" si="2"/>
        <v>-5.7973590296962954</v>
      </c>
      <c r="W31" s="171">
        <f t="shared" si="2"/>
        <v>-5.1168086153123937</v>
      </c>
      <c r="X31" s="171">
        <f t="shared" si="2"/>
        <v>-2.9586453340317149</v>
      </c>
      <c r="Y31" s="13">
        <f t="shared" si="2"/>
        <v>-1.4141011997274404</v>
      </c>
      <c r="Z31" s="11">
        <f t="shared" si="2"/>
        <v>-0.80985942928478494</v>
      </c>
      <c r="AA31" s="11">
        <f t="shared" si="2"/>
        <v>-1.0696980855929468</v>
      </c>
      <c r="AB31" s="11">
        <f t="shared" si="2"/>
        <v>-1.9016250387240774</v>
      </c>
      <c r="AC31" s="11">
        <f t="shared" si="2"/>
        <v>-1.709661325689936</v>
      </c>
      <c r="AD31" s="11">
        <f t="shared" si="2"/>
        <v>3.1718970216783617</v>
      </c>
      <c r="AE31" s="11">
        <f t="shared" si="2"/>
        <v>2.6022103465964221</v>
      </c>
      <c r="AF31" s="12">
        <f t="shared" si="2"/>
        <v>1.2021103355014446</v>
      </c>
      <c r="AG31" s="171">
        <f t="shared" si="2"/>
        <v>0.72403472372808153</v>
      </c>
      <c r="AH31" s="171">
        <f t="shared" si="2"/>
        <v>0.79715062749214383</v>
      </c>
      <c r="AI31" s="171">
        <f t="shared" si="2"/>
        <v>0.32646427164311831</v>
      </c>
      <c r="AJ31" s="171">
        <f t="shared" si="2"/>
        <v>2.5788343780259453</v>
      </c>
      <c r="AK31" s="13">
        <f t="shared" si="2"/>
        <v>2.7525973677964828</v>
      </c>
      <c r="AL31" s="11">
        <f t="shared" si="2"/>
        <v>-2.235573905462573</v>
      </c>
      <c r="AM31" s="11">
        <f t="shared" si="2"/>
        <v>-2.1323285059362007</v>
      </c>
      <c r="AN31" s="11">
        <f t="shared" si="2"/>
        <v>5.6717216662903525E-2</v>
      </c>
      <c r="AO31" s="11">
        <f t="shared" si="2"/>
        <v>-0.52484505861403363</v>
      </c>
      <c r="AP31" s="11">
        <f t="shared" si="2"/>
        <v>0.58956501962460095</v>
      </c>
      <c r="AQ31" s="11">
        <f t="shared" si="2"/>
        <v>0.74615467066833219</v>
      </c>
      <c r="AR31" s="12">
        <f t="shared" si="2"/>
        <v>2.2708096516509215</v>
      </c>
      <c r="AS31" s="171">
        <f t="shared" si="2"/>
        <v>1.7793301692433232</v>
      </c>
      <c r="AT31" s="171">
        <f t="shared" si="2"/>
        <v>2.4657809413904062</v>
      </c>
      <c r="AU31" s="171">
        <f t="shared" si="2"/>
        <v>2.1841756845255844</v>
      </c>
      <c r="AV31" s="171">
        <f t="shared" si="2"/>
        <v>2.6760786638042617</v>
      </c>
      <c r="AW31" s="13">
        <f>AW26-AW15</f>
        <v>2.2558053180005118</v>
      </c>
    </row>
    <row r="32" spans="1:49">
      <c r="B32" s="11"/>
      <c r="C32" s="11"/>
      <c r="D32" s="11"/>
      <c r="E32" s="11"/>
      <c r="F32" s="11"/>
      <c r="G32" s="11"/>
      <c r="H32" s="171"/>
      <c r="I32" s="11"/>
      <c r="J32" s="11"/>
      <c r="K32" s="11"/>
      <c r="L32" s="11"/>
      <c r="M32" s="171"/>
      <c r="N32" s="11"/>
      <c r="O32" s="11"/>
      <c r="P32" s="11"/>
      <c r="Q32" s="11"/>
      <c r="R32" s="11"/>
      <c r="S32" s="11"/>
      <c r="T32" s="171"/>
      <c r="U32" s="11"/>
      <c r="V32" s="11"/>
      <c r="W32" s="11"/>
      <c r="X32" s="11"/>
      <c r="Y32" s="171"/>
      <c r="Z32" s="11"/>
      <c r="AA32" s="11"/>
      <c r="AB32" s="11"/>
      <c r="AC32" s="11"/>
      <c r="AD32" s="11"/>
      <c r="AE32" s="11"/>
      <c r="AF32" s="171"/>
      <c r="AG32" s="11"/>
      <c r="AH32" s="11"/>
      <c r="AI32" s="11"/>
      <c r="AJ32" s="11"/>
      <c r="AK32" s="171"/>
      <c r="AL32" s="11"/>
      <c r="AM32" s="11"/>
      <c r="AN32" s="11"/>
      <c r="AO32" s="11"/>
      <c r="AP32" s="11"/>
      <c r="AQ32" s="11"/>
      <c r="AR32" s="171"/>
      <c r="AS32" s="11"/>
      <c r="AT32" s="11"/>
      <c r="AU32" s="11"/>
      <c r="AV32" s="11"/>
      <c r="AW32" s="171"/>
    </row>
    <row r="33" spans="1:49">
      <c r="B33" s="11"/>
      <c r="C33" s="11"/>
      <c r="D33" s="11"/>
      <c r="E33" s="11"/>
      <c r="F33" s="11"/>
      <c r="G33" s="11"/>
      <c r="H33" s="171"/>
      <c r="I33" s="11"/>
      <c r="J33" s="11"/>
      <c r="K33" s="11"/>
      <c r="L33" s="11"/>
      <c r="M33" s="171"/>
      <c r="N33" s="11"/>
      <c r="O33" s="11"/>
      <c r="P33" s="11"/>
      <c r="Q33" s="11"/>
      <c r="R33" s="11"/>
      <c r="S33" s="11"/>
      <c r="T33" s="171"/>
      <c r="U33" s="11"/>
      <c r="V33" s="11"/>
      <c r="W33" s="11"/>
      <c r="X33" s="11"/>
      <c r="Y33" s="171"/>
      <c r="Z33" s="11"/>
      <c r="AA33" s="11"/>
      <c r="AB33" s="11"/>
      <c r="AC33" s="11"/>
      <c r="AD33" s="11"/>
      <c r="AE33" s="11"/>
      <c r="AF33" s="171"/>
      <c r="AG33" s="11"/>
      <c r="AH33" s="11"/>
      <c r="AI33" s="11"/>
      <c r="AJ33" s="11"/>
      <c r="AK33" s="171"/>
      <c r="AL33" s="11"/>
      <c r="AM33" s="11"/>
      <c r="AN33" s="11"/>
      <c r="AO33" s="11"/>
      <c r="AP33" s="11"/>
      <c r="AQ33" s="11"/>
      <c r="AR33" s="171"/>
      <c r="AS33" s="11"/>
      <c r="AT33" s="11"/>
      <c r="AU33" s="11"/>
      <c r="AV33" s="11"/>
      <c r="AW33" s="171"/>
    </row>
    <row r="34" spans="1:49">
      <c r="A34" s="2" t="s">
        <v>173</v>
      </c>
    </row>
  </sheetData>
  <mergeCells count="32">
    <mergeCell ref="Z4:AE4"/>
    <mergeCell ref="AF4:AK4"/>
    <mergeCell ref="AL4:AQ4"/>
    <mergeCell ref="AR4:AW4"/>
    <mergeCell ref="B4:G4"/>
    <mergeCell ref="H4:M4"/>
    <mergeCell ref="N4:S4"/>
    <mergeCell ref="T4:Y4"/>
    <mergeCell ref="X5:Y5"/>
    <mergeCell ref="B5:C5"/>
    <mergeCell ref="D5:E5"/>
    <mergeCell ref="F5:G5"/>
    <mergeCell ref="H5:I5"/>
    <mergeCell ref="J5:K5"/>
    <mergeCell ref="L5:M5"/>
    <mergeCell ref="N5:O5"/>
    <mergeCell ref="P5:Q5"/>
    <mergeCell ref="R5:S5"/>
    <mergeCell ref="T5:U5"/>
    <mergeCell ref="V5:W5"/>
    <mergeCell ref="AV5:AW5"/>
    <mergeCell ref="Z5:AA5"/>
    <mergeCell ref="AB5:AC5"/>
    <mergeCell ref="AD5:AE5"/>
    <mergeCell ref="AF5:AG5"/>
    <mergeCell ref="AH5:AI5"/>
    <mergeCell ref="AJ5:AK5"/>
    <mergeCell ref="AL5:AM5"/>
    <mergeCell ref="AN5:AO5"/>
    <mergeCell ref="AP5:AQ5"/>
    <mergeCell ref="AR5:AS5"/>
    <mergeCell ref="AT5:AU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564DB-E73C-5649-A348-1908233BF75E}">
  <dimension ref="A1:K22"/>
  <sheetViews>
    <sheetView zoomScale="98" zoomScaleNormal="98" workbookViewId="0"/>
  </sheetViews>
  <sheetFormatPr baseColWidth="10" defaultColWidth="10.83203125" defaultRowHeight="16"/>
  <cols>
    <col min="1" max="1" width="21.6640625" style="2" customWidth="1"/>
    <col min="2" max="11" width="12.6640625" style="2" customWidth="1"/>
    <col min="12" max="16384" width="10.83203125" style="2"/>
  </cols>
  <sheetData>
    <row r="1" spans="1:11">
      <c r="A1" s="1" t="s">
        <v>174</v>
      </c>
    </row>
    <row r="4" spans="1:11" ht="34">
      <c r="A4" s="153"/>
      <c r="B4" s="154" t="s">
        <v>0</v>
      </c>
      <c r="C4" s="154" t="s">
        <v>111</v>
      </c>
      <c r="D4" s="154" t="s">
        <v>43</v>
      </c>
      <c r="E4" s="154" t="s">
        <v>44</v>
      </c>
      <c r="F4" s="154" t="s">
        <v>45</v>
      </c>
      <c r="G4" s="154" t="s">
        <v>46</v>
      </c>
      <c r="H4" s="154" t="s">
        <v>47</v>
      </c>
      <c r="I4" s="154" t="s">
        <v>48</v>
      </c>
      <c r="J4" s="154" t="s">
        <v>49</v>
      </c>
      <c r="K4" s="154" t="s">
        <v>82</v>
      </c>
    </row>
    <row r="5" spans="1:11">
      <c r="A5" s="155">
        <v>2007</v>
      </c>
      <c r="B5" s="156">
        <v>75.800201816665734</v>
      </c>
      <c r="C5" s="156">
        <v>81.458896328219723</v>
      </c>
      <c r="D5" s="156">
        <v>82.119331194407479</v>
      </c>
      <c r="E5" s="156">
        <v>79.318114450983501</v>
      </c>
      <c r="F5" s="157" t="s">
        <v>15</v>
      </c>
      <c r="G5" s="157" t="s">
        <v>15</v>
      </c>
      <c r="H5" s="157" t="s">
        <v>15</v>
      </c>
      <c r="I5" s="157" t="s">
        <v>15</v>
      </c>
      <c r="J5" s="157" t="s">
        <v>15</v>
      </c>
      <c r="K5" s="157" t="s">
        <v>15</v>
      </c>
    </row>
    <row r="6" spans="1:11">
      <c r="A6" s="155">
        <v>2008</v>
      </c>
      <c r="B6" s="156">
        <v>75.924728302196755</v>
      </c>
      <c r="C6" s="156">
        <v>80.864095689960564</v>
      </c>
      <c r="D6" s="156">
        <v>81.681776376297464</v>
      </c>
      <c r="E6" s="156">
        <v>78.780565198844712</v>
      </c>
      <c r="F6" s="156">
        <v>82.899956780727962</v>
      </c>
      <c r="G6" s="156">
        <v>81.115947383513344</v>
      </c>
      <c r="H6" s="156">
        <v>78.653002601532009</v>
      </c>
      <c r="I6" s="156">
        <v>78.463064308323155</v>
      </c>
      <c r="J6" s="156">
        <v>81.214529161313621</v>
      </c>
      <c r="K6" s="156">
        <v>82.505773600951258</v>
      </c>
    </row>
    <row r="7" spans="1:11">
      <c r="A7" s="155">
        <v>2009</v>
      </c>
      <c r="B7" s="156">
        <v>76.40722050284009</v>
      </c>
      <c r="C7" s="156">
        <v>80.930444691022089</v>
      </c>
      <c r="D7" s="156">
        <v>81.608508780137868</v>
      </c>
      <c r="E7" s="156">
        <v>79.082805769508255</v>
      </c>
      <c r="F7" s="156">
        <v>83.017457638560728</v>
      </c>
      <c r="G7" s="156">
        <v>81.111457999006447</v>
      </c>
      <c r="H7" s="156">
        <v>80.476826116864032</v>
      </c>
      <c r="I7" s="156">
        <v>78.308866457845753</v>
      </c>
      <c r="J7" s="156">
        <v>80.617431967533932</v>
      </c>
      <c r="K7" s="156">
        <v>82.535244918484281</v>
      </c>
    </row>
    <row r="8" spans="1:11">
      <c r="A8" s="155">
        <v>2010</v>
      </c>
      <c r="B8" s="156">
        <v>76.293787838606249</v>
      </c>
      <c r="C8" s="156">
        <v>80.554148312050941</v>
      </c>
      <c r="D8" s="156">
        <v>81.08247069369844</v>
      </c>
      <c r="E8" s="156">
        <v>78.244954521643876</v>
      </c>
      <c r="F8" s="156">
        <v>82.151143688692457</v>
      </c>
      <c r="G8" s="156">
        <v>79.401266584035568</v>
      </c>
      <c r="H8" s="156">
        <v>79.940429483036425</v>
      </c>
      <c r="I8" s="156">
        <v>77.745192328118748</v>
      </c>
      <c r="J8" s="156">
        <v>80.15518991667588</v>
      </c>
      <c r="K8" s="156">
        <v>82.403361120603421</v>
      </c>
    </row>
    <row r="9" spans="1:11">
      <c r="A9" s="155">
        <v>2011</v>
      </c>
      <c r="B9" s="156">
        <v>75.952480759732381</v>
      </c>
      <c r="C9" s="156">
        <v>79.957492317284988</v>
      </c>
      <c r="D9" s="156">
        <v>80.419171841943637</v>
      </c>
      <c r="E9" s="156">
        <v>77.21662983399959</v>
      </c>
      <c r="F9" s="156">
        <v>81.26033626862089</v>
      </c>
      <c r="G9" s="156">
        <v>78.970238916775017</v>
      </c>
      <c r="H9" s="156">
        <v>79.818485806073241</v>
      </c>
      <c r="I9" s="156">
        <v>77.712276301627966</v>
      </c>
      <c r="J9" s="156">
        <v>78.978037129097416</v>
      </c>
      <c r="K9" s="156">
        <v>81.943495807814557</v>
      </c>
    </row>
    <row r="10" spans="1:11">
      <c r="A10" s="155">
        <v>2012</v>
      </c>
      <c r="B10" s="156">
        <v>75.920356345016387</v>
      </c>
      <c r="C10" s="156">
        <v>80.30107216079233</v>
      </c>
      <c r="D10" s="156">
        <v>80.992342389014368</v>
      </c>
      <c r="E10" s="156">
        <v>78.421457495444272</v>
      </c>
      <c r="F10" s="156">
        <v>82.237158579289641</v>
      </c>
      <c r="G10" s="156">
        <v>78.702902800040377</v>
      </c>
      <c r="H10" s="156">
        <v>81.070477116671086</v>
      </c>
      <c r="I10" s="156">
        <v>77.119619620709244</v>
      </c>
      <c r="J10" s="156">
        <v>79.107393089009108</v>
      </c>
      <c r="K10" s="156">
        <v>81.842757648713373</v>
      </c>
    </row>
    <row r="11" spans="1:11">
      <c r="A11" s="155">
        <v>2013</v>
      </c>
      <c r="B11" s="156">
        <v>75.918680819560208</v>
      </c>
      <c r="C11" s="156">
        <v>80.058569536473129</v>
      </c>
      <c r="D11" s="156">
        <v>80.863467114668566</v>
      </c>
      <c r="E11" s="156">
        <v>78.173413332529336</v>
      </c>
      <c r="F11" s="156">
        <v>81.75031619498499</v>
      </c>
      <c r="G11" s="156">
        <v>78.349151113050496</v>
      </c>
      <c r="H11" s="156">
        <v>80.343774313459932</v>
      </c>
      <c r="I11" s="156">
        <v>76.521447191708347</v>
      </c>
      <c r="J11" s="156">
        <v>78.988734921742605</v>
      </c>
      <c r="K11" s="156">
        <v>81.51713261542892</v>
      </c>
    </row>
    <row r="12" spans="1:11">
      <c r="A12" s="155">
        <v>2014</v>
      </c>
      <c r="B12" s="156">
        <v>75.824516565416516</v>
      </c>
      <c r="C12" s="156">
        <v>80.062731213756692</v>
      </c>
      <c r="D12" s="156">
        <v>80.790569540182318</v>
      </c>
      <c r="E12" s="156">
        <v>77.929150748146299</v>
      </c>
      <c r="F12" s="156">
        <v>82.308852320530605</v>
      </c>
      <c r="G12" s="156">
        <v>80.158516356217234</v>
      </c>
      <c r="H12" s="156">
        <v>80.974909185444375</v>
      </c>
      <c r="I12" s="156">
        <v>76.351018805422399</v>
      </c>
      <c r="J12" s="156">
        <v>77.967986490690123</v>
      </c>
      <c r="K12" s="156">
        <v>81.142991412395432</v>
      </c>
    </row>
    <row r="13" spans="1:11">
      <c r="A13" s="155">
        <v>2015</v>
      </c>
      <c r="B13" s="156">
        <v>75.219193254644594</v>
      </c>
      <c r="C13" s="156">
        <v>80.677472552090435</v>
      </c>
      <c r="D13" s="156">
        <v>81.600591405986236</v>
      </c>
      <c r="E13" s="156">
        <v>78.909241500318899</v>
      </c>
      <c r="F13" s="156">
        <v>82.308974913414872</v>
      </c>
      <c r="G13" s="156">
        <v>79.290257085959837</v>
      </c>
      <c r="H13" s="156">
        <v>81.39757936864514</v>
      </c>
      <c r="I13" s="156">
        <v>77.994537936322601</v>
      </c>
      <c r="J13" s="156">
        <v>77.815019106738362</v>
      </c>
      <c r="K13" s="156">
        <v>81.733805552382051</v>
      </c>
    </row>
    <row r="14" spans="1:11">
      <c r="A14" s="155">
        <v>2016</v>
      </c>
      <c r="B14" s="156">
        <v>76.91429015703271</v>
      </c>
      <c r="C14" s="156">
        <v>80.313518023999052</v>
      </c>
      <c r="D14" s="156">
        <v>81.187474704068833</v>
      </c>
      <c r="E14" s="156">
        <v>77.940364765359291</v>
      </c>
      <c r="F14" s="156">
        <v>82.290290509132745</v>
      </c>
      <c r="G14" s="156">
        <v>80.149742936735038</v>
      </c>
      <c r="H14" s="156">
        <v>81.887226322012481</v>
      </c>
      <c r="I14" s="156">
        <v>76.692445186786529</v>
      </c>
      <c r="J14" s="156">
        <v>78.14193375900355</v>
      </c>
      <c r="K14" s="156">
        <v>81.434855399633932</v>
      </c>
    </row>
    <row r="15" spans="1:11">
      <c r="A15" s="155">
        <v>2017</v>
      </c>
      <c r="B15" s="156">
        <v>76.598375278567275</v>
      </c>
      <c r="C15" s="156">
        <v>80.090295849606903</v>
      </c>
      <c r="D15" s="156">
        <v>80.56035300306695</v>
      </c>
      <c r="E15" s="156">
        <v>78.451746077158674</v>
      </c>
      <c r="F15" s="156">
        <v>82.175727215518805</v>
      </c>
      <c r="G15" s="156">
        <v>79.088615281123808</v>
      </c>
      <c r="H15" s="156">
        <v>81.59340184024957</v>
      </c>
      <c r="I15" s="156">
        <v>76.374440943206679</v>
      </c>
      <c r="J15" s="156">
        <v>78.17967352840455</v>
      </c>
      <c r="K15" s="156">
        <v>81.019689506977642</v>
      </c>
    </row>
    <row r="16" spans="1:11">
      <c r="A16" s="155">
        <v>2018</v>
      </c>
      <c r="B16" s="156">
        <v>76.749357764612498</v>
      </c>
      <c r="C16" s="156">
        <v>80.306345992667218</v>
      </c>
      <c r="D16" s="156">
        <v>80.700319556294247</v>
      </c>
      <c r="E16" s="156">
        <v>78.254115806749411</v>
      </c>
      <c r="F16" s="156">
        <v>82.528459867131062</v>
      </c>
      <c r="G16" s="156">
        <v>79.779026720377004</v>
      </c>
      <c r="H16" s="156">
        <v>81.552288712094992</v>
      </c>
      <c r="I16" s="156">
        <v>76.99993862442274</v>
      </c>
      <c r="J16" s="156">
        <v>78.345972301467938</v>
      </c>
      <c r="K16" s="156">
        <v>81.288090031190237</v>
      </c>
    </row>
    <row r="17" spans="1:11">
      <c r="A17" s="155">
        <v>2019</v>
      </c>
      <c r="B17" s="156">
        <v>76.429723388582659</v>
      </c>
      <c r="C17" s="156">
        <v>79.683053606561202</v>
      </c>
      <c r="D17" s="156">
        <v>80.146721590597025</v>
      </c>
      <c r="E17" s="156">
        <v>78.062098995778712</v>
      </c>
      <c r="F17" s="156">
        <v>82.073482117954171</v>
      </c>
      <c r="G17" s="156">
        <v>78.650180181685528</v>
      </c>
      <c r="H17" s="156">
        <v>80.291582474988914</v>
      </c>
      <c r="I17" s="156">
        <v>78.027502490692683</v>
      </c>
      <c r="J17" s="156">
        <v>77.422176485721636</v>
      </c>
      <c r="K17" s="156">
        <v>80.567121317282897</v>
      </c>
    </row>
    <row r="19" spans="1:11">
      <c r="A19" s="2" t="s">
        <v>84</v>
      </c>
      <c r="B19" s="157">
        <f>B17-B6</f>
        <v>0.50499508638590385</v>
      </c>
      <c r="C19" s="157">
        <f t="shared" ref="C19:K19" si="0">C17-C6</f>
        <v>-1.1810420833993618</v>
      </c>
      <c r="D19" s="157">
        <f t="shared" si="0"/>
        <v>-1.5350547857004386</v>
      </c>
      <c r="E19" s="157">
        <f t="shared" si="0"/>
        <v>-0.71846620306600073</v>
      </c>
      <c r="F19" s="157">
        <f t="shared" si="0"/>
        <v>-0.82647466277379067</v>
      </c>
      <c r="G19" s="157">
        <f t="shared" si="0"/>
        <v>-2.4657672018278163</v>
      </c>
      <c r="H19" s="157">
        <f t="shared" si="0"/>
        <v>1.638579873456905</v>
      </c>
      <c r="I19" s="157">
        <f t="shared" si="0"/>
        <v>-0.43556181763047164</v>
      </c>
      <c r="J19" s="157">
        <f t="shared" si="0"/>
        <v>-3.7923526755919852</v>
      </c>
      <c r="K19" s="157">
        <f t="shared" si="0"/>
        <v>-1.9386522836683611</v>
      </c>
    </row>
    <row r="22" spans="1:11">
      <c r="A22" s="2" t="s">
        <v>176</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8129B-921F-44F2-9872-81893EEE9734}">
  <dimension ref="A1:I22"/>
  <sheetViews>
    <sheetView zoomScale="92" zoomScaleNormal="92" workbookViewId="0"/>
  </sheetViews>
  <sheetFormatPr baseColWidth="10" defaultColWidth="10.83203125" defaultRowHeight="16"/>
  <cols>
    <col min="1" max="1" width="21.6640625" style="2" customWidth="1"/>
    <col min="2" max="9" width="12.6640625" style="2" customWidth="1"/>
    <col min="10" max="16384" width="10.83203125" style="2"/>
  </cols>
  <sheetData>
    <row r="1" spans="1:9">
      <c r="A1" s="1" t="s">
        <v>178</v>
      </c>
    </row>
    <row r="4" spans="1:9" ht="34">
      <c r="A4" s="153"/>
      <c r="B4" s="154" t="s">
        <v>43</v>
      </c>
      <c r="C4" s="154" t="s">
        <v>44</v>
      </c>
      <c r="D4" s="154" t="s">
        <v>45</v>
      </c>
      <c r="E4" s="154" t="s">
        <v>46</v>
      </c>
      <c r="F4" s="154" t="s">
        <v>47</v>
      </c>
      <c r="G4" s="154" t="s">
        <v>48</v>
      </c>
      <c r="H4" s="154" t="s">
        <v>49</v>
      </c>
      <c r="I4" s="154" t="s">
        <v>82</v>
      </c>
    </row>
    <row r="5" spans="1:9">
      <c r="A5" s="155">
        <v>2007</v>
      </c>
      <c r="B5" s="156">
        <v>100.81075842658939</v>
      </c>
      <c r="C5" s="156">
        <v>97.371948339920493</v>
      </c>
      <c r="D5" s="157" t="s">
        <v>15</v>
      </c>
      <c r="E5" s="157" t="s">
        <v>15</v>
      </c>
      <c r="F5" s="157" t="s">
        <v>15</v>
      </c>
      <c r="G5" s="157" t="s">
        <v>15</v>
      </c>
      <c r="H5" s="157" t="s">
        <v>15</v>
      </c>
      <c r="I5" s="157" t="s">
        <v>15</v>
      </c>
    </row>
    <row r="6" spans="1:9">
      <c r="A6" s="155">
        <v>2008</v>
      </c>
      <c r="B6" s="156">
        <v>101.01117891613103</v>
      </c>
      <c r="C6" s="156">
        <v>97.423417063730895</v>
      </c>
      <c r="D6" s="156">
        <v>102.51763291655797</v>
      </c>
      <c r="E6" s="156">
        <v>100.31145057816313</v>
      </c>
      <c r="F6" s="156">
        <v>97.265667698917866</v>
      </c>
      <c r="G6" s="156">
        <v>97.030781880201616</v>
      </c>
      <c r="H6" s="156">
        <v>100.43336102180211</v>
      </c>
      <c r="I6" s="156">
        <v>102.0301691337587</v>
      </c>
    </row>
    <row r="7" spans="1:9">
      <c r="A7" s="155">
        <v>2009</v>
      </c>
      <c r="B7" s="156">
        <v>100.83783561514397</v>
      </c>
      <c r="C7" s="156">
        <v>97.717003868485108</v>
      </c>
      <c r="D7" s="156">
        <v>102.57877360677615</v>
      </c>
      <c r="E7" s="156">
        <v>100.22366528279368</v>
      </c>
      <c r="F7" s="156">
        <v>99.43949575973555</v>
      </c>
      <c r="G7" s="156">
        <v>96.760702053244543</v>
      </c>
      <c r="H7" s="156">
        <v>99.613232418673604</v>
      </c>
      <c r="I7" s="156">
        <v>101.98293761215452</v>
      </c>
    </row>
    <row r="8" spans="1:9">
      <c r="A8" s="155">
        <v>2010</v>
      </c>
      <c r="B8" s="156">
        <v>100.6558599311371</v>
      </c>
      <c r="C8" s="156">
        <v>97.133364527098337</v>
      </c>
      <c r="D8" s="156">
        <v>101.9825116522306</v>
      </c>
      <c r="E8" s="156">
        <v>98.568811473805994</v>
      </c>
      <c r="F8" s="156">
        <v>99.238128833989919</v>
      </c>
      <c r="G8" s="156">
        <v>96.512959241961255</v>
      </c>
      <c r="H8" s="156">
        <v>99.50473265035393</v>
      </c>
      <c r="I8" s="156">
        <v>102.29561462358089</v>
      </c>
    </row>
    <row r="9" spans="1:9">
      <c r="A9" s="155">
        <v>2011</v>
      </c>
      <c r="B9" s="156">
        <v>100.57740620832207</v>
      </c>
      <c r="C9" s="156">
        <v>96.572100495086573</v>
      </c>
      <c r="D9" s="156">
        <v>101.62942072540993</v>
      </c>
      <c r="E9" s="156">
        <v>98.765277184291392</v>
      </c>
      <c r="F9" s="156">
        <v>99.826149486204315</v>
      </c>
      <c r="G9" s="156">
        <v>97.191987954365018</v>
      </c>
      <c r="H9" s="156">
        <v>98.775030131884421</v>
      </c>
      <c r="I9" s="156">
        <v>102.48382413326418</v>
      </c>
    </row>
    <row r="10" spans="1:9">
      <c r="A10" s="155">
        <v>2012</v>
      </c>
      <c r="B10" s="156">
        <v>100.86084806792849</v>
      </c>
      <c r="C10" s="156">
        <v>97.659290698405158</v>
      </c>
      <c r="D10" s="156">
        <v>102.41103433167189</v>
      </c>
      <c r="E10" s="156">
        <v>98.009778303393219</v>
      </c>
      <c r="F10" s="156">
        <v>100.95815029012081</v>
      </c>
      <c r="G10" s="156">
        <v>96.038094567762869</v>
      </c>
      <c r="H10" s="156">
        <v>98.513495474390382</v>
      </c>
      <c r="I10" s="156">
        <v>101.91988157372796</v>
      </c>
    </row>
    <row r="11" spans="1:9">
      <c r="A11" s="155">
        <v>2013</v>
      </c>
      <c r="B11" s="156">
        <v>101.00538591040993</v>
      </c>
      <c r="C11" s="156">
        <v>97.645278681771913</v>
      </c>
      <c r="D11" s="156">
        <v>102.11313625550245</v>
      </c>
      <c r="E11" s="156">
        <v>97.864790198825801</v>
      </c>
      <c r="F11" s="156">
        <v>100.35624515731182</v>
      </c>
      <c r="G11" s="156">
        <v>95.581831694915138</v>
      </c>
      <c r="H11" s="156">
        <v>98.663685073409752</v>
      </c>
      <c r="I11" s="156">
        <v>101.82187002266046</v>
      </c>
    </row>
    <row r="12" spans="1:9">
      <c r="A12" s="155">
        <v>2014</v>
      </c>
      <c r="B12" s="156">
        <v>100.90908505791839</v>
      </c>
      <c r="C12" s="156">
        <v>97.335114062104594</v>
      </c>
      <c r="D12" s="156">
        <v>102.80545151623303</v>
      </c>
      <c r="E12" s="156">
        <v>100.11963761541536</v>
      </c>
      <c r="F12" s="156">
        <v>101.13932907091602</v>
      </c>
      <c r="G12" s="156">
        <v>95.363994767522328</v>
      </c>
      <c r="H12" s="156">
        <v>97.383620704277646</v>
      </c>
      <c r="I12" s="156">
        <v>101.34926723365781</v>
      </c>
    </row>
    <row r="13" spans="1:9">
      <c r="A13" s="155">
        <v>2015</v>
      </c>
      <c r="B13" s="156">
        <v>101.14420894048183</v>
      </c>
      <c r="C13" s="156">
        <v>97.808271632914796</v>
      </c>
      <c r="D13" s="156">
        <v>102.02225269299437</v>
      </c>
      <c r="E13" s="156">
        <v>98.280541739535877</v>
      </c>
      <c r="F13" s="156">
        <v>100.89257483381095</v>
      </c>
      <c r="G13" s="156">
        <v>96.674493472715625</v>
      </c>
      <c r="H13" s="156">
        <v>96.451979276490235</v>
      </c>
      <c r="I13" s="156">
        <v>101.30932832533838</v>
      </c>
    </row>
    <row r="14" spans="1:9">
      <c r="A14" s="155">
        <v>2016</v>
      </c>
      <c r="B14" s="156">
        <v>101.08818129447228</v>
      </c>
      <c r="C14" s="156">
        <v>97.045138456105704</v>
      </c>
      <c r="D14" s="156">
        <v>102.46131975509154</v>
      </c>
      <c r="E14" s="156">
        <v>99.796080297198444</v>
      </c>
      <c r="F14" s="156">
        <v>101.95945631163011</v>
      </c>
      <c r="G14" s="156">
        <v>95.491328326408905</v>
      </c>
      <c r="H14" s="156">
        <v>97.296116122884072</v>
      </c>
      <c r="I14" s="156">
        <v>101.39620004604929</v>
      </c>
    </row>
    <row r="15" spans="1:9">
      <c r="A15" s="155">
        <v>2017</v>
      </c>
      <c r="B15" s="156">
        <v>100.58690899874152</v>
      </c>
      <c r="C15" s="156">
        <v>97.954121963133858</v>
      </c>
      <c r="D15" s="156">
        <v>102.60385024651164</v>
      </c>
      <c r="E15" s="156">
        <v>98.749310939787208</v>
      </c>
      <c r="F15" s="156">
        <v>101.87676418809239</v>
      </c>
      <c r="G15" s="156">
        <v>95.360418054419682</v>
      </c>
      <c r="H15" s="156">
        <v>97.614414704135797</v>
      </c>
      <c r="I15" s="156">
        <v>101.16043229396473</v>
      </c>
    </row>
    <row r="16" spans="1:9">
      <c r="A16" s="155">
        <v>2018</v>
      </c>
      <c r="B16" s="156">
        <v>100.49058833241273</v>
      </c>
      <c r="C16" s="156">
        <v>97.444498114625716</v>
      </c>
      <c r="D16" s="156">
        <v>102.76704642328858</v>
      </c>
      <c r="E16" s="156">
        <v>99.343365376954935</v>
      </c>
      <c r="F16" s="156">
        <v>101.55148725051137</v>
      </c>
      <c r="G16" s="156">
        <v>95.882757050673945</v>
      </c>
      <c r="H16" s="156">
        <v>97.55888072484548</v>
      </c>
      <c r="I16" s="156">
        <v>101.22249870341837</v>
      </c>
    </row>
    <row r="17" spans="1:9">
      <c r="A17" s="155">
        <v>2019</v>
      </c>
      <c r="B17" s="156">
        <v>100.5818903305654</v>
      </c>
      <c r="C17" s="156">
        <v>97.965747373605907</v>
      </c>
      <c r="D17" s="156">
        <v>102.99992081527877</v>
      </c>
      <c r="E17" s="156">
        <v>98.703772787153042</v>
      </c>
      <c r="F17" s="156">
        <v>100.76368668228046</v>
      </c>
      <c r="G17" s="156">
        <v>97.922329728924694</v>
      </c>
      <c r="H17" s="156">
        <v>97.162662550555922</v>
      </c>
      <c r="I17" s="156">
        <v>101.10948021029267</v>
      </c>
    </row>
    <row r="19" spans="1:9">
      <c r="A19" s="2" t="s">
        <v>84</v>
      </c>
      <c r="B19" s="157">
        <f>B17-B6</f>
        <v>-0.42928858556562943</v>
      </c>
      <c r="C19" s="157">
        <f t="shared" ref="C19:H19" si="0">C17-C6</f>
        <v>0.54233030987501252</v>
      </c>
      <c r="D19" s="157">
        <f t="shared" si="0"/>
        <v>0.48228789872079858</v>
      </c>
      <c r="E19" s="157">
        <f t="shared" si="0"/>
        <v>-1.6076777910100901</v>
      </c>
      <c r="F19" s="157">
        <f t="shared" si="0"/>
        <v>3.4980189833625985</v>
      </c>
      <c r="G19" s="157">
        <f t="shared" si="0"/>
        <v>0.89154784872307857</v>
      </c>
      <c r="H19" s="157">
        <f t="shared" si="0"/>
        <v>-3.2706984712461917</v>
      </c>
      <c r="I19" s="157">
        <f>I17-I6</f>
        <v>-0.92068892346603093</v>
      </c>
    </row>
    <row r="22" spans="1:9">
      <c r="A22" s="2" t="s">
        <v>177</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0457C-CC16-4562-8175-08F40F442704}">
  <dimension ref="A1:CC34"/>
  <sheetViews>
    <sheetView zoomScaleNormal="100" workbookViewId="0">
      <pane xSplit="1" topLeftCell="B1" activePane="topRight" state="frozen"/>
      <selection pane="topRight"/>
    </sheetView>
  </sheetViews>
  <sheetFormatPr baseColWidth="10" defaultColWidth="9" defaultRowHeight="14"/>
  <cols>
    <col min="1" max="1" width="10.33203125" style="15" customWidth="1"/>
    <col min="2" max="9" width="10.83203125" style="15" customWidth="1"/>
    <col min="10" max="15" width="9.33203125" style="15" customWidth="1"/>
    <col min="16" max="17" width="11.1640625" style="15" customWidth="1"/>
    <col min="18" max="23" width="9.33203125" style="15" customWidth="1"/>
    <col min="24" max="25" width="11.1640625" style="15" customWidth="1"/>
    <col min="26" max="31" width="9.33203125" style="15" customWidth="1"/>
    <col min="32" max="33" width="11.5" style="15" customWidth="1"/>
    <col min="34" max="39" width="9.33203125" style="15" customWidth="1"/>
    <col min="40" max="41" width="10.5" style="15" customWidth="1"/>
    <col min="42" max="47" width="9.33203125" style="15" customWidth="1"/>
    <col min="48" max="49" width="11.6640625" style="15" customWidth="1"/>
    <col min="50" max="55" width="9.33203125" style="15" customWidth="1"/>
    <col min="56" max="57" width="11.5" style="15" customWidth="1"/>
    <col min="58" max="63" width="9.33203125" style="15" customWidth="1"/>
    <col min="64" max="65" width="10.33203125" style="15" customWidth="1"/>
    <col min="66" max="71" width="9.33203125" style="15" customWidth="1"/>
    <col min="72" max="73" width="10.5" style="15" customWidth="1"/>
    <col min="74" max="79" width="9.33203125" style="15" customWidth="1"/>
    <col min="80" max="81" width="11.1640625" style="15" customWidth="1"/>
    <col min="82" max="16384" width="9" style="15"/>
  </cols>
  <sheetData>
    <row r="1" spans="1:81">
      <c r="A1" s="14" t="s">
        <v>179</v>
      </c>
    </row>
    <row r="4" spans="1:81">
      <c r="B4" s="206" t="s">
        <v>0</v>
      </c>
      <c r="C4" s="206"/>
      <c r="D4" s="206"/>
      <c r="E4" s="206"/>
      <c r="F4" s="206"/>
      <c r="G4" s="206"/>
      <c r="H4" s="206"/>
      <c r="I4" s="127"/>
      <c r="J4" s="205" t="s">
        <v>1</v>
      </c>
      <c r="K4" s="228"/>
      <c r="L4" s="228"/>
      <c r="M4" s="228"/>
      <c r="N4" s="228"/>
      <c r="O4" s="228"/>
      <c r="P4" s="228"/>
      <c r="Q4" s="207"/>
      <c r="R4" s="206" t="s">
        <v>2</v>
      </c>
      <c r="S4" s="206"/>
      <c r="T4" s="206"/>
      <c r="U4" s="206"/>
      <c r="V4" s="206"/>
      <c r="W4" s="206"/>
      <c r="X4" s="206"/>
      <c r="Y4" s="127"/>
      <c r="Z4" s="205" t="s">
        <v>3</v>
      </c>
      <c r="AA4" s="228"/>
      <c r="AB4" s="228"/>
      <c r="AC4" s="228"/>
      <c r="AD4" s="228"/>
      <c r="AE4" s="228"/>
      <c r="AF4" s="228"/>
      <c r="AG4" s="228"/>
      <c r="AH4" s="205" t="s">
        <v>4</v>
      </c>
      <c r="AI4" s="228"/>
      <c r="AJ4" s="228"/>
      <c r="AK4" s="228"/>
      <c r="AL4" s="228"/>
      <c r="AM4" s="228"/>
      <c r="AN4" s="228"/>
      <c r="AO4" s="207"/>
      <c r="AP4" s="205" t="s">
        <v>5</v>
      </c>
      <c r="AQ4" s="228"/>
      <c r="AR4" s="228"/>
      <c r="AS4" s="228"/>
      <c r="AT4" s="228"/>
      <c r="AU4" s="228"/>
      <c r="AV4" s="228"/>
      <c r="AW4" s="228"/>
      <c r="AX4" s="205" t="s">
        <v>6</v>
      </c>
      <c r="AY4" s="228"/>
      <c r="AZ4" s="228"/>
      <c r="BA4" s="228"/>
      <c r="BB4" s="228"/>
      <c r="BC4" s="228"/>
      <c r="BD4" s="228"/>
      <c r="BE4" s="207"/>
      <c r="BF4" s="205" t="s">
        <v>7</v>
      </c>
      <c r="BG4" s="228"/>
      <c r="BH4" s="228"/>
      <c r="BI4" s="228"/>
      <c r="BJ4" s="228"/>
      <c r="BK4" s="228"/>
      <c r="BL4" s="228"/>
      <c r="BM4" s="228"/>
      <c r="BN4" s="205" t="s">
        <v>8</v>
      </c>
      <c r="BO4" s="228"/>
      <c r="BP4" s="228"/>
      <c r="BQ4" s="228"/>
      <c r="BR4" s="228"/>
      <c r="BS4" s="228"/>
      <c r="BT4" s="228"/>
      <c r="BU4" s="207"/>
      <c r="BV4" s="205" t="s">
        <v>9</v>
      </c>
      <c r="BW4" s="228"/>
      <c r="BX4" s="228"/>
      <c r="BY4" s="228"/>
      <c r="BZ4" s="228"/>
      <c r="CA4" s="228"/>
      <c r="CB4" s="228"/>
      <c r="CC4" s="228"/>
    </row>
    <row r="5" spans="1:81" ht="50.25" customHeight="1">
      <c r="B5" s="211" t="s">
        <v>10</v>
      </c>
      <c r="C5" s="211"/>
      <c r="D5" s="211" t="s">
        <v>11</v>
      </c>
      <c r="E5" s="211"/>
      <c r="F5" s="211"/>
      <c r="G5" s="211"/>
      <c r="H5" s="211" t="s">
        <v>12</v>
      </c>
      <c r="I5" s="210"/>
      <c r="J5" s="209" t="s">
        <v>10</v>
      </c>
      <c r="K5" s="208"/>
      <c r="L5" s="208" t="s">
        <v>11</v>
      </c>
      <c r="M5" s="208"/>
      <c r="N5" s="208"/>
      <c r="O5" s="208"/>
      <c r="P5" s="208" t="s">
        <v>12</v>
      </c>
      <c r="Q5" s="210"/>
      <c r="R5" s="211" t="s">
        <v>10</v>
      </c>
      <c r="S5" s="211"/>
      <c r="T5" s="211" t="s">
        <v>11</v>
      </c>
      <c r="U5" s="211"/>
      <c r="V5" s="211"/>
      <c r="W5" s="211"/>
      <c r="X5" s="208" t="s">
        <v>12</v>
      </c>
      <c r="Y5" s="210"/>
      <c r="Z5" s="209" t="s">
        <v>10</v>
      </c>
      <c r="AA5" s="208"/>
      <c r="AB5" s="208" t="s">
        <v>11</v>
      </c>
      <c r="AC5" s="208"/>
      <c r="AD5" s="208"/>
      <c r="AE5" s="208"/>
      <c r="AF5" s="208" t="s">
        <v>12</v>
      </c>
      <c r="AG5" s="208"/>
      <c r="AH5" s="209" t="s">
        <v>10</v>
      </c>
      <c r="AI5" s="208"/>
      <c r="AJ5" s="208" t="s">
        <v>11</v>
      </c>
      <c r="AK5" s="208"/>
      <c r="AL5" s="208"/>
      <c r="AM5" s="208"/>
      <c r="AN5" s="133" t="s">
        <v>12</v>
      </c>
      <c r="AO5" s="130"/>
      <c r="AP5" s="209" t="s">
        <v>10</v>
      </c>
      <c r="AQ5" s="208"/>
      <c r="AR5" s="208" t="s">
        <v>11</v>
      </c>
      <c r="AS5" s="208"/>
      <c r="AT5" s="208"/>
      <c r="AU5" s="208"/>
      <c r="AV5" s="208" t="s">
        <v>12</v>
      </c>
      <c r="AW5" s="208"/>
      <c r="AX5" s="209" t="s">
        <v>10</v>
      </c>
      <c r="AY5" s="208"/>
      <c r="AZ5" s="208" t="s">
        <v>11</v>
      </c>
      <c r="BA5" s="208"/>
      <c r="BB5" s="208"/>
      <c r="BC5" s="208"/>
      <c r="BD5" s="208" t="s">
        <v>12</v>
      </c>
      <c r="BE5" s="210"/>
      <c r="BF5" s="209" t="s">
        <v>10</v>
      </c>
      <c r="BG5" s="208"/>
      <c r="BH5" s="208" t="s">
        <v>11</v>
      </c>
      <c r="BI5" s="208"/>
      <c r="BJ5" s="208"/>
      <c r="BK5" s="208"/>
      <c r="BL5" s="208" t="s">
        <v>12</v>
      </c>
      <c r="BM5" s="208"/>
      <c r="BN5" s="209" t="s">
        <v>10</v>
      </c>
      <c r="BO5" s="208"/>
      <c r="BP5" s="208" t="s">
        <v>11</v>
      </c>
      <c r="BQ5" s="208"/>
      <c r="BR5" s="208"/>
      <c r="BS5" s="208"/>
      <c r="BT5" s="208" t="s">
        <v>12</v>
      </c>
      <c r="BU5" s="210"/>
      <c r="BV5" s="209" t="s">
        <v>10</v>
      </c>
      <c r="BW5" s="208"/>
      <c r="BX5" s="208" t="s">
        <v>11</v>
      </c>
      <c r="BY5" s="208"/>
      <c r="BZ5" s="208"/>
      <c r="CA5" s="208"/>
      <c r="CB5" s="208" t="s">
        <v>12</v>
      </c>
      <c r="CC5" s="208"/>
    </row>
    <row r="6" spans="1:81" ht="60">
      <c r="B6" s="16" t="s">
        <v>23</v>
      </c>
      <c r="C6" s="16" t="s">
        <v>24</v>
      </c>
      <c r="D6" s="16" t="s">
        <v>23</v>
      </c>
      <c r="E6" s="16" t="s">
        <v>24</v>
      </c>
      <c r="F6" s="129" t="s">
        <v>90</v>
      </c>
      <c r="G6" s="92" t="s">
        <v>79</v>
      </c>
      <c r="H6" s="16" t="s">
        <v>24</v>
      </c>
      <c r="I6" s="129" t="s">
        <v>90</v>
      </c>
      <c r="J6" s="128" t="s">
        <v>23</v>
      </c>
      <c r="K6" s="133" t="s">
        <v>24</v>
      </c>
      <c r="L6" s="133" t="s">
        <v>23</v>
      </c>
      <c r="M6" s="133" t="s">
        <v>24</v>
      </c>
      <c r="N6" s="133" t="s">
        <v>90</v>
      </c>
      <c r="O6" s="133" t="s">
        <v>79</v>
      </c>
      <c r="P6" s="133" t="s">
        <v>24</v>
      </c>
      <c r="Q6" s="130" t="s">
        <v>90</v>
      </c>
      <c r="R6" s="16" t="s">
        <v>23</v>
      </c>
      <c r="S6" s="16" t="s">
        <v>24</v>
      </c>
      <c r="T6" s="16" t="s">
        <v>23</v>
      </c>
      <c r="U6" s="16" t="s">
        <v>24</v>
      </c>
      <c r="V6" s="133" t="s">
        <v>90</v>
      </c>
      <c r="W6" s="92" t="s">
        <v>79</v>
      </c>
      <c r="X6" s="16" t="s">
        <v>24</v>
      </c>
      <c r="Y6" s="133" t="s">
        <v>90</v>
      </c>
      <c r="Z6" s="43" t="s">
        <v>23</v>
      </c>
      <c r="AA6" s="53" t="s">
        <v>24</v>
      </c>
      <c r="AB6" s="53" t="s">
        <v>23</v>
      </c>
      <c r="AC6" s="53" t="s">
        <v>24</v>
      </c>
      <c r="AD6" s="133" t="s">
        <v>90</v>
      </c>
      <c r="AE6" s="93" t="s">
        <v>79</v>
      </c>
      <c r="AF6" s="133" t="s">
        <v>24</v>
      </c>
      <c r="AG6" s="133" t="s">
        <v>90</v>
      </c>
      <c r="AH6" s="128" t="s">
        <v>23</v>
      </c>
      <c r="AI6" s="133" t="s">
        <v>24</v>
      </c>
      <c r="AJ6" s="133" t="s">
        <v>23</v>
      </c>
      <c r="AK6" s="133" t="s">
        <v>24</v>
      </c>
      <c r="AL6" s="133" t="s">
        <v>90</v>
      </c>
      <c r="AM6" s="133" t="s">
        <v>79</v>
      </c>
      <c r="AN6" s="133" t="s">
        <v>24</v>
      </c>
      <c r="AO6" s="130" t="s">
        <v>90</v>
      </c>
      <c r="AP6" s="43" t="s">
        <v>23</v>
      </c>
      <c r="AQ6" s="53" t="s">
        <v>24</v>
      </c>
      <c r="AR6" s="53" t="s">
        <v>23</v>
      </c>
      <c r="AS6" s="53" t="s">
        <v>24</v>
      </c>
      <c r="AT6" s="133" t="s">
        <v>90</v>
      </c>
      <c r="AU6" s="93" t="s">
        <v>79</v>
      </c>
      <c r="AV6" s="133" t="s">
        <v>24</v>
      </c>
      <c r="AW6" s="133" t="s">
        <v>90</v>
      </c>
      <c r="AX6" s="128" t="s">
        <v>23</v>
      </c>
      <c r="AY6" s="133" t="s">
        <v>24</v>
      </c>
      <c r="AZ6" s="133" t="s">
        <v>23</v>
      </c>
      <c r="BA6" s="133" t="s">
        <v>24</v>
      </c>
      <c r="BB6" s="133" t="s">
        <v>90</v>
      </c>
      <c r="BC6" s="133" t="s">
        <v>79</v>
      </c>
      <c r="BD6" s="133" t="s">
        <v>24</v>
      </c>
      <c r="BE6" s="130" t="s">
        <v>90</v>
      </c>
      <c r="BF6" s="43" t="s">
        <v>23</v>
      </c>
      <c r="BG6" s="53" t="s">
        <v>24</v>
      </c>
      <c r="BH6" s="53" t="s">
        <v>23</v>
      </c>
      <c r="BI6" s="53" t="s">
        <v>24</v>
      </c>
      <c r="BJ6" s="133" t="s">
        <v>90</v>
      </c>
      <c r="BK6" s="93" t="s">
        <v>79</v>
      </c>
      <c r="BL6" s="133" t="s">
        <v>24</v>
      </c>
      <c r="BM6" s="133" t="s">
        <v>90</v>
      </c>
      <c r="BN6" s="128" t="s">
        <v>23</v>
      </c>
      <c r="BO6" s="133" t="s">
        <v>24</v>
      </c>
      <c r="BP6" s="133" t="s">
        <v>23</v>
      </c>
      <c r="BQ6" s="133" t="s">
        <v>24</v>
      </c>
      <c r="BR6" s="133" t="s">
        <v>90</v>
      </c>
      <c r="BS6" s="133" t="s">
        <v>79</v>
      </c>
      <c r="BT6" s="133" t="s">
        <v>24</v>
      </c>
      <c r="BU6" s="130" t="s">
        <v>90</v>
      </c>
      <c r="BV6" s="43" t="s">
        <v>23</v>
      </c>
      <c r="BW6" s="53" t="s">
        <v>24</v>
      </c>
      <c r="BX6" s="133" t="s">
        <v>23</v>
      </c>
      <c r="BY6" s="133" t="s">
        <v>24</v>
      </c>
      <c r="BZ6" s="133" t="s">
        <v>90</v>
      </c>
      <c r="CA6" s="133" t="s">
        <v>79</v>
      </c>
      <c r="CB6" s="133" t="s">
        <v>24</v>
      </c>
      <c r="CC6" s="133" t="s">
        <v>90</v>
      </c>
    </row>
    <row r="7" spans="1:81">
      <c r="A7" s="15">
        <v>2000</v>
      </c>
      <c r="B7" s="17">
        <v>13309440</v>
      </c>
      <c r="C7" s="17">
        <v>29891290</v>
      </c>
      <c r="D7" s="17">
        <v>8436100</v>
      </c>
      <c r="E7" s="17">
        <v>25017950</v>
      </c>
      <c r="F7" s="96">
        <f>100*E7/C7</f>
        <v>83.696454719752808</v>
      </c>
      <c r="G7" s="96">
        <f>E7/D7</f>
        <v>2.9655824373822028</v>
      </c>
      <c r="H7" s="17">
        <v>4873340</v>
      </c>
      <c r="I7" s="96">
        <f>100*H7/C7</f>
        <v>16.303545280247189</v>
      </c>
      <c r="J7" s="45">
        <v>328730</v>
      </c>
      <c r="K7" s="54">
        <v>739760</v>
      </c>
      <c r="L7" s="54">
        <v>217180</v>
      </c>
      <c r="M7" s="54">
        <v>628200</v>
      </c>
      <c r="N7" s="97">
        <f>100*M7/$K7</f>
        <v>84.919433329728562</v>
      </c>
      <c r="O7" s="97">
        <f>M7/L7</f>
        <v>2.8925315406575192</v>
      </c>
      <c r="P7" s="54">
        <v>111550</v>
      </c>
      <c r="Q7" s="151">
        <f>100*P7/$K7</f>
        <v>15.079214880501784</v>
      </c>
      <c r="R7" s="17">
        <v>53580</v>
      </c>
      <c r="S7" s="17">
        <v>117090</v>
      </c>
      <c r="T7" s="17">
        <v>34330</v>
      </c>
      <c r="U7" s="17">
        <v>97840</v>
      </c>
      <c r="V7" s="96">
        <f>100*U7/S7</f>
        <v>83.559654966265271</v>
      </c>
      <c r="W7" s="96">
        <f>U7/T7</f>
        <v>2.8499854354791729</v>
      </c>
      <c r="X7" s="17">
        <v>19250</v>
      </c>
      <c r="Y7" s="96">
        <f>100*X7/S7</f>
        <v>16.440345033734733</v>
      </c>
      <c r="Z7" s="45">
        <v>55200</v>
      </c>
      <c r="AA7" s="54">
        <v>123910</v>
      </c>
      <c r="AB7" s="54">
        <v>35770</v>
      </c>
      <c r="AC7" s="54">
        <v>104480</v>
      </c>
      <c r="AD7" s="97">
        <f>100*AC7/AA7</f>
        <v>84.319263981922361</v>
      </c>
      <c r="AE7" s="97">
        <f>AC7/AB7</f>
        <v>2.9208834218618955</v>
      </c>
      <c r="AF7" s="54">
        <v>19430</v>
      </c>
      <c r="AG7" s="97">
        <f>100*AF7/AA7</f>
        <v>15.680736018077637</v>
      </c>
      <c r="AH7" s="45">
        <v>35890</v>
      </c>
      <c r="AI7" s="54">
        <v>80460</v>
      </c>
      <c r="AJ7" s="54">
        <v>23540</v>
      </c>
      <c r="AK7" s="54">
        <v>68100</v>
      </c>
      <c r="AL7" s="97">
        <f>100*AK7/AI7</f>
        <v>84.638329604772551</v>
      </c>
      <c r="AM7" s="97">
        <f>AK7/AJ7</f>
        <v>2.8929481733220053</v>
      </c>
      <c r="AN7" s="54">
        <v>12350</v>
      </c>
      <c r="AO7" s="151">
        <f>100*AN7/AI7</f>
        <v>15.349241859308973</v>
      </c>
      <c r="AP7" s="45">
        <v>11040</v>
      </c>
      <c r="AQ7" s="54">
        <v>24560</v>
      </c>
      <c r="AR7" s="54">
        <v>7430</v>
      </c>
      <c r="AS7" s="54">
        <v>20950</v>
      </c>
      <c r="AT7" s="97">
        <f>100*AS7/AQ7</f>
        <v>85.301302931596098</v>
      </c>
      <c r="AU7" s="97">
        <f>AS7/AR7</f>
        <v>2.8196500672947509</v>
      </c>
      <c r="AV7" s="54">
        <v>3620</v>
      </c>
      <c r="AW7" s="97">
        <f>100*AV7/AQ7</f>
        <v>14.739413680781759</v>
      </c>
      <c r="AX7" s="131" t="s">
        <v>15</v>
      </c>
      <c r="AY7" s="134" t="s">
        <v>15</v>
      </c>
      <c r="AZ7" s="134" t="s">
        <v>15</v>
      </c>
      <c r="BA7" s="134" t="s">
        <v>15</v>
      </c>
      <c r="BB7" s="134" t="s">
        <v>15</v>
      </c>
      <c r="BC7" s="134" t="s">
        <v>15</v>
      </c>
      <c r="BD7" s="134" t="s">
        <v>15</v>
      </c>
      <c r="BE7" s="132" t="s">
        <v>15</v>
      </c>
      <c r="BF7" s="45">
        <v>6210</v>
      </c>
      <c r="BG7" s="54">
        <v>13230</v>
      </c>
      <c r="BH7" s="54">
        <v>3870</v>
      </c>
      <c r="BI7" s="54">
        <v>10890</v>
      </c>
      <c r="BJ7" s="97">
        <f>100*BI7/BG7</f>
        <v>82.312925170068027</v>
      </c>
      <c r="BK7" s="97">
        <f>BI7/BH7</f>
        <v>2.8139534883720931</v>
      </c>
      <c r="BL7" s="54">
        <v>2340</v>
      </c>
      <c r="BM7" s="97">
        <f>100*BL7/BG7</f>
        <v>17.687074829931973</v>
      </c>
      <c r="BN7" s="45">
        <v>10600</v>
      </c>
      <c r="BO7" s="54">
        <v>22570</v>
      </c>
      <c r="BP7" s="54">
        <v>6620</v>
      </c>
      <c r="BQ7" s="54">
        <v>18590</v>
      </c>
      <c r="BR7" s="97">
        <f>100*BQ7/BO7</f>
        <v>82.365972529906955</v>
      </c>
      <c r="BS7" s="97">
        <f>BQ7/BP7</f>
        <v>2.8081570996978851</v>
      </c>
      <c r="BT7" s="54">
        <v>3980</v>
      </c>
      <c r="BU7" s="151">
        <f>100*BT7/BO7</f>
        <v>17.634027470093045</v>
      </c>
      <c r="BV7" s="45">
        <v>156210</v>
      </c>
      <c r="BW7" s="54">
        <v>357950</v>
      </c>
      <c r="BX7" s="54">
        <v>105620</v>
      </c>
      <c r="BY7" s="54">
        <v>307360</v>
      </c>
      <c r="BZ7" s="97">
        <f>100*BY7/BW7</f>
        <v>85.866741164967181</v>
      </c>
      <c r="CA7" s="97">
        <f>BY7/BX7</f>
        <v>2.9100549138420755</v>
      </c>
      <c r="CB7" s="54">
        <v>50590</v>
      </c>
      <c r="CC7" s="97">
        <f>100*CB7/BW7</f>
        <v>14.133258835032827</v>
      </c>
    </row>
    <row r="8" spans="1:81">
      <c r="A8" s="15">
        <v>2001</v>
      </c>
      <c r="B8" s="17">
        <v>13324980</v>
      </c>
      <c r="C8" s="17">
        <v>30228420</v>
      </c>
      <c r="D8" s="17">
        <v>8594080</v>
      </c>
      <c r="E8" s="17">
        <v>25497520</v>
      </c>
      <c r="F8" s="96">
        <f t="shared" ref="F8:F25" si="0">100*E8/C8</f>
        <v>84.349496268743124</v>
      </c>
      <c r="G8" s="96">
        <f t="shared" ref="G8:G25" si="1">E8/D8</f>
        <v>2.966870217638188</v>
      </c>
      <c r="H8" s="17">
        <v>4730900</v>
      </c>
      <c r="I8" s="96">
        <f t="shared" ref="I8:I26" si="2">100*H8/C8</f>
        <v>15.650503731256876</v>
      </c>
      <c r="J8" s="45">
        <v>326310</v>
      </c>
      <c r="K8" s="54">
        <v>739160</v>
      </c>
      <c r="L8" s="54">
        <v>218620</v>
      </c>
      <c r="M8" s="54">
        <v>631460</v>
      </c>
      <c r="N8" s="97">
        <f t="shared" ref="N8:N26" si="3">100*M8/$K8</f>
        <v>85.429406353157631</v>
      </c>
      <c r="O8" s="97">
        <f t="shared" ref="O8:O25" si="4">M8/L8</f>
        <v>2.8883908151129813</v>
      </c>
      <c r="P8" s="54">
        <v>107700</v>
      </c>
      <c r="Q8" s="151">
        <f t="shared" ref="Q8:Q26" si="5">100*P8/$K8</f>
        <v>14.570593646842362</v>
      </c>
      <c r="R8" s="17">
        <v>54030</v>
      </c>
      <c r="S8" s="17">
        <v>118490</v>
      </c>
      <c r="T8" s="17">
        <v>34940</v>
      </c>
      <c r="U8" s="17">
        <v>99400</v>
      </c>
      <c r="V8" s="96">
        <f t="shared" ref="V8:V26" si="6">100*U8/S8</f>
        <v>83.888935775170907</v>
      </c>
      <c r="W8" s="96">
        <f t="shared" ref="W8:W25" si="7">U8/T8</f>
        <v>2.8448769318832285</v>
      </c>
      <c r="X8" s="17">
        <v>19090</v>
      </c>
      <c r="Y8" s="96">
        <f t="shared" ref="Y8:Y26" si="8">100*X8/S8</f>
        <v>16.1110642248291</v>
      </c>
      <c r="Z8" s="45">
        <v>55150</v>
      </c>
      <c r="AA8" s="54">
        <v>123820</v>
      </c>
      <c r="AB8" s="54">
        <v>35880</v>
      </c>
      <c r="AC8" s="54">
        <v>104550</v>
      </c>
      <c r="AD8" s="97">
        <f t="shared" ref="AD8:AD26" si="9">100*AC8/AA8</f>
        <v>84.437086092715234</v>
      </c>
      <c r="AE8" s="97">
        <f t="shared" ref="AE8:AE24" si="10">AC8/AB8</f>
        <v>2.9138795986622075</v>
      </c>
      <c r="AF8" s="54">
        <v>19270</v>
      </c>
      <c r="AG8" s="97">
        <f t="shared" ref="AG8:AG26" si="11">100*AF8/AA8</f>
        <v>15.562913907284768</v>
      </c>
      <c r="AH8" s="45">
        <v>36170</v>
      </c>
      <c r="AI8" s="54">
        <v>81080</v>
      </c>
      <c r="AJ8" s="54">
        <v>23790</v>
      </c>
      <c r="AK8" s="54">
        <v>68700</v>
      </c>
      <c r="AL8" s="97">
        <f t="shared" ref="AL8:AL26" si="12">100*AK8/AI8</f>
        <v>84.73112974839664</v>
      </c>
      <c r="AM8" s="97">
        <f t="shared" ref="AM8:AM24" si="13">AK8/AJ8</f>
        <v>2.887767969735183</v>
      </c>
      <c r="AN8" s="54">
        <v>12380</v>
      </c>
      <c r="AO8" s="151">
        <f t="shared" ref="AO8:AO26" si="14">100*AN8/AI8</f>
        <v>15.268870251603355</v>
      </c>
      <c r="AP8" s="45">
        <v>10940</v>
      </c>
      <c r="AQ8" s="54">
        <v>24290</v>
      </c>
      <c r="AR8" s="54">
        <v>7350</v>
      </c>
      <c r="AS8" s="54">
        <v>20700</v>
      </c>
      <c r="AT8" s="97">
        <f t="shared" ref="AT8:AT26" si="15">100*AS8/AQ8</f>
        <v>85.220255249073688</v>
      </c>
      <c r="AU8" s="97">
        <f t="shared" ref="AU8:AU24" si="16">AS8/AR8</f>
        <v>2.8163265306122449</v>
      </c>
      <c r="AV8" s="54">
        <v>3590</v>
      </c>
      <c r="AW8" s="97">
        <f t="shared" ref="AW8:AW26" si="17">100*AV8/AQ8</f>
        <v>14.779744750926307</v>
      </c>
      <c r="AX8" s="131" t="s">
        <v>15</v>
      </c>
      <c r="AY8" s="134" t="s">
        <v>15</v>
      </c>
      <c r="AZ8" s="134" t="s">
        <v>15</v>
      </c>
      <c r="BA8" s="134" t="s">
        <v>15</v>
      </c>
      <c r="BB8" s="134" t="s">
        <v>15</v>
      </c>
      <c r="BC8" s="134" t="s">
        <v>15</v>
      </c>
      <c r="BD8" s="134" t="s">
        <v>15</v>
      </c>
      <c r="BE8" s="132" t="s">
        <v>15</v>
      </c>
      <c r="BF8" s="45">
        <v>6300</v>
      </c>
      <c r="BG8" s="54">
        <v>13460</v>
      </c>
      <c r="BH8" s="54">
        <v>3930</v>
      </c>
      <c r="BI8" s="54">
        <v>11090</v>
      </c>
      <c r="BJ8" s="97">
        <f t="shared" ref="BJ8:BJ26" si="18">100*BI8/BG8</f>
        <v>82.39227340267459</v>
      </c>
      <c r="BK8" s="97">
        <f t="shared" ref="BK8:BK24" si="19">BI8/BH8</f>
        <v>2.8218829516539441</v>
      </c>
      <c r="BL8" s="54">
        <v>2370</v>
      </c>
      <c r="BM8" s="97">
        <f t="shared" ref="BM8:BM26" si="20">100*BL8/BG8</f>
        <v>17.60772659732541</v>
      </c>
      <c r="BN8" s="45">
        <v>10530</v>
      </c>
      <c r="BO8" s="54">
        <v>22560</v>
      </c>
      <c r="BP8" s="54">
        <v>6690</v>
      </c>
      <c r="BQ8" s="54">
        <v>18720</v>
      </c>
      <c r="BR8" s="97">
        <f t="shared" ref="BR8:BR26" si="21">100*BQ8/BO8</f>
        <v>82.978723404255319</v>
      </c>
      <c r="BS8" s="97">
        <f t="shared" ref="BS8:BS24" si="22">BQ8/BP8</f>
        <v>2.7982062780269059</v>
      </c>
      <c r="BT8" s="54">
        <v>3840</v>
      </c>
      <c r="BU8" s="151">
        <f t="shared" ref="BU8:BU26" si="23">100*BT8/BO8</f>
        <v>17.021276595744681</v>
      </c>
      <c r="BV8" s="45">
        <v>153190</v>
      </c>
      <c r="BW8" s="54">
        <v>355460</v>
      </c>
      <c r="BX8" s="54">
        <v>106040</v>
      </c>
      <c r="BY8" s="54">
        <v>308310</v>
      </c>
      <c r="BZ8" s="97">
        <f t="shared" ref="BZ8:BZ26" si="24">100*BY8/BW8</f>
        <v>86.735497664997467</v>
      </c>
      <c r="CA8" s="97">
        <f t="shared" ref="CA8:CA24" si="25">BY8/BX8</f>
        <v>2.9074877404752923</v>
      </c>
      <c r="CB8" s="54">
        <v>47150</v>
      </c>
      <c r="CC8" s="97">
        <f t="shared" ref="CC8:CC26" si="26">100*CB8/BW8</f>
        <v>13.264502335002533</v>
      </c>
    </row>
    <row r="9" spans="1:81">
      <c r="A9" s="15">
        <v>2002</v>
      </c>
      <c r="B9" s="17">
        <v>13299610</v>
      </c>
      <c r="C9" s="17">
        <v>30465870</v>
      </c>
      <c r="D9" s="17">
        <v>8653270</v>
      </c>
      <c r="E9" s="17">
        <v>25819530</v>
      </c>
      <c r="F9" s="96">
        <f t="shared" si="0"/>
        <v>84.749032277758687</v>
      </c>
      <c r="G9" s="96">
        <f t="shared" si="1"/>
        <v>2.9837887873601541</v>
      </c>
      <c r="H9" s="17">
        <v>4646340</v>
      </c>
      <c r="I9" s="96">
        <f t="shared" si="2"/>
        <v>15.250967722241315</v>
      </c>
      <c r="J9" s="45">
        <v>324730</v>
      </c>
      <c r="K9" s="54">
        <v>739930</v>
      </c>
      <c r="L9" s="54">
        <v>218620</v>
      </c>
      <c r="M9" s="54">
        <v>633820</v>
      </c>
      <c r="N9" s="97">
        <f t="shared" si="3"/>
        <v>85.659454272701467</v>
      </c>
      <c r="O9" s="97">
        <f t="shared" si="4"/>
        <v>2.8991858018479553</v>
      </c>
      <c r="P9" s="54">
        <v>106110</v>
      </c>
      <c r="Q9" s="151">
        <f t="shared" si="5"/>
        <v>14.340545727298528</v>
      </c>
      <c r="R9" s="17">
        <v>53670</v>
      </c>
      <c r="S9" s="17">
        <v>118750</v>
      </c>
      <c r="T9" s="17">
        <v>34970</v>
      </c>
      <c r="U9" s="17">
        <v>100050</v>
      </c>
      <c r="V9" s="96">
        <f t="shared" si="6"/>
        <v>84.252631578947373</v>
      </c>
      <c r="W9" s="96">
        <f t="shared" si="7"/>
        <v>2.8610237346296827</v>
      </c>
      <c r="X9" s="17">
        <v>18690</v>
      </c>
      <c r="Y9" s="96">
        <f t="shared" si="8"/>
        <v>15.738947368421053</v>
      </c>
      <c r="Z9" s="45">
        <v>54960</v>
      </c>
      <c r="AA9" s="54">
        <v>124170</v>
      </c>
      <c r="AB9" s="54">
        <v>35870</v>
      </c>
      <c r="AC9" s="54">
        <v>105080</v>
      </c>
      <c r="AD9" s="97">
        <f t="shared" si="9"/>
        <v>84.625916082789729</v>
      </c>
      <c r="AE9" s="97">
        <f t="shared" si="10"/>
        <v>2.9294675216057988</v>
      </c>
      <c r="AF9" s="54">
        <v>19080</v>
      </c>
      <c r="AG9" s="97">
        <f t="shared" si="11"/>
        <v>15.366030442135781</v>
      </c>
      <c r="AH9" s="45">
        <v>35950</v>
      </c>
      <c r="AI9" s="54">
        <v>81400</v>
      </c>
      <c r="AJ9" s="54">
        <v>23870</v>
      </c>
      <c r="AK9" s="54">
        <v>69320</v>
      </c>
      <c r="AL9" s="97">
        <f t="shared" si="12"/>
        <v>85.159705159705155</v>
      </c>
      <c r="AM9" s="97">
        <f t="shared" si="13"/>
        <v>2.9040636782572267</v>
      </c>
      <c r="AN9" s="54">
        <v>12080</v>
      </c>
      <c r="AO9" s="151">
        <f t="shared" si="14"/>
        <v>14.84029484029484</v>
      </c>
      <c r="AP9" s="45">
        <v>10870</v>
      </c>
      <c r="AQ9" s="54">
        <v>24180</v>
      </c>
      <c r="AR9" s="54">
        <v>7300</v>
      </c>
      <c r="AS9" s="54">
        <v>20610</v>
      </c>
      <c r="AT9" s="97">
        <f t="shared" si="15"/>
        <v>85.235732009925556</v>
      </c>
      <c r="AU9" s="97">
        <f t="shared" si="16"/>
        <v>2.8232876712328765</v>
      </c>
      <c r="AV9" s="54">
        <v>3570</v>
      </c>
      <c r="AW9" s="97">
        <f t="shared" si="17"/>
        <v>14.764267990074442</v>
      </c>
      <c r="AX9" s="131" t="s">
        <v>15</v>
      </c>
      <c r="AY9" s="134" t="s">
        <v>15</v>
      </c>
      <c r="AZ9" s="134" t="s">
        <v>15</v>
      </c>
      <c r="BA9" s="134" t="s">
        <v>15</v>
      </c>
      <c r="BB9" s="134" t="s">
        <v>15</v>
      </c>
      <c r="BC9" s="134" t="s">
        <v>15</v>
      </c>
      <c r="BD9" s="134" t="s">
        <v>15</v>
      </c>
      <c r="BE9" s="132" t="s">
        <v>15</v>
      </c>
      <c r="BF9" s="45">
        <v>6280</v>
      </c>
      <c r="BG9" s="54">
        <v>13450</v>
      </c>
      <c r="BH9" s="54">
        <v>3920</v>
      </c>
      <c r="BI9" s="54">
        <v>11080</v>
      </c>
      <c r="BJ9" s="97">
        <f t="shared" si="18"/>
        <v>82.379182156133822</v>
      </c>
      <c r="BK9" s="97">
        <f t="shared" si="19"/>
        <v>2.8265306122448979</v>
      </c>
      <c r="BL9" s="54">
        <v>2360</v>
      </c>
      <c r="BM9" s="97">
        <f t="shared" si="20"/>
        <v>17.54646840148699</v>
      </c>
      <c r="BN9" s="45">
        <v>10470</v>
      </c>
      <c r="BO9" s="54">
        <v>22540</v>
      </c>
      <c r="BP9" s="54">
        <v>6680</v>
      </c>
      <c r="BQ9" s="54">
        <v>18750</v>
      </c>
      <c r="BR9" s="97">
        <f t="shared" si="21"/>
        <v>83.185448092280396</v>
      </c>
      <c r="BS9" s="97">
        <f t="shared" si="22"/>
        <v>2.80688622754491</v>
      </c>
      <c r="BT9" s="54">
        <v>3790</v>
      </c>
      <c r="BU9" s="151">
        <f t="shared" si="23"/>
        <v>16.814551907719611</v>
      </c>
      <c r="BV9" s="45">
        <v>152540</v>
      </c>
      <c r="BW9" s="54">
        <v>355450</v>
      </c>
      <c r="BX9" s="54">
        <v>106010</v>
      </c>
      <c r="BY9" s="54">
        <v>308920</v>
      </c>
      <c r="BZ9" s="97">
        <f t="shared" si="24"/>
        <v>86.909551273034182</v>
      </c>
      <c r="CA9" s="97">
        <f t="shared" si="25"/>
        <v>2.9140647108763322</v>
      </c>
      <c r="CB9" s="54">
        <v>46530</v>
      </c>
      <c r="CC9" s="97">
        <f t="shared" si="26"/>
        <v>13.090448726965818</v>
      </c>
    </row>
    <row r="10" spans="1:81">
      <c r="A10" s="15">
        <v>2003</v>
      </c>
      <c r="B10" s="17">
        <v>13562880</v>
      </c>
      <c r="C10" s="17">
        <v>30695230</v>
      </c>
      <c r="D10" s="17">
        <v>8770720</v>
      </c>
      <c r="E10" s="17">
        <v>25903070</v>
      </c>
      <c r="F10" s="96">
        <f t="shared" si="0"/>
        <v>84.387932587571427</v>
      </c>
      <c r="G10" s="96">
        <f t="shared" si="1"/>
        <v>2.9533573070397869</v>
      </c>
      <c r="H10" s="17">
        <v>4792160</v>
      </c>
      <c r="I10" s="96">
        <f t="shared" si="2"/>
        <v>15.612067412428576</v>
      </c>
      <c r="J10" s="45">
        <v>329530</v>
      </c>
      <c r="K10" s="54">
        <v>737990</v>
      </c>
      <c r="L10" s="54">
        <v>219390</v>
      </c>
      <c r="M10" s="54">
        <v>627850</v>
      </c>
      <c r="N10" s="97">
        <f t="shared" si="3"/>
        <v>85.075678532229432</v>
      </c>
      <c r="O10" s="97">
        <f t="shared" si="4"/>
        <v>2.8617986234559458</v>
      </c>
      <c r="P10" s="54">
        <v>110130</v>
      </c>
      <c r="Q10" s="151">
        <f t="shared" si="5"/>
        <v>14.922966435859564</v>
      </c>
      <c r="R10" s="17">
        <v>55780</v>
      </c>
      <c r="S10" s="17">
        <v>121340</v>
      </c>
      <c r="T10" s="17">
        <v>35970</v>
      </c>
      <c r="U10" s="17">
        <v>101540</v>
      </c>
      <c r="V10" s="96">
        <f t="shared" si="6"/>
        <v>83.682215262897643</v>
      </c>
      <c r="W10" s="96">
        <f t="shared" si="7"/>
        <v>2.8229079788712816</v>
      </c>
      <c r="X10" s="17">
        <v>19810</v>
      </c>
      <c r="Y10" s="96">
        <f t="shared" si="8"/>
        <v>16.326026042525136</v>
      </c>
      <c r="Z10" s="45">
        <v>55340</v>
      </c>
      <c r="AA10" s="54">
        <v>123560</v>
      </c>
      <c r="AB10" s="54">
        <v>36060</v>
      </c>
      <c r="AC10" s="54">
        <v>104290</v>
      </c>
      <c r="AD10" s="97">
        <f t="shared" si="9"/>
        <v>84.40433797345419</v>
      </c>
      <c r="AE10" s="97">
        <f t="shared" si="10"/>
        <v>2.892124237382141</v>
      </c>
      <c r="AF10" s="54">
        <v>19270</v>
      </c>
      <c r="AG10" s="97">
        <f t="shared" si="11"/>
        <v>15.595662026545808</v>
      </c>
      <c r="AH10" s="45">
        <v>37070</v>
      </c>
      <c r="AI10" s="54">
        <v>82430</v>
      </c>
      <c r="AJ10" s="54">
        <v>24200</v>
      </c>
      <c r="AK10" s="54">
        <v>69550</v>
      </c>
      <c r="AL10" s="97">
        <f t="shared" si="12"/>
        <v>84.374620890452505</v>
      </c>
      <c r="AM10" s="97">
        <f t="shared" si="13"/>
        <v>2.8739669421487601</v>
      </c>
      <c r="AN10" s="54">
        <v>12870</v>
      </c>
      <c r="AO10" s="151">
        <f t="shared" si="14"/>
        <v>15.613247604027659</v>
      </c>
      <c r="AP10" s="45">
        <v>10900</v>
      </c>
      <c r="AQ10" s="54">
        <v>23810</v>
      </c>
      <c r="AR10" s="54">
        <v>7240</v>
      </c>
      <c r="AS10" s="54">
        <v>20150</v>
      </c>
      <c r="AT10" s="97">
        <f t="shared" si="15"/>
        <v>84.628307433851319</v>
      </c>
      <c r="AU10" s="97">
        <f t="shared" si="16"/>
        <v>2.7831491712707184</v>
      </c>
      <c r="AV10" s="54">
        <v>3660</v>
      </c>
      <c r="AW10" s="97">
        <f t="shared" si="17"/>
        <v>15.371692566148678</v>
      </c>
      <c r="AX10" s="131" t="s">
        <v>15</v>
      </c>
      <c r="AY10" s="134" t="s">
        <v>15</v>
      </c>
      <c r="AZ10" s="134" t="s">
        <v>15</v>
      </c>
      <c r="BA10" s="134" t="s">
        <v>15</v>
      </c>
      <c r="BB10" s="134" t="s">
        <v>15</v>
      </c>
      <c r="BC10" s="134" t="s">
        <v>15</v>
      </c>
      <c r="BD10" s="134" t="s">
        <v>15</v>
      </c>
      <c r="BE10" s="132" t="s">
        <v>15</v>
      </c>
      <c r="BF10" s="45">
        <v>6270</v>
      </c>
      <c r="BG10" s="54">
        <v>13220</v>
      </c>
      <c r="BH10" s="54">
        <v>3840</v>
      </c>
      <c r="BI10" s="54">
        <v>10780</v>
      </c>
      <c r="BJ10" s="97">
        <f t="shared" si="18"/>
        <v>81.543116490166412</v>
      </c>
      <c r="BK10" s="97">
        <f t="shared" si="19"/>
        <v>2.8072916666666665</v>
      </c>
      <c r="BL10" s="54">
        <v>2430</v>
      </c>
      <c r="BM10" s="97">
        <f t="shared" si="20"/>
        <v>18.38124054462935</v>
      </c>
      <c r="BN10" s="45">
        <v>10560</v>
      </c>
      <c r="BO10" s="54">
        <v>22240</v>
      </c>
      <c r="BP10" s="54">
        <v>6660</v>
      </c>
      <c r="BQ10" s="54">
        <v>18340</v>
      </c>
      <c r="BR10" s="97">
        <f t="shared" si="21"/>
        <v>82.464028776978424</v>
      </c>
      <c r="BS10" s="97">
        <f t="shared" si="22"/>
        <v>2.7537537537537538</v>
      </c>
      <c r="BT10" s="54">
        <v>3900</v>
      </c>
      <c r="BU10" s="151">
        <f t="shared" si="23"/>
        <v>17.535971223021583</v>
      </c>
      <c r="BV10" s="45">
        <v>153610</v>
      </c>
      <c r="BW10" s="54">
        <v>351390</v>
      </c>
      <c r="BX10" s="54">
        <v>105420</v>
      </c>
      <c r="BY10" s="54">
        <v>303200</v>
      </c>
      <c r="BZ10" s="97">
        <f t="shared" si="24"/>
        <v>86.285893167136237</v>
      </c>
      <c r="CA10" s="97">
        <f t="shared" si="25"/>
        <v>2.8761145892619995</v>
      </c>
      <c r="CB10" s="54">
        <v>48180</v>
      </c>
      <c r="CC10" s="97">
        <f t="shared" si="26"/>
        <v>13.711260992060105</v>
      </c>
    </row>
    <row r="11" spans="1:81">
      <c r="A11" s="15">
        <v>2004</v>
      </c>
      <c r="B11" s="17">
        <v>13740790</v>
      </c>
      <c r="C11" s="17">
        <v>31041180</v>
      </c>
      <c r="D11" s="17">
        <v>8893300</v>
      </c>
      <c r="E11" s="17">
        <v>26193700</v>
      </c>
      <c r="F11" s="96">
        <f t="shared" si="0"/>
        <v>84.383712217125762</v>
      </c>
      <c r="G11" s="96">
        <f t="shared" si="1"/>
        <v>2.9453296301710274</v>
      </c>
      <c r="H11" s="17">
        <v>4847480</v>
      </c>
      <c r="I11" s="96">
        <f t="shared" si="2"/>
        <v>15.616287782874233</v>
      </c>
      <c r="J11" s="45">
        <v>330700</v>
      </c>
      <c r="K11" s="54">
        <v>737800</v>
      </c>
      <c r="L11" s="54">
        <v>220580</v>
      </c>
      <c r="M11" s="54">
        <v>627680</v>
      </c>
      <c r="N11" s="97">
        <f t="shared" si="3"/>
        <v>85.074545947411224</v>
      </c>
      <c r="O11" s="97">
        <f t="shared" si="4"/>
        <v>2.8455889019856739</v>
      </c>
      <c r="P11" s="54">
        <v>110120</v>
      </c>
      <c r="Q11" s="151">
        <f t="shared" si="5"/>
        <v>14.925454052588778</v>
      </c>
      <c r="R11" s="17">
        <v>56260</v>
      </c>
      <c r="S11" s="17">
        <v>122390</v>
      </c>
      <c r="T11" s="17">
        <v>36530</v>
      </c>
      <c r="U11" s="17">
        <v>102670</v>
      </c>
      <c r="V11" s="96">
        <f t="shared" si="6"/>
        <v>83.887572514094288</v>
      </c>
      <c r="W11" s="96">
        <f t="shared" si="7"/>
        <v>2.8105666575417465</v>
      </c>
      <c r="X11" s="17">
        <v>19720</v>
      </c>
      <c r="Y11" s="96">
        <f t="shared" si="8"/>
        <v>16.112427485905712</v>
      </c>
      <c r="Z11" s="45">
        <v>55360</v>
      </c>
      <c r="AA11" s="54">
        <v>123260</v>
      </c>
      <c r="AB11" s="54">
        <v>36140</v>
      </c>
      <c r="AC11" s="54">
        <v>104050</v>
      </c>
      <c r="AD11" s="97">
        <f t="shared" si="9"/>
        <v>84.415057601817296</v>
      </c>
      <c r="AE11" s="97">
        <f t="shared" si="10"/>
        <v>2.879081350304372</v>
      </c>
      <c r="AF11" s="54">
        <v>19210</v>
      </c>
      <c r="AG11" s="97">
        <f t="shared" si="11"/>
        <v>15.584942398182703</v>
      </c>
      <c r="AH11" s="45">
        <v>37400</v>
      </c>
      <c r="AI11" s="54">
        <v>83090</v>
      </c>
      <c r="AJ11" s="54">
        <v>24550</v>
      </c>
      <c r="AK11" s="54">
        <v>70240</v>
      </c>
      <c r="AL11" s="97">
        <f t="shared" si="12"/>
        <v>84.534841737874601</v>
      </c>
      <c r="AM11" s="97">
        <f t="shared" si="13"/>
        <v>2.8610997963340123</v>
      </c>
      <c r="AN11" s="54">
        <v>12850</v>
      </c>
      <c r="AO11" s="151">
        <f t="shared" si="14"/>
        <v>15.465158262125406</v>
      </c>
      <c r="AP11" s="45">
        <v>10930</v>
      </c>
      <c r="AQ11" s="54">
        <v>23730</v>
      </c>
      <c r="AR11" s="54">
        <v>7250</v>
      </c>
      <c r="AS11" s="54">
        <v>20050</v>
      </c>
      <c r="AT11" s="97">
        <f t="shared" si="15"/>
        <v>84.492203961230516</v>
      </c>
      <c r="AU11" s="97">
        <f t="shared" si="16"/>
        <v>2.7655172413793103</v>
      </c>
      <c r="AV11" s="54">
        <v>3680</v>
      </c>
      <c r="AW11" s="97">
        <f t="shared" si="17"/>
        <v>15.50779603876949</v>
      </c>
      <c r="AX11" s="131" t="s">
        <v>15</v>
      </c>
      <c r="AY11" s="134" t="s">
        <v>15</v>
      </c>
      <c r="AZ11" s="134" t="s">
        <v>15</v>
      </c>
      <c r="BA11" s="134" t="s">
        <v>15</v>
      </c>
      <c r="BB11" s="134" t="s">
        <v>15</v>
      </c>
      <c r="BC11" s="134" t="s">
        <v>15</v>
      </c>
      <c r="BD11" s="134" t="s">
        <v>15</v>
      </c>
      <c r="BE11" s="132" t="s">
        <v>15</v>
      </c>
      <c r="BF11" s="45">
        <v>6270</v>
      </c>
      <c r="BG11" s="54">
        <v>13160</v>
      </c>
      <c r="BH11" s="54">
        <v>3850</v>
      </c>
      <c r="BI11" s="54">
        <v>10750</v>
      </c>
      <c r="BJ11" s="97">
        <f t="shared" si="18"/>
        <v>81.686930091185417</v>
      </c>
      <c r="BK11" s="97">
        <f t="shared" si="19"/>
        <v>2.7922077922077921</v>
      </c>
      <c r="BL11" s="54">
        <v>2420</v>
      </c>
      <c r="BM11" s="97">
        <f t="shared" si="20"/>
        <v>18.389057750759878</v>
      </c>
      <c r="BN11" s="45">
        <v>10620</v>
      </c>
      <c r="BO11" s="54">
        <v>22110</v>
      </c>
      <c r="BP11" s="54">
        <v>6640</v>
      </c>
      <c r="BQ11" s="54">
        <v>18140</v>
      </c>
      <c r="BR11" s="97">
        <f t="shared" si="21"/>
        <v>82.044323835368616</v>
      </c>
      <c r="BS11" s="97">
        <f t="shared" si="22"/>
        <v>2.7319277108433737</v>
      </c>
      <c r="BT11" s="54">
        <v>3980</v>
      </c>
      <c r="BU11" s="151">
        <f t="shared" si="23"/>
        <v>18.000904568068748</v>
      </c>
      <c r="BV11" s="45">
        <v>153870</v>
      </c>
      <c r="BW11" s="54">
        <v>350050</v>
      </c>
      <c r="BX11" s="54">
        <v>105610</v>
      </c>
      <c r="BY11" s="54">
        <v>301790</v>
      </c>
      <c r="BZ11" s="97">
        <f t="shared" si="24"/>
        <v>86.21339808598772</v>
      </c>
      <c r="CA11" s="97">
        <f t="shared" si="25"/>
        <v>2.8575892434428556</v>
      </c>
      <c r="CB11" s="54">
        <v>48260</v>
      </c>
      <c r="CC11" s="97">
        <f t="shared" si="26"/>
        <v>13.786601914012284</v>
      </c>
    </row>
    <row r="12" spans="1:81">
      <c r="A12" s="15">
        <v>2005</v>
      </c>
      <c r="B12" s="17">
        <v>13970170</v>
      </c>
      <c r="C12" s="17">
        <v>31099150</v>
      </c>
      <c r="D12" s="17">
        <v>8942100</v>
      </c>
      <c r="E12" s="17">
        <v>26071080</v>
      </c>
      <c r="F12" s="96">
        <f t="shared" si="0"/>
        <v>83.832130460157273</v>
      </c>
      <c r="G12" s="96">
        <f t="shared" si="1"/>
        <v>2.9155433287482806</v>
      </c>
      <c r="H12" s="17">
        <v>5028070</v>
      </c>
      <c r="I12" s="96">
        <f t="shared" si="2"/>
        <v>16.16786953984273</v>
      </c>
      <c r="J12" s="45">
        <v>333500</v>
      </c>
      <c r="K12" s="54">
        <v>730570</v>
      </c>
      <c r="L12" s="54">
        <v>219750</v>
      </c>
      <c r="M12" s="54">
        <v>616810</v>
      </c>
      <c r="N12" s="97">
        <f t="shared" si="3"/>
        <v>84.428596849035685</v>
      </c>
      <c r="O12" s="97">
        <f t="shared" si="4"/>
        <v>2.8068714448236634</v>
      </c>
      <c r="P12" s="54">
        <v>113760</v>
      </c>
      <c r="Q12" s="151">
        <f t="shared" si="5"/>
        <v>15.571403150964315</v>
      </c>
      <c r="R12" s="17">
        <v>57420</v>
      </c>
      <c r="S12" s="17">
        <v>123000</v>
      </c>
      <c r="T12" s="17">
        <v>36790</v>
      </c>
      <c r="U12" s="17">
        <v>102360</v>
      </c>
      <c r="V12" s="96">
        <f t="shared" si="6"/>
        <v>83.219512195121951</v>
      </c>
      <c r="W12" s="96">
        <f t="shared" si="7"/>
        <v>2.7822777928784994</v>
      </c>
      <c r="X12" s="17">
        <v>20640</v>
      </c>
      <c r="Y12" s="96">
        <f t="shared" si="8"/>
        <v>16.780487804878049</v>
      </c>
      <c r="Z12" s="45">
        <v>55700</v>
      </c>
      <c r="AA12" s="54">
        <v>121900</v>
      </c>
      <c r="AB12" s="54">
        <v>35960</v>
      </c>
      <c r="AC12" s="54">
        <v>102160</v>
      </c>
      <c r="AD12" s="97">
        <f t="shared" si="9"/>
        <v>83.806398687448734</v>
      </c>
      <c r="AE12" s="97">
        <f t="shared" si="10"/>
        <v>2.8409343715239155</v>
      </c>
      <c r="AF12" s="54">
        <v>19740</v>
      </c>
      <c r="AG12" s="97">
        <f t="shared" si="11"/>
        <v>16.193601312551273</v>
      </c>
      <c r="AH12" s="45">
        <v>38030</v>
      </c>
      <c r="AI12" s="54">
        <v>83370</v>
      </c>
      <c r="AJ12" s="54">
        <v>24760</v>
      </c>
      <c r="AK12" s="54">
        <v>70100</v>
      </c>
      <c r="AL12" s="97">
        <f t="shared" si="12"/>
        <v>84.083003478469479</v>
      </c>
      <c r="AM12" s="97">
        <f t="shared" si="13"/>
        <v>2.8311793214862684</v>
      </c>
      <c r="AN12" s="54">
        <v>13270</v>
      </c>
      <c r="AO12" s="151">
        <f t="shared" si="14"/>
        <v>15.916996521530526</v>
      </c>
      <c r="AP12" s="45">
        <v>10950</v>
      </c>
      <c r="AQ12" s="54">
        <v>23420</v>
      </c>
      <c r="AR12" s="54">
        <v>7230</v>
      </c>
      <c r="AS12" s="54">
        <v>19700</v>
      </c>
      <c r="AT12" s="97">
        <f t="shared" si="15"/>
        <v>84.116140051238261</v>
      </c>
      <c r="AU12" s="97">
        <f t="shared" si="16"/>
        <v>2.7247579529737207</v>
      </c>
      <c r="AV12" s="54">
        <v>3720</v>
      </c>
      <c r="AW12" s="97">
        <f t="shared" si="17"/>
        <v>15.883859948761742</v>
      </c>
      <c r="AX12" s="131" t="s">
        <v>15</v>
      </c>
      <c r="AY12" s="134" t="s">
        <v>15</v>
      </c>
      <c r="AZ12" s="134" t="s">
        <v>15</v>
      </c>
      <c r="BA12" s="134" t="s">
        <v>15</v>
      </c>
      <c r="BB12" s="134" t="s">
        <v>15</v>
      </c>
      <c r="BC12" s="134" t="s">
        <v>15</v>
      </c>
      <c r="BD12" s="134" t="s">
        <v>15</v>
      </c>
      <c r="BE12" s="132" t="s">
        <v>15</v>
      </c>
      <c r="BF12" s="45">
        <v>6350</v>
      </c>
      <c r="BG12" s="54">
        <v>12960</v>
      </c>
      <c r="BH12" s="54">
        <v>3790</v>
      </c>
      <c r="BI12" s="54">
        <v>10400</v>
      </c>
      <c r="BJ12" s="97">
        <f t="shared" si="18"/>
        <v>80.246913580246911</v>
      </c>
      <c r="BK12" s="97">
        <f t="shared" si="19"/>
        <v>2.7440633245382586</v>
      </c>
      <c r="BL12" s="54">
        <v>2560</v>
      </c>
      <c r="BM12" s="97">
        <f t="shared" si="20"/>
        <v>19.753086419753085</v>
      </c>
      <c r="BN12" s="45">
        <v>10610</v>
      </c>
      <c r="BO12" s="54">
        <v>21900</v>
      </c>
      <c r="BP12" s="54">
        <v>6650</v>
      </c>
      <c r="BQ12" s="54">
        <v>17940</v>
      </c>
      <c r="BR12" s="97">
        <f t="shared" si="21"/>
        <v>81.917808219178085</v>
      </c>
      <c r="BS12" s="97">
        <f t="shared" si="22"/>
        <v>2.6977443609022558</v>
      </c>
      <c r="BT12" s="54">
        <v>3960</v>
      </c>
      <c r="BU12" s="151">
        <f t="shared" si="23"/>
        <v>18.082191780821919</v>
      </c>
      <c r="BV12" s="45">
        <v>154450</v>
      </c>
      <c r="BW12" s="54">
        <v>344030</v>
      </c>
      <c r="BX12" s="54">
        <v>104580</v>
      </c>
      <c r="BY12" s="54">
        <v>294160</v>
      </c>
      <c r="BZ12" s="97">
        <f t="shared" si="24"/>
        <v>85.504171147865009</v>
      </c>
      <c r="CA12" s="97">
        <f t="shared" si="25"/>
        <v>2.8127749091604515</v>
      </c>
      <c r="CB12" s="54">
        <v>49870</v>
      </c>
      <c r="CC12" s="97">
        <f t="shared" si="26"/>
        <v>14.495828852134988</v>
      </c>
    </row>
    <row r="13" spans="1:81">
      <c r="A13" s="15">
        <v>2006</v>
      </c>
      <c r="B13" s="17">
        <v>14157690</v>
      </c>
      <c r="C13" s="17">
        <v>31492030</v>
      </c>
      <c r="D13" s="17">
        <v>9020650</v>
      </c>
      <c r="E13" s="17">
        <v>26355000</v>
      </c>
      <c r="F13" s="96">
        <f t="shared" si="0"/>
        <v>83.687841018822851</v>
      </c>
      <c r="G13" s="96">
        <f t="shared" si="1"/>
        <v>2.9216298160332128</v>
      </c>
      <c r="H13" s="17">
        <v>5137030</v>
      </c>
      <c r="I13" s="96">
        <f t="shared" si="2"/>
        <v>16.312158981177141</v>
      </c>
      <c r="J13" s="45">
        <v>335240</v>
      </c>
      <c r="K13" s="54">
        <v>729840</v>
      </c>
      <c r="L13" s="54">
        <v>219570</v>
      </c>
      <c r="M13" s="54">
        <v>614170</v>
      </c>
      <c r="N13" s="97">
        <f t="shared" si="3"/>
        <v>84.151320837443819</v>
      </c>
      <c r="O13" s="97">
        <f t="shared" si="4"/>
        <v>2.7971489729926673</v>
      </c>
      <c r="P13" s="54">
        <v>115670</v>
      </c>
      <c r="Q13" s="151">
        <f t="shared" si="5"/>
        <v>15.848679162556177</v>
      </c>
      <c r="R13" s="17">
        <v>58380</v>
      </c>
      <c r="S13" s="17">
        <v>124820</v>
      </c>
      <c r="T13" s="17">
        <v>37270</v>
      </c>
      <c r="U13" s="17">
        <v>103710</v>
      </c>
      <c r="V13" s="96">
        <f t="shared" si="6"/>
        <v>83.087646210543184</v>
      </c>
      <c r="W13" s="96">
        <f t="shared" si="7"/>
        <v>2.7826670244164209</v>
      </c>
      <c r="X13" s="17">
        <v>21110</v>
      </c>
      <c r="Y13" s="96">
        <f t="shared" si="8"/>
        <v>16.912353789456819</v>
      </c>
      <c r="Z13" s="45">
        <v>55790</v>
      </c>
      <c r="AA13" s="54">
        <v>122120</v>
      </c>
      <c r="AB13" s="54">
        <v>36030</v>
      </c>
      <c r="AC13" s="54">
        <v>102350</v>
      </c>
      <c r="AD13" s="97">
        <f t="shared" si="9"/>
        <v>83.811005568293481</v>
      </c>
      <c r="AE13" s="97">
        <f t="shared" si="10"/>
        <v>2.8406883152928115</v>
      </c>
      <c r="AF13" s="54">
        <v>19760</v>
      </c>
      <c r="AG13" s="97">
        <f t="shared" si="11"/>
        <v>16.180805764821486</v>
      </c>
      <c r="AH13" s="45">
        <v>38570</v>
      </c>
      <c r="AI13" s="54">
        <v>84240</v>
      </c>
      <c r="AJ13" s="54">
        <v>25010</v>
      </c>
      <c r="AK13" s="54">
        <v>70680</v>
      </c>
      <c r="AL13" s="97">
        <f t="shared" si="12"/>
        <v>83.903133903133906</v>
      </c>
      <c r="AM13" s="97">
        <f t="shared" si="13"/>
        <v>2.8260695721711317</v>
      </c>
      <c r="AN13" s="54">
        <v>13560</v>
      </c>
      <c r="AO13" s="151">
        <f t="shared" si="14"/>
        <v>16.096866096866098</v>
      </c>
      <c r="AP13" s="45">
        <v>14650</v>
      </c>
      <c r="AQ13" s="54">
        <v>31580</v>
      </c>
      <c r="AR13" s="54">
        <v>9780</v>
      </c>
      <c r="AS13" s="54">
        <v>26710</v>
      </c>
      <c r="AT13" s="97">
        <f t="shared" si="15"/>
        <v>84.578847371754279</v>
      </c>
      <c r="AU13" s="97">
        <f t="shared" si="16"/>
        <v>2.7310838445807772</v>
      </c>
      <c r="AV13" s="54">
        <v>4870</v>
      </c>
      <c r="AW13" s="97">
        <f t="shared" si="17"/>
        <v>15.421152628245725</v>
      </c>
      <c r="AX13" s="45">
        <v>11300</v>
      </c>
      <c r="AY13" s="54">
        <v>24930</v>
      </c>
      <c r="AZ13" s="54">
        <v>7540</v>
      </c>
      <c r="BA13" s="54">
        <v>21170</v>
      </c>
      <c r="BB13" s="97">
        <f t="shared" ref="BB13:BB26" si="27">100*BA13/AY13</f>
        <v>84.917769755314879</v>
      </c>
      <c r="BC13" s="97">
        <f t="shared" ref="BC13:BC24" si="28">BA13/AZ13</f>
        <v>2.8076923076923075</v>
      </c>
      <c r="BD13" s="54">
        <v>3760</v>
      </c>
      <c r="BE13" s="151">
        <f t="shared" ref="BE13:BE25" si="29">100*BD13/AY13</f>
        <v>15.082230244685118</v>
      </c>
      <c r="BF13" s="45">
        <v>7380</v>
      </c>
      <c r="BG13" s="54">
        <v>15020</v>
      </c>
      <c r="BH13" s="54">
        <v>4410</v>
      </c>
      <c r="BI13" s="54">
        <v>12060</v>
      </c>
      <c r="BJ13" s="97">
        <f t="shared" si="18"/>
        <v>80.29294274300932</v>
      </c>
      <c r="BK13" s="97">
        <f t="shared" si="19"/>
        <v>2.7346938775510203</v>
      </c>
      <c r="BL13" s="54">
        <v>2960</v>
      </c>
      <c r="BM13" s="97">
        <f t="shared" si="20"/>
        <v>19.70705725699068</v>
      </c>
      <c r="BN13" s="45">
        <v>10720</v>
      </c>
      <c r="BO13" s="54">
        <v>21940</v>
      </c>
      <c r="BP13" s="54">
        <v>6620</v>
      </c>
      <c r="BQ13" s="54">
        <v>17840</v>
      </c>
      <c r="BR13" s="97">
        <f t="shared" si="21"/>
        <v>81.312670920692796</v>
      </c>
      <c r="BS13" s="97">
        <f t="shared" si="22"/>
        <v>2.6948640483383688</v>
      </c>
      <c r="BT13" s="54">
        <v>4100</v>
      </c>
      <c r="BU13" s="151">
        <f t="shared" si="23"/>
        <v>18.687329079307201</v>
      </c>
      <c r="BV13" s="45">
        <v>138450</v>
      </c>
      <c r="BW13" s="54">
        <v>305190</v>
      </c>
      <c r="BX13" s="54">
        <v>92910</v>
      </c>
      <c r="BY13" s="54">
        <v>259640</v>
      </c>
      <c r="BZ13" s="97">
        <f t="shared" si="24"/>
        <v>85.074871391592126</v>
      </c>
      <c r="CA13" s="97">
        <f t="shared" si="25"/>
        <v>2.794532343127758</v>
      </c>
      <c r="CB13" s="54">
        <v>45540</v>
      </c>
      <c r="CC13" s="97">
        <f t="shared" si="26"/>
        <v>14.921851961073429</v>
      </c>
    </row>
    <row r="14" spans="1:81">
      <c r="A14" s="15">
        <v>2007</v>
      </c>
      <c r="B14" s="17">
        <v>14330960</v>
      </c>
      <c r="C14" s="17">
        <v>31772910</v>
      </c>
      <c r="D14" s="17">
        <v>9107190</v>
      </c>
      <c r="E14" s="17">
        <v>26549130</v>
      </c>
      <c r="F14" s="96">
        <f t="shared" si="0"/>
        <v>83.55901300825137</v>
      </c>
      <c r="G14" s="96">
        <f t="shared" si="1"/>
        <v>2.9151834978736582</v>
      </c>
      <c r="H14" s="17">
        <v>5223770</v>
      </c>
      <c r="I14" s="96">
        <f t="shared" si="2"/>
        <v>16.440955518396017</v>
      </c>
      <c r="J14" s="45">
        <v>337380</v>
      </c>
      <c r="K14" s="54">
        <v>730630</v>
      </c>
      <c r="L14" s="54">
        <v>219740</v>
      </c>
      <c r="M14" s="54">
        <v>612990</v>
      </c>
      <c r="N14" s="97">
        <f t="shared" si="3"/>
        <v>83.898827039678082</v>
      </c>
      <c r="O14" s="97">
        <f t="shared" si="4"/>
        <v>2.7896149995449169</v>
      </c>
      <c r="P14" s="54">
        <v>117650</v>
      </c>
      <c r="Q14" s="151">
        <f t="shared" si="5"/>
        <v>16.102541642144452</v>
      </c>
      <c r="R14" s="17">
        <v>59460</v>
      </c>
      <c r="S14" s="17">
        <v>126690</v>
      </c>
      <c r="T14" s="17">
        <v>37790</v>
      </c>
      <c r="U14" s="17">
        <v>105020</v>
      </c>
      <c r="V14" s="96">
        <f t="shared" si="6"/>
        <v>82.895256137027388</v>
      </c>
      <c r="W14" s="96">
        <f t="shared" si="7"/>
        <v>2.7790420746229163</v>
      </c>
      <c r="X14" s="17">
        <v>21670</v>
      </c>
      <c r="Y14" s="96">
        <f t="shared" si="8"/>
        <v>17.104743862972612</v>
      </c>
      <c r="Z14" s="45">
        <v>56220</v>
      </c>
      <c r="AA14" s="54">
        <v>122810</v>
      </c>
      <c r="AB14" s="54">
        <v>36190</v>
      </c>
      <c r="AC14" s="54">
        <v>102780</v>
      </c>
      <c r="AD14" s="97">
        <f t="shared" si="9"/>
        <v>83.690253236707107</v>
      </c>
      <c r="AE14" s="97">
        <f t="shared" si="10"/>
        <v>2.8400110527770104</v>
      </c>
      <c r="AF14" s="54">
        <v>20030</v>
      </c>
      <c r="AG14" s="97">
        <f t="shared" si="11"/>
        <v>16.309746763292893</v>
      </c>
      <c r="AH14" s="45">
        <v>38940</v>
      </c>
      <c r="AI14" s="54">
        <v>85030</v>
      </c>
      <c r="AJ14" s="54">
        <v>25340</v>
      </c>
      <c r="AK14" s="54">
        <v>71430</v>
      </c>
      <c r="AL14" s="97">
        <f t="shared" si="12"/>
        <v>84.00564506644713</v>
      </c>
      <c r="AM14" s="97">
        <f t="shared" si="13"/>
        <v>2.818863456985004</v>
      </c>
      <c r="AN14" s="54">
        <v>13600</v>
      </c>
      <c r="AO14" s="151">
        <f t="shared" si="14"/>
        <v>15.994354933552863</v>
      </c>
      <c r="AP14" s="45">
        <v>14750</v>
      </c>
      <c r="AQ14" s="54">
        <v>31560</v>
      </c>
      <c r="AR14" s="54">
        <v>9780</v>
      </c>
      <c r="AS14" s="54">
        <v>26590</v>
      </c>
      <c r="AT14" s="97">
        <f t="shared" si="15"/>
        <v>84.252217997465152</v>
      </c>
      <c r="AU14" s="97">
        <f t="shared" si="16"/>
        <v>2.7188139059304706</v>
      </c>
      <c r="AV14" s="54">
        <v>4970</v>
      </c>
      <c r="AW14" s="97">
        <f t="shared" si="17"/>
        <v>15.747782002534855</v>
      </c>
      <c r="AX14" s="45">
        <v>11260</v>
      </c>
      <c r="AY14" s="54">
        <v>24630</v>
      </c>
      <c r="AZ14" s="54">
        <v>7440</v>
      </c>
      <c r="BA14" s="54">
        <v>20810</v>
      </c>
      <c r="BB14" s="97">
        <f t="shared" si="27"/>
        <v>84.490458790093385</v>
      </c>
      <c r="BC14" s="97">
        <f t="shared" si="28"/>
        <v>2.797043010752688</v>
      </c>
      <c r="BD14" s="54">
        <v>3820</v>
      </c>
      <c r="BE14" s="151">
        <f t="shared" si="29"/>
        <v>15.509541209906619</v>
      </c>
      <c r="BF14" s="45">
        <v>7290</v>
      </c>
      <c r="BG14" s="54">
        <v>14770</v>
      </c>
      <c r="BH14" s="54">
        <v>4350</v>
      </c>
      <c r="BI14" s="54">
        <v>11830</v>
      </c>
      <c r="BJ14" s="97">
        <f t="shared" si="18"/>
        <v>80.094786729857816</v>
      </c>
      <c r="BK14" s="97">
        <f t="shared" si="19"/>
        <v>2.7195402298850575</v>
      </c>
      <c r="BL14" s="54">
        <v>2940</v>
      </c>
      <c r="BM14" s="97">
        <f t="shared" si="20"/>
        <v>19.90521327014218</v>
      </c>
      <c r="BN14" s="45">
        <v>10820</v>
      </c>
      <c r="BO14" s="54">
        <v>21940</v>
      </c>
      <c r="BP14" s="54">
        <v>6580</v>
      </c>
      <c r="BQ14" s="54">
        <v>17700</v>
      </c>
      <c r="BR14" s="97">
        <f t="shared" si="21"/>
        <v>80.67456700091158</v>
      </c>
      <c r="BS14" s="97">
        <f t="shared" si="22"/>
        <v>2.6899696048632218</v>
      </c>
      <c r="BT14" s="54">
        <v>4240</v>
      </c>
      <c r="BU14" s="151">
        <f t="shared" si="23"/>
        <v>19.325432999088424</v>
      </c>
      <c r="BV14" s="45">
        <v>138640</v>
      </c>
      <c r="BW14" s="54">
        <v>303200</v>
      </c>
      <c r="BX14" s="54">
        <v>92270</v>
      </c>
      <c r="BY14" s="54">
        <v>256820</v>
      </c>
      <c r="BZ14" s="97">
        <f t="shared" si="24"/>
        <v>84.703166226912927</v>
      </c>
      <c r="CA14" s="97">
        <f t="shared" si="25"/>
        <v>2.783353202557711</v>
      </c>
      <c r="CB14" s="54">
        <v>46380</v>
      </c>
      <c r="CC14" s="97">
        <f t="shared" si="26"/>
        <v>15.296833773087071</v>
      </c>
    </row>
    <row r="15" spans="1:81">
      <c r="A15" s="15">
        <v>2008</v>
      </c>
      <c r="B15" s="17">
        <v>14546430</v>
      </c>
      <c r="C15" s="17">
        <v>32124240</v>
      </c>
      <c r="D15" s="17">
        <v>9215530</v>
      </c>
      <c r="E15" s="17">
        <v>26793340</v>
      </c>
      <c r="F15" s="96">
        <f t="shared" si="0"/>
        <v>83.405366165861039</v>
      </c>
      <c r="G15" s="96">
        <f t="shared" si="1"/>
        <v>2.9074117278116396</v>
      </c>
      <c r="H15" s="17">
        <v>5330900</v>
      </c>
      <c r="I15" s="96">
        <f t="shared" si="2"/>
        <v>16.594633834138957</v>
      </c>
      <c r="J15" s="45">
        <v>339960</v>
      </c>
      <c r="K15" s="54">
        <v>732390</v>
      </c>
      <c r="L15" s="54">
        <v>220980</v>
      </c>
      <c r="M15" s="54">
        <v>613410</v>
      </c>
      <c r="N15" s="97">
        <f t="shared" si="3"/>
        <v>83.754556998320567</v>
      </c>
      <c r="O15" s="97">
        <f t="shared" si="4"/>
        <v>2.7758620689655173</v>
      </c>
      <c r="P15" s="54">
        <v>118980</v>
      </c>
      <c r="Q15" s="151">
        <f t="shared" si="5"/>
        <v>16.245443001679433</v>
      </c>
      <c r="R15" s="17">
        <v>60800</v>
      </c>
      <c r="S15" s="17">
        <v>128820</v>
      </c>
      <c r="T15" s="17">
        <v>38440</v>
      </c>
      <c r="U15" s="17">
        <v>106460</v>
      </c>
      <c r="V15" s="96">
        <f t="shared" si="6"/>
        <v>82.642446825027164</v>
      </c>
      <c r="W15" s="96">
        <f t="shared" si="7"/>
        <v>2.7695109261186266</v>
      </c>
      <c r="X15" s="17">
        <v>22360</v>
      </c>
      <c r="Y15" s="96">
        <f t="shared" si="8"/>
        <v>17.357553174972832</v>
      </c>
      <c r="Z15" s="45">
        <v>56760</v>
      </c>
      <c r="AA15" s="54">
        <v>123400</v>
      </c>
      <c r="AB15" s="54">
        <v>36510</v>
      </c>
      <c r="AC15" s="54">
        <v>103150</v>
      </c>
      <c r="AD15" s="97">
        <f t="shared" si="9"/>
        <v>83.58995137763371</v>
      </c>
      <c r="AE15" s="97">
        <f t="shared" si="10"/>
        <v>2.8252533552451382</v>
      </c>
      <c r="AF15" s="54">
        <v>20250</v>
      </c>
      <c r="AG15" s="97">
        <f t="shared" si="11"/>
        <v>16.41004862236629</v>
      </c>
      <c r="AH15" s="45">
        <v>39620</v>
      </c>
      <c r="AI15" s="54">
        <v>86420</v>
      </c>
      <c r="AJ15" s="54">
        <v>25830</v>
      </c>
      <c r="AK15" s="54">
        <v>72620</v>
      </c>
      <c r="AL15" s="97">
        <f t="shared" si="12"/>
        <v>84.031474195788007</v>
      </c>
      <c r="AM15" s="97">
        <f t="shared" si="13"/>
        <v>2.8114595431668601</v>
      </c>
      <c r="AN15" s="54">
        <v>13800</v>
      </c>
      <c r="AO15" s="151">
        <f t="shared" si="14"/>
        <v>15.968525804211987</v>
      </c>
      <c r="AP15" s="45">
        <v>14720</v>
      </c>
      <c r="AQ15" s="54">
        <v>31310</v>
      </c>
      <c r="AR15" s="54">
        <v>9750</v>
      </c>
      <c r="AS15" s="54">
        <v>26330</v>
      </c>
      <c r="AT15" s="97">
        <f t="shared" si="15"/>
        <v>84.094538486106671</v>
      </c>
      <c r="AU15" s="97">
        <f t="shared" si="16"/>
        <v>2.7005128205128206</v>
      </c>
      <c r="AV15" s="54">
        <v>4970</v>
      </c>
      <c r="AW15" s="97">
        <f t="shared" si="17"/>
        <v>15.873522836154583</v>
      </c>
      <c r="AX15" s="45">
        <v>11270</v>
      </c>
      <c r="AY15" s="54">
        <v>24460</v>
      </c>
      <c r="AZ15" s="54">
        <v>7430</v>
      </c>
      <c r="BA15" s="54">
        <v>20620</v>
      </c>
      <c r="BB15" s="97">
        <f t="shared" si="27"/>
        <v>84.300899427636963</v>
      </c>
      <c r="BC15" s="97">
        <f t="shared" si="28"/>
        <v>2.7752355316285331</v>
      </c>
      <c r="BD15" s="54">
        <v>3840</v>
      </c>
      <c r="BE15" s="151">
        <f t="shared" si="29"/>
        <v>15.699100572363042</v>
      </c>
      <c r="BF15" s="45">
        <v>7220</v>
      </c>
      <c r="BG15" s="54">
        <v>14500</v>
      </c>
      <c r="BH15" s="54">
        <v>4290</v>
      </c>
      <c r="BI15" s="54">
        <v>11560</v>
      </c>
      <c r="BJ15" s="97">
        <f t="shared" si="18"/>
        <v>79.724137931034477</v>
      </c>
      <c r="BK15" s="97">
        <f t="shared" si="19"/>
        <v>2.6946386946386944</v>
      </c>
      <c r="BL15" s="54">
        <v>2940</v>
      </c>
      <c r="BM15" s="97">
        <f t="shared" si="20"/>
        <v>20.275862068965516</v>
      </c>
      <c r="BN15" s="45">
        <v>10740</v>
      </c>
      <c r="BO15" s="54">
        <v>21790</v>
      </c>
      <c r="BP15" s="54">
        <v>6570</v>
      </c>
      <c r="BQ15" s="54">
        <v>17620</v>
      </c>
      <c r="BR15" s="97">
        <f t="shared" si="21"/>
        <v>80.862781092244148</v>
      </c>
      <c r="BS15" s="97">
        <f t="shared" si="22"/>
        <v>2.6818873668188736</v>
      </c>
      <c r="BT15" s="54">
        <v>4170</v>
      </c>
      <c r="BU15" s="151">
        <f t="shared" si="23"/>
        <v>19.137218907755852</v>
      </c>
      <c r="BV15" s="45">
        <v>138830</v>
      </c>
      <c r="BW15" s="54">
        <v>301700</v>
      </c>
      <c r="BX15" s="54">
        <v>92170</v>
      </c>
      <c r="BY15" s="54">
        <v>255050</v>
      </c>
      <c r="BZ15" s="97">
        <f t="shared" si="24"/>
        <v>84.537620152469344</v>
      </c>
      <c r="CA15" s="97">
        <f t="shared" si="25"/>
        <v>2.7671693609634369</v>
      </c>
      <c r="CB15" s="54">
        <v>46650</v>
      </c>
      <c r="CC15" s="97">
        <f t="shared" si="26"/>
        <v>15.462379847530659</v>
      </c>
    </row>
    <row r="16" spans="1:81">
      <c r="A16" s="15">
        <v>2009</v>
      </c>
      <c r="B16" s="17">
        <v>14714650</v>
      </c>
      <c r="C16" s="17">
        <v>32425050</v>
      </c>
      <c r="D16" s="17">
        <v>9315780</v>
      </c>
      <c r="E16" s="17">
        <v>27026190</v>
      </c>
      <c r="F16" s="96">
        <f t="shared" si="0"/>
        <v>83.349724981148839</v>
      </c>
      <c r="G16" s="96">
        <f t="shared" si="1"/>
        <v>2.9011193909688724</v>
      </c>
      <c r="H16" s="17">
        <v>5398860</v>
      </c>
      <c r="I16" s="96">
        <f t="shared" si="2"/>
        <v>16.650275018851165</v>
      </c>
      <c r="J16" s="45">
        <v>342900</v>
      </c>
      <c r="K16" s="54">
        <v>735680</v>
      </c>
      <c r="L16" s="54">
        <v>222130</v>
      </c>
      <c r="M16" s="54">
        <v>614910</v>
      </c>
      <c r="N16" s="97">
        <f t="shared" si="3"/>
        <v>83.583895171813836</v>
      </c>
      <c r="O16" s="97">
        <f t="shared" si="4"/>
        <v>2.7682438211857923</v>
      </c>
      <c r="P16" s="54">
        <v>120770</v>
      </c>
      <c r="Q16" s="151">
        <f t="shared" si="5"/>
        <v>16.416104828186167</v>
      </c>
      <c r="R16" s="17">
        <v>61840</v>
      </c>
      <c r="S16" s="17">
        <v>130950</v>
      </c>
      <c r="T16" s="17">
        <v>39090</v>
      </c>
      <c r="U16" s="17">
        <v>108200</v>
      </c>
      <c r="V16" s="96">
        <f t="shared" si="6"/>
        <v>82.626956853760973</v>
      </c>
      <c r="W16" s="96">
        <f t="shared" si="7"/>
        <v>2.7679713481708879</v>
      </c>
      <c r="X16" s="17">
        <v>22750</v>
      </c>
      <c r="Y16" s="96">
        <f t="shared" si="8"/>
        <v>17.373043146239024</v>
      </c>
      <c r="Z16" s="45">
        <v>57080</v>
      </c>
      <c r="AA16" s="54">
        <v>123890</v>
      </c>
      <c r="AB16" s="54">
        <v>36580</v>
      </c>
      <c r="AC16" s="54">
        <v>103390</v>
      </c>
      <c r="AD16" s="97">
        <f t="shared" si="9"/>
        <v>83.453063201226897</v>
      </c>
      <c r="AE16" s="97">
        <f t="shared" si="10"/>
        <v>2.8264078731547295</v>
      </c>
      <c r="AF16" s="54">
        <v>20500</v>
      </c>
      <c r="AG16" s="97">
        <f t="shared" si="11"/>
        <v>16.546936798773107</v>
      </c>
      <c r="AH16" s="45">
        <v>40170</v>
      </c>
      <c r="AI16" s="54">
        <v>87500</v>
      </c>
      <c r="AJ16" s="54">
        <v>26170</v>
      </c>
      <c r="AK16" s="54">
        <v>73500</v>
      </c>
      <c r="AL16" s="97">
        <f t="shared" si="12"/>
        <v>84</v>
      </c>
      <c r="AM16" s="97">
        <f t="shared" si="13"/>
        <v>2.8085594191822696</v>
      </c>
      <c r="AN16" s="54">
        <v>14000</v>
      </c>
      <c r="AO16" s="151">
        <f t="shared" si="14"/>
        <v>16</v>
      </c>
      <c r="AP16" s="45">
        <v>14800</v>
      </c>
      <c r="AQ16" s="54">
        <v>31100</v>
      </c>
      <c r="AR16" s="54">
        <v>9680</v>
      </c>
      <c r="AS16" s="54">
        <v>25980</v>
      </c>
      <c r="AT16" s="97">
        <f t="shared" si="15"/>
        <v>83.536977491961409</v>
      </c>
      <c r="AU16" s="97">
        <f t="shared" si="16"/>
        <v>2.6838842975206614</v>
      </c>
      <c r="AV16" s="54">
        <v>5120</v>
      </c>
      <c r="AW16" s="97">
        <f t="shared" si="17"/>
        <v>16.463022508038584</v>
      </c>
      <c r="AX16" s="45">
        <v>11320</v>
      </c>
      <c r="AY16" s="54">
        <v>24300</v>
      </c>
      <c r="AZ16" s="54">
        <v>7390</v>
      </c>
      <c r="BA16" s="54">
        <v>20360</v>
      </c>
      <c r="BB16" s="97">
        <f t="shared" si="27"/>
        <v>83.78600823045268</v>
      </c>
      <c r="BC16" s="97">
        <f t="shared" si="28"/>
        <v>2.7550744248985115</v>
      </c>
      <c r="BD16" s="54">
        <v>3930</v>
      </c>
      <c r="BE16" s="151">
        <f t="shared" si="29"/>
        <v>16.172839506172838</v>
      </c>
      <c r="BF16" s="45">
        <v>7240</v>
      </c>
      <c r="BG16" s="54">
        <v>14450</v>
      </c>
      <c r="BH16" s="54">
        <v>4280</v>
      </c>
      <c r="BI16" s="54">
        <v>11500</v>
      </c>
      <c r="BJ16" s="97">
        <f t="shared" si="18"/>
        <v>79.584775086505189</v>
      </c>
      <c r="BK16" s="97">
        <f t="shared" si="19"/>
        <v>2.6869158878504673</v>
      </c>
      <c r="BL16" s="54">
        <v>2960</v>
      </c>
      <c r="BM16" s="97">
        <f t="shared" si="20"/>
        <v>20.484429065743946</v>
      </c>
      <c r="BN16" s="45">
        <v>10760</v>
      </c>
      <c r="BO16" s="54">
        <v>21730</v>
      </c>
      <c r="BP16" s="54">
        <v>6580</v>
      </c>
      <c r="BQ16" s="54">
        <v>17540</v>
      </c>
      <c r="BR16" s="97">
        <f t="shared" si="21"/>
        <v>80.717901518637831</v>
      </c>
      <c r="BS16" s="97">
        <f t="shared" si="22"/>
        <v>2.6656534954407296</v>
      </c>
      <c r="BT16" s="54">
        <v>4190</v>
      </c>
      <c r="BU16" s="151">
        <f t="shared" si="23"/>
        <v>19.282098481362173</v>
      </c>
      <c r="BV16" s="45">
        <v>139690</v>
      </c>
      <c r="BW16" s="54">
        <v>301770</v>
      </c>
      <c r="BX16" s="54">
        <v>92360</v>
      </c>
      <c r="BY16" s="54">
        <v>254440</v>
      </c>
      <c r="BZ16" s="97">
        <f t="shared" si="24"/>
        <v>84.315869702090993</v>
      </c>
      <c r="CA16" s="97">
        <f t="shared" si="25"/>
        <v>2.7548722390645302</v>
      </c>
      <c r="CB16" s="54">
        <v>47330</v>
      </c>
      <c r="CC16" s="97">
        <f t="shared" si="26"/>
        <v>15.684130297909004</v>
      </c>
    </row>
    <row r="17" spans="1:81">
      <c r="A17" s="15">
        <v>2010</v>
      </c>
      <c r="B17" s="17">
        <v>14888680</v>
      </c>
      <c r="C17" s="17">
        <v>32700430</v>
      </c>
      <c r="D17" s="17">
        <v>9391250</v>
      </c>
      <c r="E17" s="17">
        <v>27203000</v>
      </c>
      <c r="F17" s="96">
        <f t="shared" si="0"/>
        <v>83.188508530315957</v>
      </c>
      <c r="G17" s="96">
        <f t="shared" si="1"/>
        <v>2.8966325036603222</v>
      </c>
      <c r="H17" s="17">
        <v>5497430</v>
      </c>
      <c r="I17" s="96">
        <f t="shared" si="2"/>
        <v>16.811491469684039</v>
      </c>
      <c r="J17" s="45">
        <v>345690</v>
      </c>
      <c r="K17" s="54">
        <v>737220</v>
      </c>
      <c r="L17" s="54">
        <v>222780</v>
      </c>
      <c r="M17" s="54">
        <v>614310</v>
      </c>
      <c r="N17" s="97">
        <f t="shared" si="3"/>
        <v>83.327907544559295</v>
      </c>
      <c r="O17" s="97">
        <f t="shared" si="4"/>
        <v>2.7574737409103149</v>
      </c>
      <c r="P17" s="54">
        <v>122910</v>
      </c>
      <c r="Q17" s="151">
        <f t="shared" si="5"/>
        <v>16.672092455440708</v>
      </c>
      <c r="R17" s="17">
        <v>62970</v>
      </c>
      <c r="S17" s="17">
        <v>132850</v>
      </c>
      <c r="T17" s="17">
        <v>39670</v>
      </c>
      <c r="U17" s="17">
        <v>109550</v>
      </c>
      <c r="V17" s="96">
        <f t="shared" si="6"/>
        <v>82.461422657132104</v>
      </c>
      <c r="W17" s="96">
        <f t="shared" si="7"/>
        <v>2.7615326443156039</v>
      </c>
      <c r="X17" s="17">
        <v>23300</v>
      </c>
      <c r="Y17" s="96">
        <f t="shared" si="8"/>
        <v>17.538577342867896</v>
      </c>
      <c r="Z17" s="45">
        <v>57170</v>
      </c>
      <c r="AA17" s="54">
        <v>123670</v>
      </c>
      <c r="AB17" s="54">
        <v>36630</v>
      </c>
      <c r="AC17" s="54">
        <v>103130</v>
      </c>
      <c r="AD17" s="97">
        <f t="shared" si="9"/>
        <v>83.391283253820646</v>
      </c>
      <c r="AE17" s="97">
        <f t="shared" si="10"/>
        <v>2.8154518154518153</v>
      </c>
      <c r="AF17" s="54">
        <v>20540</v>
      </c>
      <c r="AG17" s="97">
        <f t="shared" si="11"/>
        <v>16.608716746179347</v>
      </c>
      <c r="AH17" s="45">
        <v>41080</v>
      </c>
      <c r="AI17" s="54">
        <v>88930</v>
      </c>
      <c r="AJ17" s="54">
        <v>26490</v>
      </c>
      <c r="AK17" s="54">
        <v>74340</v>
      </c>
      <c r="AL17" s="97">
        <f t="shared" si="12"/>
        <v>83.593837849994372</v>
      </c>
      <c r="AM17" s="97">
        <f t="shared" si="13"/>
        <v>2.8063420158550398</v>
      </c>
      <c r="AN17" s="54">
        <v>14590</v>
      </c>
      <c r="AO17" s="151">
        <f t="shared" si="14"/>
        <v>16.406162150005624</v>
      </c>
      <c r="AP17" s="45">
        <v>14760</v>
      </c>
      <c r="AQ17" s="54">
        <v>30790</v>
      </c>
      <c r="AR17" s="54">
        <v>9610</v>
      </c>
      <c r="AS17" s="54">
        <v>25630</v>
      </c>
      <c r="AT17" s="97">
        <f t="shared" si="15"/>
        <v>83.241312114322838</v>
      </c>
      <c r="AU17" s="97">
        <f t="shared" si="16"/>
        <v>2.6670135275754423</v>
      </c>
      <c r="AV17" s="54">
        <v>5150</v>
      </c>
      <c r="AW17" s="97">
        <f t="shared" si="17"/>
        <v>16.726209808379345</v>
      </c>
      <c r="AX17" s="45">
        <v>11340</v>
      </c>
      <c r="AY17" s="54">
        <v>24190</v>
      </c>
      <c r="AZ17" s="54">
        <v>7390</v>
      </c>
      <c r="BA17" s="54">
        <v>20240</v>
      </c>
      <c r="BB17" s="97">
        <f t="shared" si="27"/>
        <v>83.670938404299292</v>
      </c>
      <c r="BC17" s="97">
        <f t="shared" si="28"/>
        <v>2.7388362652232745</v>
      </c>
      <c r="BD17" s="54">
        <v>3950</v>
      </c>
      <c r="BE17" s="151">
        <f t="shared" si="29"/>
        <v>16.329061595700704</v>
      </c>
      <c r="BF17" s="45">
        <v>7200</v>
      </c>
      <c r="BG17" s="54">
        <v>14320</v>
      </c>
      <c r="BH17" s="54">
        <v>4250</v>
      </c>
      <c r="BI17" s="54">
        <v>11360</v>
      </c>
      <c r="BJ17" s="97">
        <f t="shared" si="18"/>
        <v>79.32960893854748</v>
      </c>
      <c r="BK17" s="97">
        <f t="shared" si="19"/>
        <v>2.6729411764705882</v>
      </c>
      <c r="BL17" s="54">
        <v>2950</v>
      </c>
      <c r="BM17" s="97">
        <f t="shared" si="20"/>
        <v>20.600558659217878</v>
      </c>
      <c r="BN17" s="45">
        <v>10800</v>
      </c>
      <c r="BO17" s="54">
        <v>21620</v>
      </c>
      <c r="BP17" s="54">
        <v>6550</v>
      </c>
      <c r="BQ17" s="54">
        <v>17360</v>
      </c>
      <c r="BR17" s="97">
        <f t="shared" si="21"/>
        <v>80.296022201665124</v>
      </c>
      <c r="BS17" s="97">
        <f t="shared" si="22"/>
        <v>2.6503816793893131</v>
      </c>
      <c r="BT17" s="54">
        <v>4260</v>
      </c>
      <c r="BU17" s="151">
        <f t="shared" si="23"/>
        <v>19.703977798334876</v>
      </c>
      <c r="BV17" s="45">
        <v>140370</v>
      </c>
      <c r="BW17" s="54">
        <v>300860</v>
      </c>
      <c r="BX17" s="54">
        <v>92200</v>
      </c>
      <c r="BY17" s="54">
        <v>252690</v>
      </c>
      <c r="BZ17" s="97">
        <f t="shared" si="24"/>
        <v>83.98923087150169</v>
      </c>
      <c r="CA17" s="97">
        <f t="shared" si="25"/>
        <v>2.7406724511930585</v>
      </c>
      <c r="CB17" s="54">
        <v>48170</v>
      </c>
      <c r="CC17" s="97">
        <f t="shared" si="26"/>
        <v>16.010769128498303</v>
      </c>
    </row>
    <row r="18" spans="1:81">
      <c r="A18" s="15">
        <v>2011</v>
      </c>
      <c r="B18" s="17">
        <v>15120820</v>
      </c>
      <c r="C18" s="17">
        <v>33087940</v>
      </c>
      <c r="D18" s="17">
        <v>9495900</v>
      </c>
      <c r="E18" s="17">
        <v>27463020</v>
      </c>
      <c r="F18" s="96">
        <f t="shared" si="0"/>
        <v>83.000090063025979</v>
      </c>
      <c r="G18" s="96">
        <f t="shared" si="1"/>
        <v>2.8920923767099485</v>
      </c>
      <c r="H18" s="17">
        <v>5624920</v>
      </c>
      <c r="I18" s="96">
        <f t="shared" si="2"/>
        <v>16.999909936974014</v>
      </c>
      <c r="J18" s="45">
        <v>348430</v>
      </c>
      <c r="K18" s="54">
        <v>738640</v>
      </c>
      <c r="L18" s="54">
        <v>223460</v>
      </c>
      <c r="M18" s="54">
        <v>613670</v>
      </c>
      <c r="N18" s="97">
        <f t="shared" si="3"/>
        <v>83.081067908588764</v>
      </c>
      <c r="O18" s="97">
        <f t="shared" si="4"/>
        <v>2.7462185626062832</v>
      </c>
      <c r="P18" s="54">
        <v>124980</v>
      </c>
      <c r="Q18" s="151">
        <f t="shared" si="5"/>
        <v>16.920285930900032</v>
      </c>
      <c r="R18" s="17">
        <v>64290</v>
      </c>
      <c r="S18" s="17">
        <v>134980</v>
      </c>
      <c r="T18" s="17">
        <v>40290</v>
      </c>
      <c r="U18" s="17">
        <v>110970</v>
      </c>
      <c r="V18" s="96">
        <f t="shared" si="6"/>
        <v>82.212179582160317</v>
      </c>
      <c r="W18" s="96">
        <f t="shared" si="7"/>
        <v>2.7542814594192109</v>
      </c>
      <c r="X18" s="17">
        <v>24010</v>
      </c>
      <c r="Y18" s="96">
        <f t="shared" si="8"/>
        <v>17.787820417839679</v>
      </c>
      <c r="Z18" s="45">
        <v>57370</v>
      </c>
      <c r="AA18" s="54">
        <v>123410</v>
      </c>
      <c r="AB18" s="54">
        <v>36640</v>
      </c>
      <c r="AC18" s="54">
        <v>102670</v>
      </c>
      <c r="AD18" s="97">
        <f t="shared" si="9"/>
        <v>83.194230613402482</v>
      </c>
      <c r="AE18" s="97">
        <f t="shared" si="10"/>
        <v>2.8021288209606987</v>
      </c>
      <c r="AF18" s="54">
        <v>20740</v>
      </c>
      <c r="AG18" s="97">
        <f t="shared" si="11"/>
        <v>16.805769386597522</v>
      </c>
      <c r="AH18" s="45">
        <v>41620</v>
      </c>
      <c r="AI18" s="54">
        <v>89730</v>
      </c>
      <c r="AJ18" s="54">
        <v>26780</v>
      </c>
      <c r="AK18" s="54">
        <v>74890</v>
      </c>
      <c r="AL18" s="97">
        <f t="shared" si="12"/>
        <v>83.461495597904829</v>
      </c>
      <c r="AM18" s="97">
        <f t="shared" si="13"/>
        <v>2.7964899178491414</v>
      </c>
      <c r="AN18" s="54">
        <v>14840</v>
      </c>
      <c r="AO18" s="151">
        <f t="shared" si="14"/>
        <v>16.538504402095175</v>
      </c>
      <c r="AP18" s="45">
        <v>14800</v>
      </c>
      <c r="AQ18" s="54">
        <v>30570</v>
      </c>
      <c r="AR18" s="54">
        <v>9540</v>
      </c>
      <c r="AS18" s="54">
        <v>25310</v>
      </c>
      <c r="AT18" s="97">
        <f t="shared" si="15"/>
        <v>82.793588485443252</v>
      </c>
      <c r="AU18" s="97">
        <f t="shared" si="16"/>
        <v>2.6530398322851152</v>
      </c>
      <c r="AV18" s="54">
        <v>5260</v>
      </c>
      <c r="AW18" s="97">
        <f t="shared" si="17"/>
        <v>17.206411514556756</v>
      </c>
      <c r="AX18" s="45">
        <v>11330</v>
      </c>
      <c r="AY18" s="54">
        <v>24080</v>
      </c>
      <c r="AZ18" s="54">
        <v>7340</v>
      </c>
      <c r="BA18" s="54">
        <v>20090</v>
      </c>
      <c r="BB18" s="97">
        <f t="shared" si="27"/>
        <v>83.430232558139537</v>
      </c>
      <c r="BC18" s="97">
        <f t="shared" si="28"/>
        <v>2.7370572207084467</v>
      </c>
      <c r="BD18" s="54">
        <v>3990</v>
      </c>
      <c r="BE18" s="151">
        <f t="shared" si="29"/>
        <v>16.569767441860463</v>
      </c>
      <c r="BF18" s="45">
        <v>7140</v>
      </c>
      <c r="BG18" s="54">
        <v>14090</v>
      </c>
      <c r="BH18" s="54">
        <v>4190</v>
      </c>
      <c r="BI18" s="54">
        <v>11150</v>
      </c>
      <c r="BJ18" s="97">
        <f t="shared" si="18"/>
        <v>79.134137686302338</v>
      </c>
      <c r="BK18" s="97">
        <f t="shared" si="19"/>
        <v>2.6610978520286395</v>
      </c>
      <c r="BL18" s="54">
        <v>2940</v>
      </c>
      <c r="BM18" s="97">
        <f t="shared" si="20"/>
        <v>20.865862313697658</v>
      </c>
      <c r="BN18" s="45">
        <v>10930</v>
      </c>
      <c r="BO18" s="54">
        <v>21660</v>
      </c>
      <c r="BP18" s="54">
        <v>6530</v>
      </c>
      <c r="BQ18" s="54">
        <v>17260</v>
      </c>
      <c r="BR18" s="97">
        <f t="shared" si="21"/>
        <v>79.686057248384117</v>
      </c>
      <c r="BS18" s="97">
        <f t="shared" si="22"/>
        <v>2.6431852986217459</v>
      </c>
      <c r="BT18" s="54">
        <v>4400</v>
      </c>
      <c r="BU18" s="151">
        <f t="shared" si="23"/>
        <v>20.313942751615883</v>
      </c>
      <c r="BV18" s="45">
        <v>140960</v>
      </c>
      <c r="BW18" s="54">
        <v>300120</v>
      </c>
      <c r="BX18" s="54">
        <v>92160</v>
      </c>
      <c r="BY18" s="54">
        <v>251330</v>
      </c>
      <c r="BZ18" s="97">
        <f t="shared" si="24"/>
        <v>83.743169398907099</v>
      </c>
      <c r="CA18" s="97">
        <f t="shared" si="25"/>
        <v>2.7271050347222223</v>
      </c>
      <c r="CB18" s="54">
        <v>48800</v>
      </c>
      <c r="CC18" s="97">
        <f t="shared" si="26"/>
        <v>16.260162601626018</v>
      </c>
    </row>
    <row r="19" spans="1:81">
      <c r="A19" s="15">
        <v>2012</v>
      </c>
      <c r="B19" s="17">
        <v>15299720</v>
      </c>
      <c r="C19" s="17">
        <v>33399630</v>
      </c>
      <c r="D19" s="17">
        <v>9579970</v>
      </c>
      <c r="E19" s="17">
        <v>27679880</v>
      </c>
      <c r="F19" s="96">
        <f t="shared" si="0"/>
        <v>82.87481028981459</v>
      </c>
      <c r="G19" s="96">
        <f t="shared" si="1"/>
        <v>2.889349340342402</v>
      </c>
      <c r="H19" s="17">
        <v>5719750</v>
      </c>
      <c r="I19" s="96">
        <f t="shared" si="2"/>
        <v>17.125189710185413</v>
      </c>
      <c r="J19" s="45">
        <v>348660</v>
      </c>
      <c r="K19" s="54">
        <v>736420</v>
      </c>
      <c r="L19" s="54">
        <v>223120</v>
      </c>
      <c r="M19" s="54">
        <v>610880</v>
      </c>
      <c r="N19" s="97">
        <f t="shared" si="3"/>
        <v>82.952662882594169</v>
      </c>
      <c r="O19" s="97">
        <f t="shared" si="4"/>
        <v>2.7378988884904985</v>
      </c>
      <c r="P19" s="54">
        <v>125540</v>
      </c>
      <c r="Q19" s="151">
        <f t="shared" si="5"/>
        <v>17.047337117405828</v>
      </c>
      <c r="R19" s="17">
        <v>64910</v>
      </c>
      <c r="S19" s="17">
        <v>136130</v>
      </c>
      <c r="T19" s="17">
        <v>40660</v>
      </c>
      <c r="U19" s="17">
        <v>111880</v>
      </c>
      <c r="V19" s="96">
        <f t="shared" si="6"/>
        <v>82.186145596121349</v>
      </c>
      <c r="W19" s="96">
        <f t="shared" si="7"/>
        <v>2.7515986227250369</v>
      </c>
      <c r="X19" s="17">
        <v>24250</v>
      </c>
      <c r="Y19" s="96">
        <f t="shared" si="8"/>
        <v>17.813854403878647</v>
      </c>
      <c r="Z19" s="45">
        <v>57210</v>
      </c>
      <c r="AA19" s="54">
        <v>122510</v>
      </c>
      <c r="AB19" s="54">
        <v>36420</v>
      </c>
      <c r="AC19" s="54">
        <v>101720</v>
      </c>
      <c r="AD19" s="97">
        <f t="shared" si="9"/>
        <v>83.029956738225451</v>
      </c>
      <c r="AE19" s="97">
        <f t="shared" si="10"/>
        <v>2.7929708951125756</v>
      </c>
      <c r="AF19" s="54">
        <v>20790</v>
      </c>
      <c r="AG19" s="97">
        <f t="shared" si="11"/>
        <v>16.970043261774549</v>
      </c>
      <c r="AH19" s="45">
        <v>42100</v>
      </c>
      <c r="AI19" s="54">
        <v>91110</v>
      </c>
      <c r="AJ19" s="54">
        <v>27220</v>
      </c>
      <c r="AK19" s="54">
        <v>76240</v>
      </c>
      <c r="AL19" s="97">
        <f t="shared" si="12"/>
        <v>83.679069256942157</v>
      </c>
      <c r="AM19" s="97">
        <f t="shared" si="13"/>
        <v>2.8008817046289494</v>
      </c>
      <c r="AN19" s="54">
        <v>14870</v>
      </c>
      <c r="AO19" s="151">
        <f t="shared" si="14"/>
        <v>16.320930743057843</v>
      </c>
      <c r="AP19" s="45">
        <v>16130</v>
      </c>
      <c r="AQ19" s="54">
        <v>33050</v>
      </c>
      <c r="AR19" s="54">
        <v>10350</v>
      </c>
      <c r="AS19" s="54">
        <v>27270</v>
      </c>
      <c r="AT19" s="97">
        <f t="shared" si="15"/>
        <v>82.511346444780642</v>
      </c>
      <c r="AU19" s="97">
        <f t="shared" si="16"/>
        <v>2.6347826086956521</v>
      </c>
      <c r="AV19" s="54">
        <v>5780</v>
      </c>
      <c r="AW19" s="97">
        <f t="shared" si="17"/>
        <v>17.488653555219365</v>
      </c>
      <c r="AX19" s="45">
        <v>13010</v>
      </c>
      <c r="AY19" s="54">
        <v>27580</v>
      </c>
      <c r="AZ19" s="54">
        <v>8500</v>
      </c>
      <c r="BA19" s="54">
        <v>23070</v>
      </c>
      <c r="BB19" s="97">
        <f t="shared" si="27"/>
        <v>83.647570703408263</v>
      </c>
      <c r="BC19" s="97">
        <f t="shared" si="28"/>
        <v>2.7141176470588237</v>
      </c>
      <c r="BD19" s="54">
        <v>4510</v>
      </c>
      <c r="BE19" s="151">
        <f t="shared" si="29"/>
        <v>16.352429296591733</v>
      </c>
      <c r="BF19" s="45">
        <v>7150</v>
      </c>
      <c r="BG19" s="54">
        <v>14070</v>
      </c>
      <c r="BH19" s="54">
        <v>4190</v>
      </c>
      <c r="BI19" s="54">
        <v>11110</v>
      </c>
      <c r="BJ19" s="97">
        <f t="shared" si="18"/>
        <v>78.962331201137175</v>
      </c>
      <c r="BK19" s="97">
        <f t="shared" si="19"/>
        <v>2.6515513126491648</v>
      </c>
      <c r="BL19" s="54">
        <v>2960</v>
      </c>
      <c r="BM19" s="97">
        <f t="shared" si="20"/>
        <v>21.037668798862828</v>
      </c>
      <c r="BN19" s="45">
        <v>11220</v>
      </c>
      <c r="BO19" s="54">
        <v>22140</v>
      </c>
      <c r="BP19" s="54">
        <v>6710</v>
      </c>
      <c r="BQ19" s="54">
        <v>17630</v>
      </c>
      <c r="BR19" s="97">
        <f t="shared" si="21"/>
        <v>79.629629629629633</v>
      </c>
      <c r="BS19" s="97">
        <f t="shared" si="22"/>
        <v>2.6274217585692994</v>
      </c>
      <c r="BT19" s="54">
        <v>4510</v>
      </c>
      <c r="BU19" s="151">
        <f t="shared" si="23"/>
        <v>20.37037037037037</v>
      </c>
      <c r="BV19" s="45">
        <v>136930</v>
      </c>
      <c r="BW19" s="54">
        <v>289830</v>
      </c>
      <c r="BX19" s="54">
        <v>89070</v>
      </c>
      <c r="BY19" s="54">
        <v>241970</v>
      </c>
      <c r="BZ19" s="97">
        <f t="shared" si="24"/>
        <v>83.486871614394644</v>
      </c>
      <c r="CA19" s="97">
        <f t="shared" si="25"/>
        <v>2.7166273717300999</v>
      </c>
      <c r="CB19" s="54">
        <v>47860</v>
      </c>
      <c r="CC19" s="97">
        <f t="shared" si="26"/>
        <v>16.513128385605356</v>
      </c>
    </row>
    <row r="20" spans="1:81">
      <c r="A20" s="15">
        <v>2013</v>
      </c>
      <c r="B20" s="17">
        <v>15529000</v>
      </c>
      <c r="C20" s="17">
        <v>33784140</v>
      </c>
      <c r="D20" s="17">
        <v>9681570</v>
      </c>
      <c r="E20" s="17">
        <v>27936710</v>
      </c>
      <c r="F20" s="96">
        <f t="shared" si="0"/>
        <v>82.691789697769423</v>
      </c>
      <c r="G20" s="96">
        <f t="shared" si="1"/>
        <v>2.8855557518047177</v>
      </c>
      <c r="H20" s="17">
        <v>5847420</v>
      </c>
      <c r="I20" s="96">
        <f t="shared" si="2"/>
        <v>17.308180702542671</v>
      </c>
      <c r="J20" s="45">
        <v>349990</v>
      </c>
      <c r="K20" s="54">
        <v>734470</v>
      </c>
      <c r="L20" s="54">
        <v>222510</v>
      </c>
      <c r="M20" s="54">
        <v>607000</v>
      </c>
      <c r="N20" s="97">
        <f t="shared" si="3"/>
        <v>82.644628099173559</v>
      </c>
      <c r="O20" s="97">
        <f t="shared" si="4"/>
        <v>2.7279672823693315</v>
      </c>
      <c r="P20" s="54">
        <v>127470</v>
      </c>
      <c r="Q20" s="151">
        <f t="shared" si="5"/>
        <v>17.355371900826448</v>
      </c>
      <c r="R20" s="17">
        <v>65650</v>
      </c>
      <c r="S20" s="17">
        <v>137040</v>
      </c>
      <c r="T20" s="17">
        <v>40880</v>
      </c>
      <c r="U20" s="17">
        <v>112270</v>
      </c>
      <c r="V20" s="96">
        <f t="shared" si="6"/>
        <v>81.92498540572096</v>
      </c>
      <c r="W20" s="96">
        <f t="shared" si="7"/>
        <v>2.7463307240704502</v>
      </c>
      <c r="X20" s="17">
        <v>24770</v>
      </c>
      <c r="Y20" s="96">
        <f t="shared" si="8"/>
        <v>18.075014594279043</v>
      </c>
      <c r="Z20" s="45">
        <v>57160</v>
      </c>
      <c r="AA20" s="54">
        <v>121580</v>
      </c>
      <c r="AB20" s="54">
        <v>36150</v>
      </c>
      <c r="AC20" s="54">
        <v>100570</v>
      </c>
      <c r="AD20" s="97">
        <f t="shared" si="9"/>
        <v>82.719197236387558</v>
      </c>
      <c r="AE20" s="97">
        <f t="shared" si="10"/>
        <v>2.7820193637621022</v>
      </c>
      <c r="AF20" s="54">
        <v>21010</v>
      </c>
      <c r="AG20" s="97">
        <f t="shared" si="11"/>
        <v>17.280802763612435</v>
      </c>
      <c r="AH20" s="45">
        <v>42510</v>
      </c>
      <c r="AI20" s="54">
        <v>91560</v>
      </c>
      <c r="AJ20" s="54">
        <v>27250</v>
      </c>
      <c r="AK20" s="54">
        <v>76300</v>
      </c>
      <c r="AL20" s="97">
        <f t="shared" si="12"/>
        <v>83.333333333333329</v>
      </c>
      <c r="AM20" s="97">
        <f t="shared" si="13"/>
        <v>2.8</v>
      </c>
      <c r="AN20" s="54">
        <v>15250</v>
      </c>
      <c r="AO20" s="151">
        <f t="shared" si="14"/>
        <v>16.655744866754041</v>
      </c>
      <c r="AP20" s="45">
        <v>16050</v>
      </c>
      <c r="AQ20" s="54">
        <v>32620</v>
      </c>
      <c r="AR20" s="54">
        <v>10250</v>
      </c>
      <c r="AS20" s="54">
        <v>26830</v>
      </c>
      <c r="AT20" s="97">
        <f t="shared" si="15"/>
        <v>82.250153280196201</v>
      </c>
      <c r="AU20" s="97">
        <f t="shared" si="16"/>
        <v>2.6175609756097562</v>
      </c>
      <c r="AV20" s="54">
        <v>5800</v>
      </c>
      <c r="AW20" s="97">
        <f t="shared" si="17"/>
        <v>17.780502759043532</v>
      </c>
      <c r="AX20" s="45">
        <v>13090</v>
      </c>
      <c r="AY20" s="54">
        <v>27440</v>
      </c>
      <c r="AZ20" s="54">
        <v>8450</v>
      </c>
      <c r="BA20" s="54">
        <v>22800</v>
      </c>
      <c r="BB20" s="97">
        <f t="shared" si="27"/>
        <v>83.090379008746353</v>
      </c>
      <c r="BC20" s="97">
        <f t="shared" si="28"/>
        <v>2.6982248520710059</v>
      </c>
      <c r="BD20" s="54">
        <v>4640</v>
      </c>
      <c r="BE20" s="151">
        <f t="shared" si="29"/>
        <v>16.909620991253643</v>
      </c>
      <c r="BF20" s="45">
        <v>7100</v>
      </c>
      <c r="BG20" s="54">
        <v>13880</v>
      </c>
      <c r="BH20" s="54">
        <v>4130</v>
      </c>
      <c r="BI20" s="54">
        <v>10910</v>
      </c>
      <c r="BJ20" s="97">
        <f t="shared" si="18"/>
        <v>78.602305475504323</v>
      </c>
      <c r="BK20" s="97">
        <f t="shared" si="19"/>
        <v>2.641646489104116</v>
      </c>
      <c r="BL20" s="54">
        <v>2980</v>
      </c>
      <c r="BM20" s="97">
        <f t="shared" si="20"/>
        <v>21.469740634005763</v>
      </c>
      <c r="BN20" s="45">
        <v>11220</v>
      </c>
      <c r="BO20" s="54">
        <v>21950</v>
      </c>
      <c r="BP20" s="54">
        <v>6650</v>
      </c>
      <c r="BQ20" s="54">
        <v>17380</v>
      </c>
      <c r="BR20" s="97">
        <f t="shared" si="21"/>
        <v>79.179954441913438</v>
      </c>
      <c r="BS20" s="97">
        <f t="shared" si="22"/>
        <v>2.613533834586466</v>
      </c>
      <c r="BT20" s="54">
        <v>4570</v>
      </c>
      <c r="BU20" s="151">
        <f t="shared" si="23"/>
        <v>20.820045558086559</v>
      </c>
      <c r="BV20" s="45">
        <v>137220</v>
      </c>
      <c r="BW20" s="54">
        <v>288400</v>
      </c>
      <c r="BX20" s="54">
        <v>88760</v>
      </c>
      <c r="BY20" s="54">
        <v>239940</v>
      </c>
      <c r="BZ20" s="97">
        <f t="shared" si="24"/>
        <v>83.196948682385582</v>
      </c>
      <c r="CA20" s="97">
        <f t="shared" si="25"/>
        <v>2.7032447048219921</v>
      </c>
      <c r="CB20" s="54">
        <v>48460</v>
      </c>
      <c r="CC20" s="97">
        <f t="shared" si="26"/>
        <v>16.803051317614425</v>
      </c>
    </row>
    <row r="21" spans="1:81">
      <c r="A21" s="15">
        <v>2014</v>
      </c>
      <c r="B21" s="17">
        <v>15740980</v>
      </c>
      <c r="C21" s="17">
        <v>34164940</v>
      </c>
      <c r="D21" s="17">
        <v>9786120</v>
      </c>
      <c r="E21" s="17">
        <v>28210090</v>
      </c>
      <c r="F21" s="96">
        <f t="shared" si="0"/>
        <v>82.570289893674627</v>
      </c>
      <c r="G21" s="96">
        <f t="shared" si="1"/>
        <v>2.8826634049040885</v>
      </c>
      <c r="H21" s="17">
        <v>5954850</v>
      </c>
      <c r="I21" s="96">
        <f t="shared" si="2"/>
        <v>17.429710106325373</v>
      </c>
      <c r="J21" s="45">
        <v>352120</v>
      </c>
      <c r="K21" s="54">
        <v>736080</v>
      </c>
      <c r="L21" s="54">
        <v>222750</v>
      </c>
      <c r="M21" s="54">
        <v>606710</v>
      </c>
      <c r="N21" s="97">
        <f t="shared" si="3"/>
        <v>82.424464732094336</v>
      </c>
      <c r="O21" s="97">
        <f t="shared" si="4"/>
        <v>2.723726150392817</v>
      </c>
      <c r="P21" s="54">
        <v>129370</v>
      </c>
      <c r="Q21" s="151">
        <f t="shared" si="5"/>
        <v>17.575535267905661</v>
      </c>
      <c r="R21" s="17">
        <v>66240</v>
      </c>
      <c r="S21" s="17">
        <v>137950</v>
      </c>
      <c r="T21" s="17">
        <v>41090</v>
      </c>
      <c r="U21" s="17">
        <v>112800</v>
      </c>
      <c r="V21" s="96">
        <f t="shared" si="6"/>
        <v>81.768756795940561</v>
      </c>
      <c r="W21" s="96">
        <f t="shared" si="7"/>
        <v>2.7451934777318083</v>
      </c>
      <c r="X21" s="17">
        <v>25150</v>
      </c>
      <c r="Y21" s="96">
        <f t="shared" si="8"/>
        <v>18.231243204059442</v>
      </c>
      <c r="Z21" s="45">
        <v>57470</v>
      </c>
      <c r="AA21" s="54">
        <v>121970</v>
      </c>
      <c r="AB21" s="54">
        <v>36220</v>
      </c>
      <c r="AC21" s="54">
        <v>100730</v>
      </c>
      <c r="AD21" s="97">
        <f t="shared" si="9"/>
        <v>82.585881774206769</v>
      </c>
      <c r="AE21" s="97">
        <f t="shared" si="10"/>
        <v>2.7810601877415793</v>
      </c>
      <c r="AF21" s="54">
        <v>21240</v>
      </c>
      <c r="AG21" s="97">
        <f t="shared" si="11"/>
        <v>17.414118225793228</v>
      </c>
      <c r="AH21" s="45">
        <v>43140</v>
      </c>
      <c r="AI21" s="54">
        <v>92650</v>
      </c>
      <c r="AJ21" s="54">
        <v>27510</v>
      </c>
      <c r="AK21" s="54">
        <v>77020</v>
      </c>
      <c r="AL21" s="97">
        <f t="shared" si="12"/>
        <v>83.130059363194817</v>
      </c>
      <c r="AM21" s="97">
        <f t="shared" si="13"/>
        <v>2.7997091966557615</v>
      </c>
      <c r="AN21" s="54">
        <v>15630</v>
      </c>
      <c r="AO21" s="151">
        <f t="shared" si="14"/>
        <v>16.869940636805183</v>
      </c>
      <c r="AP21" s="45">
        <v>16200</v>
      </c>
      <c r="AQ21" s="54">
        <v>32650</v>
      </c>
      <c r="AR21" s="54">
        <v>10220</v>
      </c>
      <c r="AS21" s="54">
        <v>26670</v>
      </c>
      <c r="AT21" s="97">
        <f t="shared" si="15"/>
        <v>81.684532924961715</v>
      </c>
      <c r="AU21" s="97">
        <f t="shared" si="16"/>
        <v>2.6095890410958904</v>
      </c>
      <c r="AV21" s="54">
        <v>5980</v>
      </c>
      <c r="AW21" s="97">
        <f t="shared" si="17"/>
        <v>18.315467075038285</v>
      </c>
      <c r="AX21" s="45">
        <v>13180</v>
      </c>
      <c r="AY21" s="54">
        <v>27390</v>
      </c>
      <c r="AZ21" s="54">
        <v>8380</v>
      </c>
      <c r="BA21" s="54">
        <v>22590</v>
      </c>
      <c r="BB21" s="97">
        <f t="shared" si="27"/>
        <v>82.475355969331872</v>
      </c>
      <c r="BC21" s="97">
        <f t="shared" si="28"/>
        <v>2.6957040572792361</v>
      </c>
      <c r="BD21" s="54">
        <v>4800</v>
      </c>
      <c r="BE21" s="151">
        <f t="shared" si="29"/>
        <v>17.524644030668128</v>
      </c>
      <c r="BF21" s="45">
        <v>7130</v>
      </c>
      <c r="BG21" s="54">
        <v>13850</v>
      </c>
      <c r="BH21" s="54">
        <v>4130</v>
      </c>
      <c r="BI21" s="54">
        <v>10850</v>
      </c>
      <c r="BJ21" s="97">
        <f t="shared" si="18"/>
        <v>78.33935018050542</v>
      </c>
      <c r="BK21" s="97">
        <f t="shared" si="19"/>
        <v>2.6271186440677967</v>
      </c>
      <c r="BL21" s="54">
        <v>3000</v>
      </c>
      <c r="BM21" s="97">
        <f t="shared" si="20"/>
        <v>21.660649819494584</v>
      </c>
      <c r="BN21" s="45">
        <v>11270</v>
      </c>
      <c r="BO21" s="54">
        <v>21970</v>
      </c>
      <c r="BP21" s="54">
        <v>6610</v>
      </c>
      <c r="BQ21" s="54">
        <v>17320</v>
      </c>
      <c r="BR21" s="97">
        <f t="shared" si="21"/>
        <v>78.834774692762863</v>
      </c>
      <c r="BS21" s="97">
        <f t="shared" si="22"/>
        <v>2.6202723146747351</v>
      </c>
      <c r="BT21" s="54">
        <v>4660</v>
      </c>
      <c r="BU21" s="151">
        <f t="shared" si="23"/>
        <v>21.210741920801091</v>
      </c>
      <c r="BV21" s="45">
        <v>137510</v>
      </c>
      <c r="BW21" s="54">
        <v>287650</v>
      </c>
      <c r="BX21" s="54">
        <v>88600</v>
      </c>
      <c r="BY21" s="54">
        <v>238740</v>
      </c>
      <c r="BZ21" s="97">
        <f t="shared" si="24"/>
        <v>82.996697375282466</v>
      </c>
      <c r="CA21" s="97">
        <f t="shared" si="25"/>
        <v>2.6945823927765238</v>
      </c>
      <c r="CB21" s="54">
        <v>48910</v>
      </c>
      <c r="CC21" s="97">
        <f t="shared" si="26"/>
        <v>17.003302624717538</v>
      </c>
    </row>
    <row r="22" spans="1:81">
      <c r="A22" s="15">
        <v>2015</v>
      </c>
      <c r="B22" s="17">
        <v>15917480</v>
      </c>
      <c r="C22" s="17">
        <v>34465690</v>
      </c>
      <c r="D22" s="17">
        <v>9862210</v>
      </c>
      <c r="E22" s="17">
        <v>28410430</v>
      </c>
      <c r="F22" s="96">
        <f t="shared" si="0"/>
        <v>82.431049545214393</v>
      </c>
      <c r="G22" s="96">
        <f t="shared" si="1"/>
        <v>2.8807366705839765</v>
      </c>
      <c r="H22" s="17">
        <v>6055270</v>
      </c>
      <c r="I22" s="96">
        <f t="shared" si="2"/>
        <v>17.568979469147433</v>
      </c>
      <c r="J22" s="45">
        <v>354570</v>
      </c>
      <c r="K22" s="54">
        <v>738160</v>
      </c>
      <c r="L22" s="54">
        <v>222790</v>
      </c>
      <c r="M22" s="54">
        <v>606370</v>
      </c>
      <c r="N22" s="97">
        <f t="shared" si="3"/>
        <v>82.146147176763847</v>
      </c>
      <c r="O22" s="97">
        <f t="shared" si="4"/>
        <v>2.7217110283226358</v>
      </c>
      <c r="P22" s="54">
        <v>131790</v>
      </c>
      <c r="Q22" s="151">
        <f t="shared" si="5"/>
        <v>17.853852823236156</v>
      </c>
      <c r="R22" s="17">
        <v>67010</v>
      </c>
      <c r="S22" s="17">
        <v>139380</v>
      </c>
      <c r="T22" s="17">
        <v>41370</v>
      </c>
      <c r="U22" s="17">
        <v>113730</v>
      </c>
      <c r="V22" s="96">
        <f t="shared" si="6"/>
        <v>81.597072750753341</v>
      </c>
      <c r="W22" s="96">
        <f t="shared" si="7"/>
        <v>2.7490935460478609</v>
      </c>
      <c r="X22" s="17">
        <v>25650</v>
      </c>
      <c r="Y22" s="96">
        <f t="shared" si="8"/>
        <v>18.402927249246662</v>
      </c>
      <c r="Z22" s="45">
        <v>57820</v>
      </c>
      <c r="AA22" s="54">
        <v>122390</v>
      </c>
      <c r="AB22" s="54">
        <v>36230</v>
      </c>
      <c r="AC22" s="54">
        <v>100790</v>
      </c>
      <c r="AD22" s="97">
        <f t="shared" si="9"/>
        <v>82.35149930549882</v>
      </c>
      <c r="AE22" s="97">
        <f t="shared" si="10"/>
        <v>2.781948661330389</v>
      </c>
      <c r="AF22" s="54">
        <v>21600</v>
      </c>
      <c r="AG22" s="97">
        <f t="shared" si="11"/>
        <v>17.648500694501184</v>
      </c>
      <c r="AH22" s="45">
        <v>43930</v>
      </c>
      <c r="AI22" s="54">
        <v>94160</v>
      </c>
      <c r="AJ22" s="54">
        <v>27850</v>
      </c>
      <c r="AK22" s="54">
        <v>78080</v>
      </c>
      <c r="AL22" s="97">
        <f t="shared" si="12"/>
        <v>82.922684791843665</v>
      </c>
      <c r="AM22" s="97">
        <f t="shared" si="13"/>
        <v>2.8035906642728903</v>
      </c>
      <c r="AN22" s="54">
        <v>16080</v>
      </c>
      <c r="AO22" s="151">
        <f t="shared" si="14"/>
        <v>17.077315208156328</v>
      </c>
      <c r="AP22" s="45">
        <v>16280</v>
      </c>
      <c r="AQ22" s="54">
        <v>32510</v>
      </c>
      <c r="AR22" s="54">
        <v>10160</v>
      </c>
      <c r="AS22" s="54">
        <v>26390</v>
      </c>
      <c r="AT22" s="97">
        <f t="shared" si="15"/>
        <v>81.175023069824675</v>
      </c>
      <c r="AU22" s="97">
        <f t="shared" si="16"/>
        <v>2.5974409448818898</v>
      </c>
      <c r="AV22" s="54">
        <v>6120</v>
      </c>
      <c r="AW22" s="97">
        <f t="shared" si="17"/>
        <v>18.824976930175332</v>
      </c>
      <c r="AX22" s="45">
        <v>13190</v>
      </c>
      <c r="AY22" s="54">
        <v>27360</v>
      </c>
      <c r="AZ22" s="54">
        <v>8340</v>
      </c>
      <c r="BA22" s="54">
        <v>22500</v>
      </c>
      <c r="BB22" s="97">
        <f t="shared" si="27"/>
        <v>82.236842105263165</v>
      </c>
      <c r="BC22" s="97">
        <f t="shared" si="28"/>
        <v>2.6978417266187051</v>
      </c>
      <c r="BD22" s="54">
        <v>4850</v>
      </c>
      <c r="BE22" s="151">
        <f t="shared" si="29"/>
        <v>17.726608187134502</v>
      </c>
      <c r="BF22" s="45">
        <v>7430</v>
      </c>
      <c r="BG22" s="54">
        <v>14310</v>
      </c>
      <c r="BH22" s="54">
        <v>4270</v>
      </c>
      <c r="BI22" s="54">
        <v>11150</v>
      </c>
      <c r="BJ22" s="97">
        <f t="shared" si="18"/>
        <v>77.917540181691123</v>
      </c>
      <c r="BK22" s="97">
        <f t="shared" si="19"/>
        <v>2.6112412177985949</v>
      </c>
      <c r="BL22" s="54">
        <v>3160</v>
      </c>
      <c r="BM22" s="97">
        <f t="shared" si="20"/>
        <v>22.082459818308873</v>
      </c>
      <c r="BN22" s="45">
        <v>11330</v>
      </c>
      <c r="BO22" s="54">
        <v>21910</v>
      </c>
      <c r="BP22" s="54">
        <v>6560</v>
      </c>
      <c r="BQ22" s="54">
        <v>17140</v>
      </c>
      <c r="BR22" s="97">
        <f t="shared" si="21"/>
        <v>78.229119123687809</v>
      </c>
      <c r="BS22" s="97">
        <f t="shared" si="22"/>
        <v>2.6128048780487805</v>
      </c>
      <c r="BT22" s="54">
        <v>4770</v>
      </c>
      <c r="BU22" s="151">
        <f t="shared" si="23"/>
        <v>21.770880876312187</v>
      </c>
      <c r="BV22" s="45">
        <v>137580</v>
      </c>
      <c r="BW22" s="54">
        <v>286140</v>
      </c>
      <c r="BX22" s="54">
        <v>88010</v>
      </c>
      <c r="BY22" s="54">
        <v>236580</v>
      </c>
      <c r="BZ22" s="97">
        <f t="shared" si="24"/>
        <v>82.679807087439713</v>
      </c>
      <c r="CA22" s="97">
        <f t="shared" si="25"/>
        <v>2.6881036245881149</v>
      </c>
      <c r="CB22" s="54">
        <v>49570</v>
      </c>
      <c r="CC22" s="97">
        <f t="shared" si="26"/>
        <v>17.323687705319074</v>
      </c>
    </row>
    <row r="23" spans="1:81">
      <c r="A23" s="15">
        <v>2016</v>
      </c>
      <c r="B23" s="17">
        <v>16093810</v>
      </c>
      <c r="C23" s="17">
        <v>34803330</v>
      </c>
      <c r="D23" s="17">
        <v>9940300</v>
      </c>
      <c r="E23" s="17">
        <v>28649830</v>
      </c>
      <c r="F23" s="96">
        <f t="shared" si="0"/>
        <v>82.319220603315827</v>
      </c>
      <c r="G23" s="96">
        <f t="shared" si="1"/>
        <v>2.8821896723438929</v>
      </c>
      <c r="H23" s="17">
        <v>6153500</v>
      </c>
      <c r="I23" s="96">
        <f t="shared" si="2"/>
        <v>17.680779396684169</v>
      </c>
      <c r="J23" s="45">
        <v>357700</v>
      </c>
      <c r="K23" s="54">
        <v>741440</v>
      </c>
      <c r="L23" s="54">
        <v>223010</v>
      </c>
      <c r="M23" s="54">
        <v>606750</v>
      </c>
      <c r="N23" s="97">
        <f t="shared" si="3"/>
        <v>81.833998705222271</v>
      </c>
      <c r="O23" s="97">
        <f t="shared" si="4"/>
        <v>2.7207300121070803</v>
      </c>
      <c r="P23" s="54">
        <v>134690</v>
      </c>
      <c r="Q23" s="151">
        <f t="shared" si="5"/>
        <v>18.166001294777729</v>
      </c>
      <c r="R23" s="17">
        <v>68370</v>
      </c>
      <c r="S23" s="17">
        <v>141630</v>
      </c>
      <c r="T23" s="17">
        <v>41770</v>
      </c>
      <c r="U23" s="17">
        <v>115030</v>
      </c>
      <c r="V23" s="96">
        <f t="shared" si="6"/>
        <v>81.21866836122291</v>
      </c>
      <c r="W23" s="96">
        <f t="shared" si="7"/>
        <v>2.7538903519272204</v>
      </c>
      <c r="X23" s="17">
        <v>26600</v>
      </c>
      <c r="Y23" s="96">
        <f t="shared" si="8"/>
        <v>18.781331638777097</v>
      </c>
      <c r="Z23" s="45">
        <v>58730</v>
      </c>
      <c r="AA23" s="54">
        <v>124280</v>
      </c>
      <c r="AB23" s="54">
        <v>36770</v>
      </c>
      <c r="AC23" s="54">
        <v>102320</v>
      </c>
      <c r="AD23" s="97">
        <f t="shared" si="9"/>
        <v>82.330222079176053</v>
      </c>
      <c r="AE23" s="97">
        <f t="shared" si="10"/>
        <v>2.7827032907261353</v>
      </c>
      <c r="AF23" s="54">
        <v>21950</v>
      </c>
      <c r="AG23" s="97">
        <f t="shared" si="11"/>
        <v>17.661731573865467</v>
      </c>
      <c r="AH23" s="45">
        <v>46090</v>
      </c>
      <c r="AI23" s="54">
        <v>98410</v>
      </c>
      <c r="AJ23" s="54">
        <v>28970</v>
      </c>
      <c r="AK23" s="54">
        <v>81300</v>
      </c>
      <c r="AL23" s="97">
        <f t="shared" si="12"/>
        <v>82.613555532974289</v>
      </c>
      <c r="AM23" s="97">
        <f t="shared" si="13"/>
        <v>2.8063513979979291</v>
      </c>
      <c r="AN23" s="54">
        <v>17110</v>
      </c>
      <c r="AO23" s="151">
        <f t="shared" si="14"/>
        <v>17.386444467025708</v>
      </c>
      <c r="AP23" s="45">
        <v>15450</v>
      </c>
      <c r="AQ23" s="54">
        <v>30710</v>
      </c>
      <c r="AR23" s="54">
        <v>9540</v>
      </c>
      <c r="AS23" s="54">
        <v>24810</v>
      </c>
      <c r="AT23" s="97">
        <f t="shared" si="15"/>
        <v>80.788016932595241</v>
      </c>
      <c r="AU23" s="97">
        <f t="shared" si="16"/>
        <v>2.60062893081761</v>
      </c>
      <c r="AV23" s="54">
        <v>5910</v>
      </c>
      <c r="AW23" s="97">
        <f t="shared" si="17"/>
        <v>19.244545750569849</v>
      </c>
      <c r="AX23" s="45">
        <v>13260</v>
      </c>
      <c r="AY23" s="54">
        <v>27480</v>
      </c>
      <c r="AZ23" s="54">
        <v>8360</v>
      </c>
      <c r="BA23" s="54">
        <v>22580</v>
      </c>
      <c r="BB23" s="97">
        <f t="shared" si="27"/>
        <v>82.168850072780202</v>
      </c>
      <c r="BC23" s="97">
        <f t="shared" si="28"/>
        <v>2.700956937799043</v>
      </c>
      <c r="BD23" s="54">
        <v>4900</v>
      </c>
      <c r="BE23" s="151">
        <f t="shared" si="29"/>
        <v>17.831149927219798</v>
      </c>
      <c r="BF23" s="45">
        <v>7170</v>
      </c>
      <c r="BG23" s="54">
        <v>13670</v>
      </c>
      <c r="BH23" s="54">
        <v>4080</v>
      </c>
      <c r="BI23" s="54">
        <v>10580</v>
      </c>
      <c r="BJ23" s="97">
        <f t="shared" si="18"/>
        <v>77.395757132406729</v>
      </c>
      <c r="BK23" s="97">
        <f t="shared" si="19"/>
        <v>2.5931372549019609</v>
      </c>
      <c r="BL23" s="54">
        <v>3090</v>
      </c>
      <c r="BM23" s="97">
        <f t="shared" si="20"/>
        <v>22.604242867593271</v>
      </c>
      <c r="BN23" s="45">
        <v>12110</v>
      </c>
      <c r="BO23" s="54">
        <v>23460</v>
      </c>
      <c r="BP23" s="54">
        <v>7030</v>
      </c>
      <c r="BQ23" s="54">
        <v>18380</v>
      </c>
      <c r="BR23" s="97">
        <f t="shared" si="21"/>
        <v>78.346121057118495</v>
      </c>
      <c r="BS23" s="97">
        <f t="shared" si="22"/>
        <v>2.6145092460881934</v>
      </c>
      <c r="BT23" s="54">
        <v>5080</v>
      </c>
      <c r="BU23" s="151">
        <f t="shared" si="23"/>
        <v>21.653878942881502</v>
      </c>
      <c r="BV23" s="45">
        <v>136530</v>
      </c>
      <c r="BW23" s="54">
        <v>281800</v>
      </c>
      <c r="BX23" s="54">
        <v>86500</v>
      </c>
      <c r="BY23" s="54">
        <v>231760</v>
      </c>
      <c r="BZ23" s="97">
        <f t="shared" si="24"/>
        <v>82.242725337118529</v>
      </c>
      <c r="CA23" s="97">
        <f t="shared" si="25"/>
        <v>2.6793063583815031</v>
      </c>
      <c r="CB23" s="54">
        <v>50030</v>
      </c>
      <c r="CC23" s="97">
        <f t="shared" si="26"/>
        <v>17.753726046841731</v>
      </c>
    </row>
    <row r="24" spans="1:81">
      <c r="A24" s="15">
        <v>2017</v>
      </c>
      <c r="B24" s="17">
        <v>16378990</v>
      </c>
      <c r="C24" s="17">
        <v>35280390</v>
      </c>
      <c r="D24" s="17">
        <v>10051210</v>
      </c>
      <c r="E24" s="17">
        <v>28952610</v>
      </c>
      <c r="F24" s="96">
        <f t="shared" si="0"/>
        <v>82.064313914897198</v>
      </c>
      <c r="G24" s="96">
        <f t="shared" si="1"/>
        <v>2.8805099087572543</v>
      </c>
      <c r="H24" s="17">
        <v>6327780</v>
      </c>
      <c r="I24" s="96">
        <f t="shared" si="2"/>
        <v>17.935686085102802</v>
      </c>
      <c r="J24" s="45">
        <v>361510</v>
      </c>
      <c r="K24" s="54">
        <v>745720</v>
      </c>
      <c r="L24" s="54">
        <v>223650</v>
      </c>
      <c r="M24" s="54">
        <v>607860</v>
      </c>
      <c r="N24" s="97">
        <f t="shared" si="3"/>
        <v>81.513168481467574</v>
      </c>
      <c r="O24" s="97">
        <f t="shared" si="4"/>
        <v>2.717907444668008</v>
      </c>
      <c r="P24" s="54">
        <v>137860</v>
      </c>
      <c r="Q24" s="151">
        <f t="shared" si="5"/>
        <v>18.486831518532426</v>
      </c>
      <c r="R24" s="17">
        <v>69450</v>
      </c>
      <c r="S24" s="17">
        <v>143580</v>
      </c>
      <c r="T24" s="17">
        <v>42300</v>
      </c>
      <c r="U24" s="17">
        <v>116420</v>
      </c>
      <c r="V24" s="96">
        <f t="shared" si="6"/>
        <v>81.083716395041094</v>
      </c>
      <c r="W24" s="96">
        <f t="shared" si="7"/>
        <v>2.7522458628841608</v>
      </c>
      <c r="X24" s="17">
        <v>27150</v>
      </c>
      <c r="Y24" s="96">
        <f t="shared" si="8"/>
        <v>18.909318846636022</v>
      </c>
      <c r="Z24" s="45">
        <v>59250</v>
      </c>
      <c r="AA24" s="54">
        <v>125010</v>
      </c>
      <c r="AB24" s="54">
        <v>36850</v>
      </c>
      <c r="AC24" s="54">
        <v>102620</v>
      </c>
      <c r="AD24" s="97">
        <f t="shared" si="9"/>
        <v>82.089432845372372</v>
      </c>
      <c r="AE24" s="97">
        <f t="shared" si="10"/>
        <v>2.7848032564450476</v>
      </c>
      <c r="AF24" s="54">
        <v>22390</v>
      </c>
      <c r="AG24" s="97">
        <f t="shared" si="11"/>
        <v>17.910567154627628</v>
      </c>
      <c r="AH24" s="45">
        <v>46690</v>
      </c>
      <c r="AI24" s="54">
        <v>99490</v>
      </c>
      <c r="AJ24" s="54">
        <v>29250</v>
      </c>
      <c r="AK24" s="54">
        <v>82050</v>
      </c>
      <c r="AL24" s="97">
        <f t="shared" si="12"/>
        <v>82.470600060307575</v>
      </c>
      <c r="AM24" s="97">
        <f t="shared" si="13"/>
        <v>2.8051282051282049</v>
      </c>
      <c r="AN24" s="54">
        <v>17440</v>
      </c>
      <c r="AO24" s="151">
        <f t="shared" si="14"/>
        <v>17.529399939692432</v>
      </c>
      <c r="AP24" s="45">
        <v>15520</v>
      </c>
      <c r="AQ24" s="54">
        <v>30740</v>
      </c>
      <c r="AR24" s="54">
        <v>9540</v>
      </c>
      <c r="AS24" s="54">
        <v>24760</v>
      </c>
      <c r="AT24" s="97">
        <f t="shared" si="15"/>
        <v>80.546519193233578</v>
      </c>
      <c r="AU24" s="97">
        <f t="shared" si="16"/>
        <v>2.5953878406708597</v>
      </c>
      <c r="AV24" s="54">
        <v>5980</v>
      </c>
      <c r="AW24" s="97">
        <f t="shared" si="17"/>
        <v>19.453480806766429</v>
      </c>
      <c r="AX24" s="45">
        <v>13310</v>
      </c>
      <c r="AY24" s="54">
        <v>27360</v>
      </c>
      <c r="AZ24" s="54">
        <v>8280</v>
      </c>
      <c r="BA24" s="54">
        <v>22340</v>
      </c>
      <c r="BB24" s="97">
        <f t="shared" si="27"/>
        <v>81.652046783625735</v>
      </c>
      <c r="BC24" s="97">
        <f t="shared" si="28"/>
        <v>2.6980676328502415</v>
      </c>
      <c r="BD24" s="54">
        <v>5030</v>
      </c>
      <c r="BE24" s="151">
        <f t="shared" si="29"/>
        <v>18.384502923976608</v>
      </c>
      <c r="BF24" s="45">
        <v>7260</v>
      </c>
      <c r="BG24" s="54">
        <v>13770</v>
      </c>
      <c r="BH24" s="54">
        <v>4080</v>
      </c>
      <c r="BI24" s="54">
        <v>10580</v>
      </c>
      <c r="BJ24" s="97">
        <f t="shared" si="18"/>
        <v>76.833696441539573</v>
      </c>
      <c r="BK24" s="97">
        <f t="shared" si="19"/>
        <v>2.5931372549019609</v>
      </c>
      <c r="BL24" s="54">
        <v>3180</v>
      </c>
      <c r="BM24" s="97">
        <f t="shared" si="20"/>
        <v>23.093681917211327</v>
      </c>
      <c r="BN24" s="45">
        <v>12230</v>
      </c>
      <c r="BO24" s="54">
        <v>23520</v>
      </c>
      <c r="BP24" s="54">
        <v>7010</v>
      </c>
      <c r="BQ24" s="54">
        <v>18290</v>
      </c>
      <c r="BR24" s="97">
        <f t="shared" si="21"/>
        <v>77.763605442176868</v>
      </c>
      <c r="BS24" s="97">
        <f t="shared" si="22"/>
        <v>2.6091298145506419</v>
      </c>
      <c r="BT24" s="54">
        <v>5230</v>
      </c>
      <c r="BU24" s="151">
        <f t="shared" si="23"/>
        <v>22.236394557823129</v>
      </c>
      <c r="BV24" s="45">
        <v>137810</v>
      </c>
      <c r="BW24" s="54">
        <v>282260</v>
      </c>
      <c r="BX24" s="54">
        <v>86350</v>
      </c>
      <c r="BY24" s="54">
        <v>230800</v>
      </c>
      <c r="BZ24" s="97">
        <f t="shared" si="24"/>
        <v>81.768582158293768</v>
      </c>
      <c r="CA24" s="97">
        <f t="shared" si="25"/>
        <v>2.6728430804863925</v>
      </c>
      <c r="CB24" s="54">
        <v>51460</v>
      </c>
      <c r="CC24" s="97">
        <f t="shared" si="26"/>
        <v>18.231417841706229</v>
      </c>
    </row>
    <row r="25" spans="1:81">
      <c r="A25" s="15">
        <v>2018</v>
      </c>
      <c r="B25" s="17">
        <v>16716230</v>
      </c>
      <c r="C25" s="17">
        <v>35876780</v>
      </c>
      <c r="D25" s="17">
        <v>10181070</v>
      </c>
      <c r="E25" s="17">
        <v>29341620</v>
      </c>
      <c r="F25" s="96">
        <f t="shared" si="0"/>
        <v>81.784429929330329</v>
      </c>
      <c r="G25" s="96">
        <f t="shared" si="1"/>
        <v>2.881978023920865</v>
      </c>
      <c r="H25" s="17">
        <v>6535160</v>
      </c>
      <c r="I25" s="96">
        <f t="shared" si="2"/>
        <v>18.215570070669663</v>
      </c>
      <c r="J25" s="45">
        <v>366320</v>
      </c>
      <c r="K25" s="54">
        <v>752420</v>
      </c>
      <c r="L25" s="54">
        <v>224630</v>
      </c>
      <c r="M25" s="54">
        <v>610730</v>
      </c>
      <c r="N25" s="97">
        <f t="shared" si="3"/>
        <v>81.16876212753516</v>
      </c>
      <c r="O25" s="97">
        <f t="shared" si="4"/>
        <v>2.7188265147130837</v>
      </c>
      <c r="P25" s="54">
        <v>141690</v>
      </c>
      <c r="Q25" s="151">
        <f t="shared" si="5"/>
        <v>18.831237872464847</v>
      </c>
      <c r="R25" s="17">
        <v>71060</v>
      </c>
      <c r="S25" s="17">
        <v>146640</v>
      </c>
      <c r="T25" s="17">
        <v>42910</v>
      </c>
      <c r="U25" s="17">
        <v>118500</v>
      </c>
      <c r="V25" s="96">
        <f t="shared" si="6"/>
        <v>80.810147299508998</v>
      </c>
      <c r="W25" s="96">
        <f t="shared" si="7"/>
        <v>2.7615940340247027</v>
      </c>
      <c r="X25" s="17">
        <v>28140</v>
      </c>
      <c r="Y25" s="96">
        <f t="shared" si="8"/>
        <v>19.189852700490999</v>
      </c>
      <c r="Z25" s="45">
        <v>60130</v>
      </c>
      <c r="AA25" s="54">
        <v>126340</v>
      </c>
      <c r="AB25" s="54">
        <v>37040</v>
      </c>
      <c r="AC25" s="54">
        <v>103250</v>
      </c>
      <c r="AD25" s="97">
        <f t="shared" si="9"/>
        <v>81.7239195820801</v>
      </c>
      <c r="AE25" s="97">
        <f>AC25/AB25</f>
        <v>2.7875269978401729</v>
      </c>
      <c r="AF25" s="54">
        <v>23100</v>
      </c>
      <c r="AG25" s="97">
        <f t="shared" si="11"/>
        <v>18.283995567516225</v>
      </c>
      <c r="AH25" s="45">
        <v>47550</v>
      </c>
      <c r="AI25" s="54">
        <v>100940</v>
      </c>
      <c r="AJ25" s="54">
        <v>29600</v>
      </c>
      <c r="AK25" s="54">
        <v>82980</v>
      </c>
      <c r="AL25" s="97">
        <f t="shared" si="12"/>
        <v>82.207251832771945</v>
      </c>
      <c r="AM25" s="97">
        <f>AK25/AJ25</f>
        <v>2.8033783783783783</v>
      </c>
      <c r="AN25" s="54">
        <v>17960</v>
      </c>
      <c r="AO25" s="151">
        <f t="shared" si="14"/>
        <v>17.792748167228055</v>
      </c>
      <c r="AP25" s="45">
        <v>15760</v>
      </c>
      <c r="AQ25" s="54">
        <v>30890</v>
      </c>
      <c r="AR25" s="54">
        <v>9530</v>
      </c>
      <c r="AS25" s="54">
        <v>24670</v>
      </c>
      <c r="AT25" s="97">
        <f t="shared" si="15"/>
        <v>79.864033667853676</v>
      </c>
      <c r="AU25" s="97">
        <f>AS25/AR25</f>
        <v>2.5886673662119621</v>
      </c>
      <c r="AV25" s="54">
        <v>6230</v>
      </c>
      <c r="AW25" s="97">
        <f t="shared" si="17"/>
        <v>20.168339268371643</v>
      </c>
      <c r="AX25" s="45">
        <v>13410</v>
      </c>
      <c r="AY25" s="54">
        <v>27360</v>
      </c>
      <c r="AZ25" s="54">
        <v>8270</v>
      </c>
      <c r="BA25" s="54">
        <v>22220</v>
      </c>
      <c r="BB25" s="97">
        <f t="shared" si="27"/>
        <v>81.213450292397667</v>
      </c>
      <c r="BC25" s="97">
        <f>BA25/AZ25</f>
        <v>2.6868198307134219</v>
      </c>
      <c r="BD25" s="54">
        <v>5140</v>
      </c>
      <c r="BE25" s="151">
        <f t="shared" si="29"/>
        <v>18.78654970760234</v>
      </c>
      <c r="BF25" s="45">
        <v>7270</v>
      </c>
      <c r="BG25" s="54">
        <v>13700</v>
      </c>
      <c r="BH25" s="54">
        <v>4050</v>
      </c>
      <c r="BI25" s="54">
        <v>10470</v>
      </c>
      <c r="BJ25" s="97">
        <f t="shared" si="18"/>
        <v>76.423357664233578</v>
      </c>
      <c r="BK25" s="97">
        <f>BI25/BH25</f>
        <v>2.585185185185185</v>
      </c>
      <c r="BL25" s="54">
        <v>3220</v>
      </c>
      <c r="BM25" s="97">
        <f t="shared" si="20"/>
        <v>23.503649635036496</v>
      </c>
      <c r="BN25" s="45">
        <v>12320</v>
      </c>
      <c r="BO25" s="54">
        <v>23510</v>
      </c>
      <c r="BP25" s="54">
        <v>6950</v>
      </c>
      <c r="BQ25" s="54">
        <v>18140</v>
      </c>
      <c r="BR25" s="97">
        <f t="shared" si="21"/>
        <v>77.158655891110172</v>
      </c>
      <c r="BS25" s="97">
        <f>BQ25/BP25</f>
        <v>2.610071942446043</v>
      </c>
      <c r="BT25" s="54">
        <v>5370</v>
      </c>
      <c r="BU25" s="151">
        <f t="shared" si="23"/>
        <v>22.841344108889835</v>
      </c>
      <c r="BV25" s="45">
        <v>138810</v>
      </c>
      <c r="BW25" s="54">
        <v>283040</v>
      </c>
      <c r="BX25" s="54">
        <v>86280</v>
      </c>
      <c r="BY25" s="54">
        <v>230510</v>
      </c>
      <c r="BZ25" s="97">
        <f t="shared" si="24"/>
        <v>81.440785754663651</v>
      </c>
      <c r="CA25" s="97">
        <f>BY25/BX25</f>
        <v>2.6716504404265184</v>
      </c>
      <c r="CB25" s="54">
        <v>52530</v>
      </c>
      <c r="CC25" s="97">
        <f t="shared" si="26"/>
        <v>18.559214245336349</v>
      </c>
    </row>
    <row r="26" spans="1:81">
      <c r="A26" s="15">
        <v>2019</v>
      </c>
      <c r="B26" s="17">
        <v>17014030</v>
      </c>
      <c r="C26" s="17">
        <v>36360680</v>
      </c>
      <c r="D26" s="17">
        <v>10298850</v>
      </c>
      <c r="E26" s="17">
        <v>29645500</v>
      </c>
      <c r="F26" s="96">
        <f>100*E26/C26</f>
        <v>81.531753531562117</v>
      </c>
      <c r="G26" s="96">
        <f>E26/D26</f>
        <v>2.8785252722391337</v>
      </c>
      <c r="H26" s="17">
        <v>6715180</v>
      </c>
      <c r="I26" s="96">
        <f t="shared" si="2"/>
        <v>18.468246468437883</v>
      </c>
      <c r="J26" s="45">
        <v>368930</v>
      </c>
      <c r="K26" s="54">
        <v>755390</v>
      </c>
      <c r="L26" s="54">
        <v>224930</v>
      </c>
      <c r="M26" s="54">
        <v>611390</v>
      </c>
      <c r="N26" s="97">
        <f t="shared" si="3"/>
        <v>80.936999430757623</v>
      </c>
      <c r="O26" s="97">
        <f>M26/L26</f>
        <v>2.7181345307428977</v>
      </c>
      <c r="P26" s="54">
        <v>144000</v>
      </c>
      <c r="Q26" s="151">
        <f t="shared" si="5"/>
        <v>19.063000569242377</v>
      </c>
      <c r="R26" s="17">
        <v>72440</v>
      </c>
      <c r="S26" s="17">
        <v>149130</v>
      </c>
      <c r="T26" s="17">
        <v>43560</v>
      </c>
      <c r="U26" s="17">
        <v>120250</v>
      </c>
      <c r="V26" s="96">
        <f t="shared" si="6"/>
        <v>80.634345872728488</v>
      </c>
      <c r="W26" s="96">
        <f>U26/T26</f>
        <v>2.7605601469237833</v>
      </c>
      <c r="X26" s="17">
        <v>28880</v>
      </c>
      <c r="Y26" s="96">
        <f t="shared" si="8"/>
        <v>19.365654127271508</v>
      </c>
      <c r="Z26" s="45">
        <v>60490</v>
      </c>
      <c r="AA26" s="54">
        <v>126610</v>
      </c>
      <c r="AB26" s="54">
        <v>37050</v>
      </c>
      <c r="AC26" s="54">
        <v>103160</v>
      </c>
      <c r="AD26" s="97">
        <f t="shared" si="9"/>
        <v>81.47855619619304</v>
      </c>
      <c r="AE26" s="97">
        <f>AC26/AB26</f>
        <v>2.784345479082321</v>
      </c>
      <c r="AF26" s="54">
        <v>23450</v>
      </c>
      <c r="AG26" s="97">
        <f t="shared" si="11"/>
        <v>18.521443803806967</v>
      </c>
      <c r="AH26" s="45">
        <v>47940</v>
      </c>
      <c r="AI26" s="54">
        <v>101670</v>
      </c>
      <c r="AJ26" s="54">
        <v>29750</v>
      </c>
      <c r="AK26" s="54">
        <v>83480</v>
      </c>
      <c r="AL26" s="97">
        <f t="shared" si="12"/>
        <v>82.108783318579725</v>
      </c>
      <c r="AM26" s="97">
        <f>AK26/AJ26</f>
        <v>2.8060504201680674</v>
      </c>
      <c r="AN26" s="54">
        <v>18190</v>
      </c>
      <c r="AO26" s="151">
        <f t="shared" si="14"/>
        <v>17.891216681420282</v>
      </c>
      <c r="AP26" s="45">
        <v>15820</v>
      </c>
      <c r="AQ26" s="54">
        <v>30850</v>
      </c>
      <c r="AR26" s="54">
        <v>9490</v>
      </c>
      <c r="AS26" s="54">
        <v>24520</v>
      </c>
      <c r="AT26" s="97">
        <f t="shared" si="15"/>
        <v>79.481361426256072</v>
      </c>
      <c r="AU26" s="97">
        <f>AS26/AR26</f>
        <v>2.58377239199157</v>
      </c>
      <c r="AV26" s="54">
        <v>6330</v>
      </c>
      <c r="AW26" s="97">
        <f t="shared" si="17"/>
        <v>20.518638573743921</v>
      </c>
      <c r="AX26" s="45">
        <v>13470</v>
      </c>
      <c r="AY26" s="54">
        <v>27350</v>
      </c>
      <c r="AZ26" s="54">
        <v>8230</v>
      </c>
      <c r="BA26" s="54">
        <v>22110</v>
      </c>
      <c r="BB26" s="97">
        <f t="shared" si="27"/>
        <v>80.840950639853745</v>
      </c>
      <c r="BC26" s="97">
        <f>BA26/AZ26</f>
        <v>2.686512758201701</v>
      </c>
      <c r="BD26" s="54">
        <v>5240</v>
      </c>
      <c r="BE26" s="151">
        <f>100*BD26/AY26</f>
        <v>19.159049360146252</v>
      </c>
      <c r="BF26" s="45">
        <v>7250</v>
      </c>
      <c r="BG26" s="54">
        <v>13580</v>
      </c>
      <c r="BH26" s="54">
        <v>4010</v>
      </c>
      <c r="BI26" s="54">
        <v>10340</v>
      </c>
      <c r="BJ26" s="97">
        <f t="shared" si="18"/>
        <v>76.141384388807069</v>
      </c>
      <c r="BK26" s="97">
        <f>BI26/BH26</f>
        <v>2.5785536159600997</v>
      </c>
      <c r="BL26" s="54">
        <v>3240</v>
      </c>
      <c r="BM26" s="97">
        <f t="shared" si="20"/>
        <v>23.858615611192931</v>
      </c>
      <c r="BN26" s="45">
        <v>12300</v>
      </c>
      <c r="BO26" s="54">
        <v>23390</v>
      </c>
      <c r="BP26" s="54">
        <v>6870</v>
      </c>
      <c r="BQ26" s="54">
        <v>17950</v>
      </c>
      <c r="BR26" s="97">
        <f t="shared" si="21"/>
        <v>76.742197520307826</v>
      </c>
      <c r="BS26" s="97">
        <f>BQ26/BP26</f>
        <v>2.6128093158660843</v>
      </c>
      <c r="BT26" s="54">
        <v>5440</v>
      </c>
      <c r="BU26" s="151">
        <f t="shared" si="23"/>
        <v>23.257802479692177</v>
      </c>
      <c r="BV26" s="45">
        <v>139210</v>
      </c>
      <c r="BW26" s="54">
        <v>282820</v>
      </c>
      <c r="BX26" s="54">
        <v>85980</v>
      </c>
      <c r="BY26" s="54">
        <v>229580</v>
      </c>
      <c r="BZ26" s="97">
        <f t="shared" si="24"/>
        <v>81.175305848242701</v>
      </c>
      <c r="CA26" s="97">
        <f>BY26/BX26</f>
        <v>2.6701558501977205</v>
      </c>
      <c r="CB26" s="54">
        <v>53230</v>
      </c>
      <c r="CC26" s="97">
        <f t="shared" si="26"/>
        <v>18.821158333922636</v>
      </c>
    </row>
    <row r="27" spans="1:81">
      <c r="J27" s="47"/>
      <c r="K27" s="55"/>
      <c r="L27" s="55"/>
      <c r="M27" s="55"/>
      <c r="N27" s="55"/>
      <c r="O27" s="55"/>
      <c r="P27" s="55"/>
      <c r="Q27" s="48"/>
      <c r="Z27" s="47"/>
      <c r="AA27" s="55"/>
      <c r="AB27" s="55"/>
      <c r="AC27" s="55"/>
      <c r="AD27" s="55"/>
      <c r="AE27" s="55"/>
      <c r="AF27" s="55"/>
      <c r="AG27" s="55"/>
      <c r="AH27" s="47"/>
      <c r="AI27" s="55"/>
      <c r="AJ27" s="55"/>
      <c r="AK27" s="55"/>
      <c r="AL27" s="55"/>
      <c r="AM27" s="55"/>
      <c r="AN27" s="55"/>
      <c r="AO27" s="48"/>
      <c r="AP27" s="47"/>
      <c r="AQ27" s="55"/>
      <c r="AR27" s="55"/>
      <c r="AS27" s="55"/>
      <c r="AT27" s="55"/>
      <c r="AU27" s="55"/>
      <c r="AV27" s="55"/>
      <c r="AW27" s="55"/>
      <c r="AX27" s="47"/>
      <c r="AY27" s="55"/>
      <c r="AZ27" s="55"/>
      <c r="BA27" s="55"/>
      <c r="BB27" s="55"/>
      <c r="BC27" s="55"/>
      <c r="BD27" s="55"/>
      <c r="BE27" s="48"/>
      <c r="BF27" s="47"/>
      <c r="BG27" s="55"/>
      <c r="BH27" s="55"/>
      <c r="BI27" s="55"/>
      <c r="BJ27" s="55"/>
      <c r="BK27" s="55"/>
      <c r="BL27" s="55"/>
      <c r="BM27" s="55"/>
      <c r="BN27" s="47"/>
      <c r="BO27" s="55"/>
      <c r="BP27" s="55"/>
      <c r="BQ27" s="55"/>
      <c r="BR27" s="55"/>
      <c r="BS27" s="55"/>
      <c r="BT27" s="55"/>
      <c r="BU27" s="48"/>
      <c r="BV27" s="47"/>
      <c r="BW27" s="55"/>
      <c r="BX27" s="55"/>
      <c r="BY27" s="55"/>
      <c r="BZ27" s="55"/>
      <c r="CA27" s="55"/>
      <c r="CB27" s="55"/>
      <c r="CC27" s="55"/>
    </row>
    <row r="28" spans="1:81">
      <c r="B28" s="205" t="s">
        <v>16</v>
      </c>
      <c r="C28" s="228"/>
      <c r="D28" s="228"/>
      <c r="E28" s="228"/>
      <c r="F28" s="134" t="s">
        <v>32</v>
      </c>
      <c r="G28" s="228" t="s">
        <v>16</v>
      </c>
      <c r="H28" s="228"/>
      <c r="I28" s="132" t="s">
        <v>32</v>
      </c>
      <c r="J28" s="205" t="s">
        <v>16</v>
      </c>
      <c r="K28" s="228"/>
      <c r="L28" s="228"/>
      <c r="M28" s="228"/>
      <c r="N28" s="134" t="s">
        <v>32</v>
      </c>
      <c r="O28" s="228" t="s">
        <v>16</v>
      </c>
      <c r="P28" s="228"/>
      <c r="Q28" s="132" t="s">
        <v>32</v>
      </c>
      <c r="R28" s="205" t="s">
        <v>16</v>
      </c>
      <c r="S28" s="206"/>
      <c r="T28" s="206"/>
      <c r="U28" s="206"/>
      <c r="V28" s="127" t="s">
        <v>32</v>
      </c>
      <c r="W28" s="206" t="s">
        <v>16</v>
      </c>
      <c r="X28" s="206"/>
      <c r="Y28" s="127" t="s">
        <v>32</v>
      </c>
      <c r="Z28" s="205" t="s">
        <v>16</v>
      </c>
      <c r="AA28" s="228"/>
      <c r="AB28" s="228"/>
      <c r="AC28" s="228"/>
      <c r="AD28" s="134" t="s">
        <v>32</v>
      </c>
      <c r="AE28" s="228" t="s">
        <v>16</v>
      </c>
      <c r="AF28" s="228"/>
      <c r="AG28" s="134" t="s">
        <v>32</v>
      </c>
      <c r="AH28" s="205" t="s">
        <v>16</v>
      </c>
      <c r="AI28" s="228"/>
      <c r="AJ28" s="228"/>
      <c r="AK28" s="228"/>
      <c r="AL28" s="134" t="s">
        <v>32</v>
      </c>
      <c r="AM28" s="228" t="s">
        <v>16</v>
      </c>
      <c r="AN28" s="228"/>
      <c r="AO28" s="132" t="s">
        <v>32</v>
      </c>
      <c r="AP28" s="205" t="s">
        <v>16</v>
      </c>
      <c r="AQ28" s="228"/>
      <c r="AR28" s="228"/>
      <c r="AS28" s="228"/>
      <c r="AT28" s="134" t="s">
        <v>32</v>
      </c>
      <c r="AU28" s="228" t="s">
        <v>16</v>
      </c>
      <c r="AV28" s="228"/>
      <c r="AW28" s="134" t="s">
        <v>32</v>
      </c>
      <c r="AX28" s="205" t="s">
        <v>16</v>
      </c>
      <c r="AY28" s="228"/>
      <c r="AZ28" s="228"/>
      <c r="BA28" s="228"/>
      <c r="BB28" s="134" t="s">
        <v>32</v>
      </c>
      <c r="BC28" s="228" t="s">
        <v>16</v>
      </c>
      <c r="BD28" s="228"/>
      <c r="BE28" s="132" t="s">
        <v>32</v>
      </c>
      <c r="BF28" s="205" t="s">
        <v>16</v>
      </c>
      <c r="BG28" s="228"/>
      <c r="BH28" s="228"/>
      <c r="BI28" s="228"/>
      <c r="BJ28" s="134" t="s">
        <v>32</v>
      </c>
      <c r="BK28" s="228" t="s">
        <v>16</v>
      </c>
      <c r="BL28" s="228"/>
      <c r="BM28" s="134" t="s">
        <v>32</v>
      </c>
      <c r="BN28" s="205" t="s">
        <v>16</v>
      </c>
      <c r="BO28" s="228"/>
      <c r="BP28" s="228"/>
      <c r="BQ28" s="228"/>
      <c r="BR28" s="134" t="s">
        <v>32</v>
      </c>
      <c r="BS28" s="228" t="s">
        <v>16</v>
      </c>
      <c r="BT28" s="228"/>
      <c r="BU28" s="132" t="s">
        <v>32</v>
      </c>
      <c r="BV28" s="205" t="s">
        <v>16</v>
      </c>
      <c r="BW28" s="228"/>
      <c r="BX28" s="228"/>
      <c r="BY28" s="228"/>
      <c r="BZ28" s="134" t="s">
        <v>32</v>
      </c>
      <c r="CA28" s="228" t="s">
        <v>16</v>
      </c>
      <c r="CB28" s="228"/>
      <c r="CC28" s="134" t="s">
        <v>32</v>
      </c>
    </row>
    <row r="29" spans="1:81">
      <c r="A29" s="15" t="s">
        <v>17</v>
      </c>
      <c r="B29" s="19">
        <f>100*((B26/B7)^(1/19)-1)</f>
        <v>1.3008341814689794</v>
      </c>
      <c r="C29" s="19">
        <f t="shared" ref="C29:E29" si="30">100*((C26/C7)^(1/19)-1)</f>
        <v>1.0364971015812685</v>
      </c>
      <c r="D29" s="19">
        <f t="shared" si="30"/>
        <v>1.0555963180125305</v>
      </c>
      <c r="E29" s="19">
        <f t="shared" si="30"/>
        <v>0.89724753854338868</v>
      </c>
      <c r="F29" s="19">
        <f>F26-F7</f>
        <v>-2.1647011881906906</v>
      </c>
      <c r="G29" s="19">
        <f t="shared" ref="G29" si="31">100*((G26/G7)^(1/19)-1)</f>
        <v>-0.15669471581842842</v>
      </c>
      <c r="H29" s="19">
        <f>100*((H26/H7)^(1/19)-1)</f>
        <v>1.7016372620554776</v>
      </c>
      <c r="I29" s="19">
        <f>I26-I7</f>
        <v>2.1647011881906941</v>
      </c>
      <c r="J29" s="49">
        <f t="shared" ref="J29:M29" si="32">100*((J26/J7)^(1/19)-1)</f>
        <v>0.60905873434633495</v>
      </c>
      <c r="K29" s="56">
        <f t="shared" si="32"/>
        <v>0.11010458591498296</v>
      </c>
      <c r="L29" s="56">
        <f t="shared" si="32"/>
        <v>0.18471111752116354</v>
      </c>
      <c r="M29" s="56">
        <f t="shared" si="32"/>
        <v>-0.14265359334387773</v>
      </c>
      <c r="N29" s="56">
        <f t="shared" ref="N29" si="33">N26-N7</f>
        <v>-3.9824338989709389</v>
      </c>
      <c r="O29" s="56">
        <f t="shared" ref="O29:BT29" si="34">100*((O26/O7)^(1/19)-1)</f>
        <v>-0.3267611466993503</v>
      </c>
      <c r="P29" s="56">
        <f t="shared" si="34"/>
        <v>1.3529676109674815</v>
      </c>
      <c r="Q29" s="50">
        <f t="shared" ref="Q29" si="35">Q26-Q7</f>
        <v>3.9837856887405927</v>
      </c>
      <c r="R29" s="19">
        <f t="shared" ref="R29:U29" si="36">100*((R26/R7)^(1/19)-1)</f>
        <v>1.5999419004803173</v>
      </c>
      <c r="S29" s="19">
        <f t="shared" si="36"/>
        <v>1.2811666625871743</v>
      </c>
      <c r="T29" s="19">
        <f t="shared" si="36"/>
        <v>1.2611477623592382</v>
      </c>
      <c r="U29" s="19">
        <f t="shared" si="36"/>
        <v>1.091383225142839</v>
      </c>
      <c r="V29" s="19">
        <f t="shared" ref="V29" si="37">V26-V7</f>
        <v>-2.9253090935367823</v>
      </c>
      <c r="W29" s="19">
        <f t="shared" si="34"/>
        <v>-0.16765022021555387</v>
      </c>
      <c r="X29" s="19">
        <f t="shared" si="34"/>
        <v>2.1578910323589495</v>
      </c>
      <c r="Y29" s="19">
        <f t="shared" ref="Y29" si="38">Y26-Y7</f>
        <v>2.9253090935367752</v>
      </c>
      <c r="Z29" s="49">
        <f t="shared" ref="Z29:AC29" si="39">100*((Z26/Z7)^(1/19)-1)</f>
        <v>0.48282030656991992</v>
      </c>
      <c r="AA29" s="56">
        <f t="shared" si="39"/>
        <v>0.11351701291524297</v>
      </c>
      <c r="AB29" s="56">
        <f t="shared" si="39"/>
        <v>0.18521762407825992</v>
      </c>
      <c r="AC29" s="56">
        <f t="shared" si="39"/>
        <v>-6.6895954225243415E-2</v>
      </c>
      <c r="AD29" s="56">
        <f t="shared" ref="AD29" si="40">AD26-AD7</f>
        <v>-2.8407077857293217</v>
      </c>
      <c r="AE29" s="56">
        <f t="shared" si="34"/>
        <v>-0.25164748281478744</v>
      </c>
      <c r="AF29" s="56">
        <f t="shared" si="34"/>
        <v>0.99466279757960407</v>
      </c>
      <c r="AG29" s="56">
        <f t="shared" ref="AG29" si="41">AG26-AG7</f>
        <v>2.8407077857293306</v>
      </c>
      <c r="AH29" s="49">
        <f t="shared" ref="AH29:AK29" si="42">100*((AH26/AH7)^(1/19)-1)</f>
        <v>1.5353061641602661</v>
      </c>
      <c r="AI29" s="56">
        <f t="shared" si="42"/>
        <v>1.2390454907482251</v>
      </c>
      <c r="AJ29" s="56">
        <f t="shared" si="42"/>
        <v>1.2398763064912943</v>
      </c>
      <c r="AK29" s="56">
        <f t="shared" si="42"/>
        <v>1.0774998168412875</v>
      </c>
      <c r="AL29" s="56">
        <f t="shared" ref="AL29" si="43">AL26-AL7</f>
        <v>-2.5295462861928257</v>
      </c>
      <c r="AM29" s="56">
        <f t="shared" si="34"/>
        <v>-0.16038787834790069</v>
      </c>
      <c r="AN29" s="56">
        <f t="shared" si="34"/>
        <v>2.0588871553712362</v>
      </c>
      <c r="AO29" s="50">
        <f t="shared" ref="AO29" si="44">AO26-AO7</f>
        <v>2.5419748221113085</v>
      </c>
      <c r="AP29" s="49">
        <f t="shared" ref="AP29:AS29" si="45">100*((AP26/AP7)^(1/19)-1)</f>
        <v>1.9114595187688543</v>
      </c>
      <c r="AQ29" s="56">
        <f t="shared" si="45"/>
        <v>1.2073228872462316</v>
      </c>
      <c r="AR29" s="56">
        <f t="shared" si="45"/>
        <v>1.2962918151754099</v>
      </c>
      <c r="AS29" s="56">
        <f t="shared" si="45"/>
        <v>0.83159907446237469</v>
      </c>
      <c r="AT29" s="56">
        <f t="shared" ref="AT29" si="46">AT26-AT7</f>
        <v>-5.8199415053400259</v>
      </c>
      <c r="AU29" s="56">
        <f t="shared" si="34"/>
        <v>-0.45874605317329786</v>
      </c>
      <c r="AV29" s="56">
        <f t="shared" si="34"/>
        <v>2.9848707784043693</v>
      </c>
      <c r="AW29" s="56">
        <f t="shared" ref="AW29" si="47">AW26-AW7</f>
        <v>5.7792248929621621</v>
      </c>
      <c r="AX29" s="131" t="s">
        <v>15</v>
      </c>
      <c r="AY29" s="134" t="s">
        <v>15</v>
      </c>
      <c r="AZ29" s="134" t="s">
        <v>15</v>
      </c>
      <c r="BA29" s="134" t="s">
        <v>15</v>
      </c>
      <c r="BB29" s="134" t="s">
        <v>15</v>
      </c>
      <c r="BC29" s="134" t="s">
        <v>15</v>
      </c>
      <c r="BD29" s="134" t="s">
        <v>15</v>
      </c>
      <c r="BE29" s="132" t="s">
        <v>15</v>
      </c>
      <c r="BF29" s="49">
        <f t="shared" ref="BF29:BI29" si="48">100*((BF26/BF7)^(1/19)-1)</f>
        <v>0.81828014358651391</v>
      </c>
      <c r="BG29" s="56">
        <f t="shared" si="48"/>
        <v>0.13752154797932459</v>
      </c>
      <c r="BH29" s="56">
        <f t="shared" si="48"/>
        <v>0.18721046394749585</v>
      </c>
      <c r="BI29" s="56">
        <f t="shared" si="48"/>
        <v>-0.27239185339693606</v>
      </c>
      <c r="BJ29" s="56">
        <f t="shared" ref="BJ29" si="49">BJ26-BJ7</f>
        <v>-6.1715407812609584</v>
      </c>
      <c r="BK29" s="56">
        <f t="shared" si="34"/>
        <v>-0.45874350150691967</v>
      </c>
      <c r="BL29" s="56">
        <f t="shared" si="34"/>
        <v>1.7275011290864173</v>
      </c>
      <c r="BM29" s="56">
        <f t="shared" ref="BM29" si="50">BM26-BM7</f>
        <v>6.1715407812609584</v>
      </c>
      <c r="BN29" s="49">
        <f t="shared" ref="BN29:BQ29" si="51">100*((BN26/BN7)^(1/19)-1)</f>
        <v>0.78594223419188314</v>
      </c>
      <c r="BO29" s="56">
        <f t="shared" si="51"/>
        <v>0.18800276594270748</v>
      </c>
      <c r="BP29" s="56">
        <f t="shared" si="51"/>
        <v>0.19528905319941003</v>
      </c>
      <c r="BQ29" s="56">
        <f t="shared" si="51"/>
        <v>-0.18421793534253439</v>
      </c>
      <c r="BR29" s="56">
        <f t="shared" ref="BR29" si="52">BR26-BR7</f>
        <v>-5.6237750095991288</v>
      </c>
      <c r="BS29" s="56">
        <f t="shared" si="34"/>
        <v>-0.37876729747288174</v>
      </c>
      <c r="BT29" s="56">
        <f t="shared" si="34"/>
        <v>1.6583223402056202</v>
      </c>
      <c r="BU29" s="50">
        <f t="shared" ref="BU29" si="53">BU26-BU7</f>
        <v>5.6237750095991323</v>
      </c>
      <c r="BV29" s="49">
        <f t="shared" ref="BV29:BY29" si="54">100*((BV26/BV7)^(1/19)-1)</f>
        <v>-0.60457384988699125</v>
      </c>
      <c r="BW29" s="56">
        <f t="shared" si="54"/>
        <v>-1.2322535348853858</v>
      </c>
      <c r="BX29" s="56">
        <f t="shared" si="54"/>
        <v>-1.0769642175719296</v>
      </c>
      <c r="BY29" s="56">
        <f t="shared" si="54"/>
        <v>-1.5238912735373589</v>
      </c>
      <c r="BZ29" s="56">
        <f t="shared" ref="BZ29" si="55">BZ26-BZ7</f>
        <v>-4.6914353167244798</v>
      </c>
      <c r="CA29" s="56">
        <f t="shared" ref="CA29:CB29" si="56">100*((CA26/CA7)^(1/19)-1)</f>
        <v>-0.45179270170033758</v>
      </c>
      <c r="CB29" s="56">
        <f t="shared" si="56"/>
        <v>0.26808617782918542</v>
      </c>
      <c r="CC29" s="56">
        <f t="shared" ref="CC29" si="57">CC26-CC7</f>
        <v>4.6878994988898093</v>
      </c>
    </row>
    <row r="30" spans="1:81">
      <c r="A30" s="15" t="s">
        <v>18</v>
      </c>
      <c r="B30" s="19">
        <f>100*((B15/B7)^(1/8)-1)</f>
        <v>1.1170939731666385</v>
      </c>
      <c r="C30" s="19">
        <f t="shared" ref="C30:H30" si="58">100*((C15/C7)^(1/8)-1)</f>
        <v>0.90461401988866097</v>
      </c>
      <c r="D30" s="19">
        <f>100*((D15/D7)^(1/8)-1)</f>
        <v>1.1107483553149944</v>
      </c>
      <c r="E30" s="19">
        <f t="shared" si="58"/>
        <v>0.86068000870314076</v>
      </c>
      <c r="F30" s="19">
        <f>F15-F7</f>
        <v>-0.29108855389176824</v>
      </c>
      <c r="G30" s="19">
        <f t="shared" ref="G30" si="59">100*((G15/G7)^(1/8)-1)</f>
        <v>-0.24732123011599327</v>
      </c>
      <c r="H30" s="19">
        <f t="shared" si="58"/>
        <v>1.128072106501965</v>
      </c>
      <c r="I30" s="19">
        <f>I15-I7</f>
        <v>0.29108855389176824</v>
      </c>
      <c r="J30" s="49">
        <f t="shared" ref="J30:M30" si="60">100*((J15/J7)^(1/8)-1)</f>
        <v>0.42077300529648198</v>
      </c>
      <c r="K30" s="56">
        <f t="shared" si="60"/>
        <v>-0.12507983867161565</v>
      </c>
      <c r="L30" s="56">
        <f t="shared" si="60"/>
        <v>0.21705643836831268</v>
      </c>
      <c r="M30" s="56">
        <f t="shared" si="60"/>
        <v>-0.29736988951696297</v>
      </c>
      <c r="N30" s="56">
        <f t="shared" ref="N30" si="61">N15-N7</f>
        <v>-1.1648763314079957</v>
      </c>
      <c r="O30" s="56">
        <f t="shared" ref="O30:BT30" si="62">100*((O15/O7)^(1/8)-1)</f>
        <v>-0.51331215081300563</v>
      </c>
      <c r="P30" s="56">
        <f t="shared" si="62"/>
        <v>0.8092883123802519</v>
      </c>
      <c r="Q30" s="50">
        <f t="shared" ref="Q30" si="63">Q15-Q7</f>
        <v>1.1662281211776495</v>
      </c>
      <c r="R30" s="19">
        <f t="shared" ref="R30:U30" si="64">100*((R15/R7)^(1/8)-1)</f>
        <v>1.5927248318730047</v>
      </c>
      <c r="S30" s="19">
        <f t="shared" si="64"/>
        <v>1.2005647524252039</v>
      </c>
      <c r="T30" s="19">
        <f t="shared" si="64"/>
        <v>1.4235241729904757</v>
      </c>
      <c r="U30" s="19">
        <f t="shared" si="64"/>
        <v>1.061037453939373</v>
      </c>
      <c r="V30" s="19">
        <f t="shared" ref="V30" si="65">V15-V7</f>
        <v>-0.91720814123810612</v>
      </c>
      <c r="W30" s="19">
        <f t="shared" si="62"/>
        <v>-0.35739905707952158</v>
      </c>
      <c r="X30" s="19">
        <f t="shared" si="62"/>
        <v>1.8896647260081778</v>
      </c>
      <c r="Y30" s="19">
        <f t="shared" ref="Y30" si="66">Y15-Y7</f>
        <v>0.91720814123809902</v>
      </c>
      <c r="Z30" s="49">
        <f t="shared" ref="Z30:AC30" si="67">100*((Z15/Z7)^(1/8)-1)</f>
        <v>0.34896872057614825</v>
      </c>
      <c r="AA30" s="56">
        <f t="shared" si="67"/>
        <v>-5.1541514759390061E-2</v>
      </c>
      <c r="AB30" s="56">
        <f t="shared" si="67"/>
        <v>0.25628588218493675</v>
      </c>
      <c r="AC30" s="56">
        <f t="shared" si="67"/>
        <v>-0.16001466493579253</v>
      </c>
      <c r="AD30" s="56">
        <f t="shared" ref="AD30" si="68">AD15-AD7</f>
        <v>-0.7293126042886513</v>
      </c>
      <c r="AE30" s="56">
        <f t="shared" si="62"/>
        <v>-0.41523635496524269</v>
      </c>
      <c r="AF30" s="56">
        <f t="shared" si="62"/>
        <v>0.51804385792693086</v>
      </c>
      <c r="AG30" s="56">
        <f t="shared" ref="AG30" si="69">AG15-AG7</f>
        <v>0.72931260428865308</v>
      </c>
      <c r="AH30" s="49">
        <f t="shared" ref="AH30:AK30" si="70">100*((AH15/AH7)^(1/8)-1)</f>
        <v>1.2436110243833509</v>
      </c>
      <c r="AI30" s="56">
        <f t="shared" si="70"/>
        <v>0.89723831663830467</v>
      </c>
      <c r="AJ30" s="56">
        <f t="shared" si="70"/>
        <v>1.1672030857342808</v>
      </c>
      <c r="AK30" s="56">
        <f t="shared" si="70"/>
        <v>0.80652443617308389</v>
      </c>
      <c r="AL30" s="56">
        <f t="shared" ref="AL30" si="71">AL15-AL7</f>
        <v>-0.60685540898454349</v>
      </c>
      <c r="AM30" s="56">
        <f t="shared" si="62"/>
        <v>-0.35651736784256816</v>
      </c>
      <c r="AN30" s="56">
        <f t="shared" si="62"/>
        <v>1.3973292572420748</v>
      </c>
      <c r="AO30" s="50">
        <f t="shared" ref="AO30" si="72">AO15-AO7</f>
        <v>0.61928394490301386</v>
      </c>
      <c r="AP30" s="49">
        <f t="shared" ref="AP30:AS30" si="73">100*((AP15/AP7)^(1/8)-1)</f>
        <v>3.6614649628077478</v>
      </c>
      <c r="AQ30" s="56">
        <f t="shared" si="73"/>
        <v>3.0817631171841331</v>
      </c>
      <c r="AR30" s="56">
        <f t="shared" si="73"/>
        <v>3.4551167719733211</v>
      </c>
      <c r="AS30" s="56">
        <f t="shared" si="73"/>
        <v>2.8983365362231561</v>
      </c>
      <c r="AT30" s="56">
        <f t="shared" ref="AT30" si="74">AT15-AT7</f>
        <v>-1.2067644454894264</v>
      </c>
      <c r="AU30" s="56">
        <f t="shared" si="62"/>
        <v>-0.53818530501239525</v>
      </c>
      <c r="AV30" s="56">
        <f t="shared" si="62"/>
        <v>4.0413496355572676</v>
      </c>
      <c r="AW30" s="56">
        <f t="shared" ref="AW30" si="75">AW15-AW7</f>
        <v>1.1341091553728244</v>
      </c>
      <c r="AX30" s="131" t="s">
        <v>15</v>
      </c>
      <c r="AY30" s="134" t="s">
        <v>15</v>
      </c>
      <c r="AZ30" s="134" t="s">
        <v>15</v>
      </c>
      <c r="BA30" s="134" t="s">
        <v>15</v>
      </c>
      <c r="BB30" s="134" t="s">
        <v>15</v>
      </c>
      <c r="BC30" s="134" t="s">
        <v>15</v>
      </c>
      <c r="BD30" s="134" t="s">
        <v>15</v>
      </c>
      <c r="BE30" s="132" t="s">
        <v>15</v>
      </c>
      <c r="BF30" s="49">
        <f t="shared" ref="BF30:BI30" si="76">100*((BF15/BF7)^(1/8)-1)</f>
        <v>1.9015288048719992</v>
      </c>
      <c r="BG30" s="56">
        <f t="shared" si="76"/>
        <v>1.1523599871899659</v>
      </c>
      <c r="BH30" s="56">
        <f t="shared" si="76"/>
        <v>1.2962320110146974</v>
      </c>
      <c r="BI30" s="56">
        <f t="shared" si="76"/>
        <v>0.7491160182115264</v>
      </c>
      <c r="BJ30" s="56">
        <f t="shared" ref="BJ30" si="77">BJ15-BJ7</f>
        <v>-2.5887872390335502</v>
      </c>
      <c r="BK30" s="56">
        <f t="shared" si="62"/>
        <v>-0.54011485120559755</v>
      </c>
      <c r="BL30" s="56">
        <f t="shared" si="62"/>
        <v>2.8943277573871828</v>
      </c>
      <c r="BM30" s="56">
        <f t="shared" ref="BM30" si="78">BM15-BM7</f>
        <v>2.5887872390335431</v>
      </c>
      <c r="BN30" s="49">
        <f t="shared" ref="BN30:BQ30" si="79">100*((BN15/BN7)^(1/8)-1)</f>
        <v>0.16414817540206794</v>
      </c>
      <c r="BO30" s="56">
        <f t="shared" si="79"/>
        <v>-0.43866556303057136</v>
      </c>
      <c r="BP30" s="56">
        <f t="shared" si="79"/>
        <v>-9.472432631375538E-2</v>
      </c>
      <c r="BQ30" s="56">
        <f t="shared" si="79"/>
        <v>-0.66762617260106571</v>
      </c>
      <c r="BR30" s="56">
        <f t="shared" ref="BR30" si="80">BR15-BR7</f>
        <v>-1.5031914376628066</v>
      </c>
      <c r="BS30" s="56">
        <f t="shared" si="62"/>
        <v>-0.57344503823656412</v>
      </c>
      <c r="BT30" s="56">
        <f t="shared" si="62"/>
        <v>0.58463003616058273</v>
      </c>
      <c r="BU30" s="50">
        <f t="shared" ref="BU30" si="81">BU15-BU7</f>
        <v>1.5031914376628066</v>
      </c>
      <c r="BV30" s="49">
        <f t="shared" ref="BV30:BY30" si="82">100*((BV15/BV7)^(1/8)-1)</f>
        <v>-1.4635727716726721</v>
      </c>
      <c r="BW30" s="56">
        <f t="shared" si="82"/>
        <v>-2.1143299699936224</v>
      </c>
      <c r="BX30" s="56">
        <f t="shared" si="82"/>
        <v>-1.6882497272396102</v>
      </c>
      <c r="BY30" s="56">
        <f t="shared" si="82"/>
        <v>-2.3050201749725385</v>
      </c>
      <c r="BZ30" s="56">
        <f t="shared" ref="BZ30" si="83">BZ15-BZ7</f>
        <v>-1.3291210124978363</v>
      </c>
      <c r="CA30" s="56">
        <f t="shared" ref="CA30:CB30" si="84">100*((CA15/CA7)^(1/8)-1)</f>
        <v>-0.62736188301167894</v>
      </c>
      <c r="CB30" s="56">
        <f t="shared" si="84"/>
        <v>-1.0083937821518174</v>
      </c>
      <c r="CC30" s="56">
        <f t="shared" ref="CC30" si="85">CC15-CC7</f>
        <v>1.3291210124978328</v>
      </c>
    </row>
    <row r="31" spans="1:81">
      <c r="A31" s="15" t="s">
        <v>19</v>
      </c>
      <c r="B31" s="19">
        <f>100*((B26/B15)^(1/11)-1)</f>
        <v>1.4346730958257892</v>
      </c>
      <c r="C31" s="19">
        <f t="shared" ref="C31:H31" si="86">100*((C26/C15)^(1/11)-1)</f>
        <v>1.1325203240434289</v>
      </c>
      <c r="D31" s="19">
        <f>100*((D26/D15)^(1/11)-1)</f>
        <v>1.0155046416758351</v>
      </c>
      <c r="E31" s="19">
        <f t="shared" si="86"/>
        <v>0.92385043259834987</v>
      </c>
      <c r="F31" s="19">
        <f>F26-F15</f>
        <v>-1.8736126342989223</v>
      </c>
      <c r="G31" s="19">
        <f>100*((G26/G15)^(1/11)-1)</f>
        <v>-9.0732813148453051E-2</v>
      </c>
      <c r="H31" s="19">
        <f t="shared" si="86"/>
        <v>2.1208177577662024</v>
      </c>
      <c r="I31" s="19">
        <f>I26-I15</f>
        <v>1.8736126342989259</v>
      </c>
      <c r="J31" s="49">
        <f t="shared" ref="J31:M31" si="87">100*((J26/J15)^(1/11)-1)</f>
        <v>0.74621550991122998</v>
      </c>
      <c r="K31" s="56">
        <f t="shared" si="87"/>
        <v>0.2814955768904337</v>
      </c>
      <c r="L31" s="56">
        <f t="shared" si="87"/>
        <v>0.16119380507182424</v>
      </c>
      <c r="M31" s="56">
        <f t="shared" si="87"/>
        <v>-2.9981874579043666E-2</v>
      </c>
      <c r="N31" s="56">
        <f t="shared" ref="N31" si="88">N26-N15</f>
        <v>-2.8175575675629432</v>
      </c>
      <c r="O31" s="56">
        <f t="shared" ref="O31:P31" si="89">100*((O26/O15)^(1/11)-1)</f>
        <v>-0.19086801223927585</v>
      </c>
      <c r="P31" s="56">
        <f t="shared" si="89"/>
        <v>1.7502115119731876</v>
      </c>
      <c r="Q31" s="50">
        <f t="shared" ref="Q31" si="90">Q26-Q15</f>
        <v>2.8175575675629432</v>
      </c>
      <c r="R31" s="19">
        <f t="shared" ref="R31:U31" si="91">100*((R26/R15)^(1/11)-1)</f>
        <v>1.6051909996704916</v>
      </c>
      <c r="S31" s="19">
        <f t="shared" si="91"/>
        <v>1.3398265521279207</v>
      </c>
      <c r="T31" s="19">
        <f t="shared" si="91"/>
        <v>1.1432191320362772</v>
      </c>
      <c r="U31" s="19">
        <f t="shared" si="91"/>
        <v>1.1134585999960755</v>
      </c>
      <c r="V31" s="19">
        <f t="shared" ref="V31" si="92">V26-V15</f>
        <v>-2.0081009522986761</v>
      </c>
      <c r="W31" s="19">
        <f t="shared" ref="W31:X31" si="93">100*((W26/W15)^(1/11)-1)</f>
        <v>-2.9424149533308075E-2</v>
      </c>
      <c r="X31" s="19">
        <f t="shared" si="93"/>
        <v>2.353408111009303</v>
      </c>
      <c r="Y31" s="19">
        <f t="shared" ref="Y31" si="94">Y26-Y15</f>
        <v>2.0081009522986761</v>
      </c>
      <c r="Z31" s="49">
        <f t="shared" ref="Z31:AC31" si="95">100*((Z26/Z15)^(1/11)-1)</f>
        <v>0.58027904143762576</v>
      </c>
      <c r="AA31" s="56">
        <f t="shared" si="95"/>
        <v>0.23373076238393242</v>
      </c>
      <c r="AB31" s="56">
        <f t="shared" si="95"/>
        <v>0.13356326251541262</v>
      </c>
      <c r="AC31" s="56">
        <f t="shared" si="95"/>
        <v>8.8129020954230697E-4</v>
      </c>
      <c r="AD31" s="56">
        <f t="shared" ref="AD31" si="96">AD26-AD15</f>
        <v>-2.1113951814406704</v>
      </c>
      <c r="AE31" s="56">
        <f t="shared" ref="AE31:AF31" si="97">100*((AE26/AE15)^(1/11)-1)</f>
        <v>-0.13250499431245455</v>
      </c>
      <c r="AF31" s="56">
        <f t="shared" si="97"/>
        <v>1.3427136145937713</v>
      </c>
      <c r="AG31" s="56">
        <f t="shared" ref="AG31" si="98">AG26-AG15</f>
        <v>2.1113951814406775</v>
      </c>
      <c r="AH31" s="49">
        <f t="shared" ref="AH31:AK31" si="99">100*((AH26/AH15)^(1/11)-1)</f>
        <v>1.7479758061442974</v>
      </c>
      <c r="AI31" s="56">
        <f t="shared" si="99"/>
        <v>1.488359598872635</v>
      </c>
      <c r="AJ31" s="56">
        <f t="shared" si="99"/>
        <v>1.2927623454988657</v>
      </c>
      <c r="AK31" s="56">
        <f t="shared" si="99"/>
        <v>1.275030217845341</v>
      </c>
      <c r="AL31" s="56">
        <f t="shared" ref="AL31" si="100">AL26-AL15</f>
        <v>-1.9226908772082822</v>
      </c>
      <c r="AM31" s="56">
        <f t="shared" ref="AM31:AN31" si="101">100*((AM26/AM15)^(1/11)-1)</f>
        <v>-1.7505819017016311E-2</v>
      </c>
      <c r="AN31" s="56">
        <f t="shared" si="101"/>
        <v>2.5427296168708313</v>
      </c>
      <c r="AO31" s="50">
        <f t="shared" ref="AO31" si="102">AO26-AO15</f>
        <v>1.9226908772082947</v>
      </c>
      <c r="AP31" s="49">
        <f t="shared" ref="AP31:AS31" si="103">100*((AP26/AP15)^(1/11)-1)</f>
        <v>0.65731314664114748</v>
      </c>
      <c r="AQ31" s="56">
        <f t="shared" si="103"/>
        <v>-0.1344621093779641</v>
      </c>
      <c r="AR31" s="56">
        <f t="shared" si="103"/>
        <v>-0.24541357082337178</v>
      </c>
      <c r="AS31" s="56">
        <f t="shared" si="103"/>
        <v>-0.64536183224781496</v>
      </c>
      <c r="AT31" s="56">
        <f t="shared" ref="AT31" si="104">AT26-AT15</f>
        <v>-4.6131770598505994</v>
      </c>
      <c r="AU31" s="56">
        <f t="shared" ref="AU31:AV31" si="105">100*((AU26/AU15)^(1/11)-1)</f>
        <v>-0.4009322034615348</v>
      </c>
      <c r="AV31" s="56">
        <f t="shared" si="105"/>
        <v>2.2232669585683817</v>
      </c>
      <c r="AW31" s="56">
        <f t="shared" ref="AW31" si="106">AW26-AW15</f>
        <v>4.6451157375893377</v>
      </c>
      <c r="AX31" s="49">
        <f t="shared" ref="AX31:BA31" si="107">100*((AX26/AX15)^(1/11)-1)</f>
        <v>1.6343079984628028</v>
      </c>
      <c r="AY31" s="56">
        <f t="shared" si="107"/>
        <v>1.0204202168812238</v>
      </c>
      <c r="AZ31" s="56">
        <f t="shared" si="107"/>
        <v>0.93397233494196819</v>
      </c>
      <c r="BA31" s="56">
        <f t="shared" si="107"/>
        <v>0.63627492212368075</v>
      </c>
      <c r="BB31" s="56">
        <f t="shared" ref="BB31" si="108">BB26-BB15</f>
        <v>-3.4599487877832189</v>
      </c>
      <c r="BC31" s="56">
        <f t="shared" ref="BC31:BD31" si="109">100*((BC26/BC15)^(1/11)-1)</f>
        <v>-0.29494272932248933</v>
      </c>
      <c r="BD31" s="56">
        <f t="shared" si="109"/>
        <v>2.8662085718579755</v>
      </c>
      <c r="BE31" s="50">
        <f t="shared" ref="BE31" si="110">BE26-BE15</f>
        <v>3.45994878778321</v>
      </c>
      <c r="BF31" s="49">
        <f t="shared" ref="BF31:BI31" si="111">100*((BF26/BF15)^(1/11)-1)</f>
        <v>3.7702705337161468E-2</v>
      </c>
      <c r="BG31" s="56">
        <f t="shared" si="111"/>
        <v>-0.5941418394216802</v>
      </c>
      <c r="BH31" s="56">
        <f t="shared" si="111"/>
        <v>-0.61171672633961727</v>
      </c>
      <c r="BI31" s="56">
        <f t="shared" si="111"/>
        <v>-1.0087953072616562</v>
      </c>
      <c r="BJ31" s="56">
        <f t="shared" ref="BJ31" si="112">BJ26-BJ15</f>
        <v>-3.5827535422274082</v>
      </c>
      <c r="BK31" s="56">
        <f t="shared" ref="BK31:BL31" si="113">100*((BK26/BK15)^(1/11)-1)</f>
        <v>-0.39952252704548163</v>
      </c>
      <c r="BL31" s="56">
        <f t="shared" si="113"/>
        <v>0.88721947047287752</v>
      </c>
      <c r="BM31" s="56">
        <f t="shared" ref="BM31" si="114">BM26-BM15</f>
        <v>3.5827535422274153</v>
      </c>
      <c r="BN31" s="49">
        <f t="shared" ref="BN31:BQ31" si="115">100*((BN26/BN15)^(1/11)-1)</f>
        <v>1.240579156309618</v>
      </c>
      <c r="BO31" s="56">
        <f t="shared" si="115"/>
        <v>0.64623763208928597</v>
      </c>
      <c r="BP31" s="56">
        <f t="shared" si="115"/>
        <v>0.40673651627931573</v>
      </c>
      <c r="BQ31" s="56">
        <f t="shared" si="115"/>
        <v>0.16882866836029908</v>
      </c>
      <c r="BR31" s="56">
        <f t="shared" ref="BR31" si="116">BR26-BR15</f>
        <v>-4.1205835719363222</v>
      </c>
      <c r="BS31" s="56">
        <f t="shared" ref="BS31:BT31" si="117">100*((BS26/BS15)^(1/11)-1)</f>
        <v>-0.23694410970169777</v>
      </c>
      <c r="BT31" s="56">
        <f t="shared" si="117"/>
        <v>2.446381244842244</v>
      </c>
      <c r="BU31" s="50">
        <f t="shared" ref="BU31" si="118">BU26-BU15</f>
        <v>4.1205835719363257</v>
      </c>
      <c r="BV31" s="49">
        <f t="shared" ref="BV31:BY31" si="119">100*((BV26/BV15)^(1/11)-1)</f>
        <v>2.4852372724804006E-2</v>
      </c>
      <c r="BW31" s="56">
        <f t="shared" si="119"/>
        <v>-0.58575493861848793</v>
      </c>
      <c r="BX31" s="56">
        <f t="shared" si="119"/>
        <v>-0.63000696262461853</v>
      </c>
      <c r="BY31" s="56">
        <f t="shared" si="119"/>
        <v>-0.9518775240546784</v>
      </c>
      <c r="BZ31" s="56">
        <f t="shared" ref="BZ31" si="120">BZ26-BZ15</f>
        <v>-3.3623143042266435</v>
      </c>
      <c r="CA31" s="56">
        <f t="shared" ref="CA31:CB31" si="121">100*((CA26/CA15)^(1/11)-1)</f>
        <v>-0.32391122469839218</v>
      </c>
      <c r="CB31" s="56">
        <f t="shared" si="121"/>
        <v>1.2067616773150158</v>
      </c>
      <c r="CC31" s="56">
        <f t="shared" ref="CC31" si="122">CC26-CC15</f>
        <v>3.3587784863919765</v>
      </c>
    </row>
    <row r="32" spans="1:81">
      <c r="P32" s="55"/>
      <c r="Q32" s="55"/>
      <c r="BX32" s="55"/>
      <c r="BY32" s="55"/>
      <c r="BZ32" s="55"/>
      <c r="CA32" s="55"/>
      <c r="CB32" s="55"/>
      <c r="CC32" s="55"/>
    </row>
    <row r="34" spans="1:1">
      <c r="A34" s="15" t="s">
        <v>26</v>
      </c>
    </row>
  </sheetData>
  <mergeCells count="59">
    <mergeCell ref="CA28:CB28"/>
    <mergeCell ref="AH4:AO4"/>
    <mergeCell ref="AX4:BE4"/>
    <mergeCell ref="BF28:BI28"/>
    <mergeCell ref="BK28:BL28"/>
    <mergeCell ref="BN28:BQ28"/>
    <mergeCell ref="BS28:BT28"/>
    <mergeCell ref="BV28:BY28"/>
    <mergeCell ref="BF4:BM4"/>
    <mergeCell ref="BT5:BU5"/>
    <mergeCell ref="BN4:BU4"/>
    <mergeCell ref="CB5:CC5"/>
    <mergeCell ref="BV4:CC4"/>
    <mergeCell ref="AH28:AK28"/>
    <mergeCell ref="AM28:AN28"/>
    <mergeCell ref="AV5:AW5"/>
    <mergeCell ref="AP4:AW4"/>
    <mergeCell ref="BD5:BE5"/>
    <mergeCell ref="AP28:AS28"/>
    <mergeCell ref="AU28:AV28"/>
    <mergeCell ref="AX28:BA28"/>
    <mergeCell ref="BC28:BD28"/>
    <mergeCell ref="B28:E28"/>
    <mergeCell ref="G28:H28"/>
    <mergeCell ref="R28:U28"/>
    <mergeCell ref="W28:X28"/>
    <mergeCell ref="Z28:AC28"/>
    <mergeCell ref="Z4:AG4"/>
    <mergeCell ref="J28:M28"/>
    <mergeCell ref="O28:P28"/>
    <mergeCell ref="AE28:AF28"/>
    <mergeCell ref="Z5:AA5"/>
    <mergeCell ref="BX5:CA5"/>
    <mergeCell ref="AR5:AU5"/>
    <mergeCell ref="AX5:AY5"/>
    <mergeCell ref="BF5:BG5"/>
    <mergeCell ref="BN5:BO5"/>
    <mergeCell ref="BV5:BW5"/>
    <mergeCell ref="AZ5:BC5"/>
    <mergeCell ref="BH5:BK5"/>
    <mergeCell ref="BP5:BS5"/>
    <mergeCell ref="BL5:BM5"/>
    <mergeCell ref="B5:C5"/>
    <mergeCell ref="J5:K5"/>
    <mergeCell ref="B4:H4"/>
    <mergeCell ref="R4:X4"/>
    <mergeCell ref="R5:S5"/>
    <mergeCell ref="J4:Q4"/>
    <mergeCell ref="X5:Y5"/>
    <mergeCell ref="AH5:AI5"/>
    <mergeCell ref="AP5:AQ5"/>
    <mergeCell ref="D5:G5"/>
    <mergeCell ref="L5:O5"/>
    <mergeCell ref="T5:W5"/>
    <mergeCell ref="AB5:AE5"/>
    <mergeCell ref="AJ5:AM5"/>
    <mergeCell ref="P5:Q5"/>
    <mergeCell ref="H5:I5"/>
    <mergeCell ref="AF5:AG5"/>
  </mergeCells>
  <pageMargins left="0.7" right="0.7" top="0.75" bottom="0.75" header="0.3" footer="0.3"/>
  <pageSetup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FADF4-5C6B-4949-978C-44559CB3A133}">
  <dimension ref="A1:AO41"/>
  <sheetViews>
    <sheetView zoomScale="91" zoomScaleNormal="91" workbookViewId="0">
      <pane xSplit="1" topLeftCell="B1" activePane="topRight" state="frozen"/>
      <selection pane="topRight"/>
    </sheetView>
  </sheetViews>
  <sheetFormatPr baseColWidth="10" defaultColWidth="10.83203125" defaultRowHeight="16"/>
  <cols>
    <col min="1" max="16384" width="10.83203125" style="22"/>
  </cols>
  <sheetData>
    <row r="1" spans="1:41">
      <c r="A1" s="21" t="s">
        <v>180</v>
      </c>
    </row>
    <row r="2" spans="1:41">
      <c r="A2" s="22" t="s">
        <v>27</v>
      </c>
    </row>
    <row r="5" spans="1:41">
      <c r="B5" s="229" t="s">
        <v>0</v>
      </c>
      <c r="C5" s="229"/>
      <c r="D5" s="229"/>
      <c r="E5" s="229"/>
      <c r="F5" s="230" t="s">
        <v>1</v>
      </c>
      <c r="G5" s="229"/>
      <c r="H5" s="229"/>
      <c r="I5" s="231"/>
      <c r="J5" s="229" t="s">
        <v>2</v>
      </c>
      <c r="K5" s="229"/>
      <c r="L5" s="229"/>
      <c r="M5" s="229"/>
      <c r="N5" s="230" t="s">
        <v>3</v>
      </c>
      <c r="O5" s="229"/>
      <c r="P5" s="229"/>
      <c r="Q5" s="231"/>
      <c r="R5" s="229" t="s">
        <v>4</v>
      </c>
      <c r="S5" s="229"/>
      <c r="T5" s="229"/>
      <c r="U5" s="229"/>
      <c r="V5" s="230" t="s">
        <v>5</v>
      </c>
      <c r="W5" s="229"/>
      <c r="X5" s="229"/>
      <c r="Y5" s="231"/>
      <c r="Z5" s="229" t="s">
        <v>6</v>
      </c>
      <c r="AA5" s="229"/>
      <c r="AB5" s="229"/>
      <c r="AC5" s="229"/>
      <c r="AD5" s="230" t="s">
        <v>7</v>
      </c>
      <c r="AE5" s="229"/>
      <c r="AF5" s="229"/>
      <c r="AG5" s="231"/>
      <c r="AH5" s="229" t="s">
        <v>8</v>
      </c>
      <c r="AI5" s="229"/>
      <c r="AJ5" s="229"/>
      <c r="AK5" s="229"/>
      <c r="AL5" s="230" t="s">
        <v>9</v>
      </c>
      <c r="AM5" s="229"/>
      <c r="AN5" s="229"/>
      <c r="AO5" s="231"/>
    </row>
    <row r="6" spans="1:41">
      <c r="B6" s="23" t="s">
        <v>28</v>
      </c>
      <c r="C6" s="23" t="s">
        <v>29</v>
      </c>
      <c r="D6" s="23" t="s">
        <v>30</v>
      </c>
      <c r="E6" s="23" t="s">
        <v>31</v>
      </c>
      <c r="F6" s="24" t="s">
        <v>28</v>
      </c>
      <c r="G6" s="23" t="s">
        <v>29</v>
      </c>
      <c r="H6" s="23" t="s">
        <v>30</v>
      </c>
      <c r="I6" s="25" t="s">
        <v>31</v>
      </c>
      <c r="J6" s="23" t="s">
        <v>28</v>
      </c>
      <c r="K6" s="23" t="s">
        <v>29</v>
      </c>
      <c r="L6" s="23" t="s">
        <v>30</v>
      </c>
      <c r="M6" s="23" t="s">
        <v>31</v>
      </c>
      <c r="N6" s="24" t="s">
        <v>28</v>
      </c>
      <c r="O6" s="23" t="s">
        <v>29</v>
      </c>
      <c r="P6" s="23" t="s">
        <v>30</v>
      </c>
      <c r="Q6" s="25" t="s">
        <v>31</v>
      </c>
      <c r="R6" s="23" t="s">
        <v>28</v>
      </c>
      <c r="S6" s="23" t="s">
        <v>29</v>
      </c>
      <c r="T6" s="23" t="s">
        <v>30</v>
      </c>
      <c r="U6" s="23" t="s">
        <v>31</v>
      </c>
      <c r="V6" s="24" t="s">
        <v>28</v>
      </c>
      <c r="W6" s="23" t="s">
        <v>29</v>
      </c>
      <c r="X6" s="23" t="s">
        <v>30</v>
      </c>
      <c r="Y6" s="25" t="s">
        <v>31</v>
      </c>
      <c r="Z6" s="23" t="s">
        <v>28</v>
      </c>
      <c r="AA6" s="23" t="s">
        <v>29</v>
      </c>
      <c r="AB6" s="23" t="s">
        <v>30</v>
      </c>
      <c r="AC6" s="23" t="s">
        <v>31</v>
      </c>
      <c r="AD6" s="24" t="s">
        <v>28</v>
      </c>
      <c r="AE6" s="23" t="s">
        <v>29</v>
      </c>
      <c r="AF6" s="23" t="s">
        <v>30</v>
      </c>
      <c r="AG6" s="25" t="s">
        <v>31</v>
      </c>
      <c r="AH6" s="23" t="s">
        <v>28</v>
      </c>
      <c r="AI6" s="23" t="s">
        <v>29</v>
      </c>
      <c r="AJ6" s="23" t="s">
        <v>30</v>
      </c>
      <c r="AK6" s="23" t="s">
        <v>31</v>
      </c>
      <c r="AL6" s="24" t="s">
        <v>28</v>
      </c>
      <c r="AM6" s="23" t="s">
        <v>29</v>
      </c>
      <c r="AN6" s="23" t="s">
        <v>30</v>
      </c>
      <c r="AO6" s="25" t="s">
        <v>31</v>
      </c>
    </row>
    <row r="7" spans="1:41">
      <c r="A7" s="26">
        <v>2000</v>
      </c>
      <c r="B7" s="23">
        <v>17.7</v>
      </c>
      <c r="C7" s="23">
        <v>24.2</v>
      </c>
      <c r="D7" s="23">
        <v>17.2</v>
      </c>
      <c r="E7" s="23">
        <v>7.8</v>
      </c>
      <c r="F7" s="24">
        <v>18.8</v>
      </c>
      <c r="G7" s="23">
        <v>25.8</v>
      </c>
      <c r="H7" s="23">
        <v>17.899999999999999</v>
      </c>
      <c r="I7" s="25">
        <v>10.8</v>
      </c>
      <c r="J7" s="23">
        <v>15.9</v>
      </c>
      <c r="K7" s="23">
        <v>22.1</v>
      </c>
      <c r="L7" s="23">
        <v>15.4</v>
      </c>
      <c r="M7" s="23">
        <v>8.1999999999999993</v>
      </c>
      <c r="N7" s="24">
        <v>18.3</v>
      </c>
      <c r="O7" s="23">
        <v>26</v>
      </c>
      <c r="P7" s="23">
        <v>17.5</v>
      </c>
      <c r="Q7" s="25">
        <v>7.7</v>
      </c>
      <c r="R7" s="23">
        <v>16.3</v>
      </c>
      <c r="S7" s="23">
        <v>23</v>
      </c>
      <c r="T7" s="23">
        <v>15.7</v>
      </c>
      <c r="U7" s="23">
        <v>6.6</v>
      </c>
      <c r="V7" s="24">
        <v>20.5</v>
      </c>
      <c r="W7" s="23">
        <v>27.2</v>
      </c>
      <c r="X7" s="23">
        <v>20.100000000000001</v>
      </c>
      <c r="Y7" s="25">
        <v>12</v>
      </c>
      <c r="Z7" s="23" t="s">
        <v>15</v>
      </c>
      <c r="AA7" s="23" t="s">
        <v>15</v>
      </c>
      <c r="AB7" s="23" t="s">
        <v>15</v>
      </c>
      <c r="AC7" s="23" t="s">
        <v>15</v>
      </c>
      <c r="AD7" s="24">
        <v>23.1</v>
      </c>
      <c r="AE7" s="23">
        <v>31.4</v>
      </c>
      <c r="AF7" s="23">
        <v>23.3</v>
      </c>
      <c r="AG7" s="25">
        <v>10.9</v>
      </c>
      <c r="AH7" s="23">
        <v>17.5</v>
      </c>
      <c r="AI7" s="23">
        <v>23</v>
      </c>
      <c r="AJ7" s="23">
        <v>17.399999999999999</v>
      </c>
      <c r="AK7" s="23">
        <v>9.9</v>
      </c>
      <c r="AL7" s="24">
        <v>20.2</v>
      </c>
      <c r="AM7" s="23">
        <v>27.4</v>
      </c>
      <c r="AN7" s="23">
        <v>19.100000000000001</v>
      </c>
      <c r="AO7" s="25">
        <v>13.4</v>
      </c>
    </row>
    <row r="8" spans="1:41">
      <c r="A8" s="26">
        <v>2001</v>
      </c>
      <c r="B8" s="23">
        <v>17</v>
      </c>
      <c r="C8" s="23">
        <v>23.2</v>
      </c>
      <c r="D8" s="23">
        <v>16.399999999999999</v>
      </c>
      <c r="E8" s="23">
        <v>8.6</v>
      </c>
      <c r="F8" s="24">
        <v>18.399999999999999</v>
      </c>
      <c r="G8" s="23">
        <v>25.3</v>
      </c>
      <c r="H8" s="23">
        <v>17.399999999999999</v>
      </c>
      <c r="I8" s="25">
        <v>11.9</v>
      </c>
      <c r="J8" s="23">
        <v>15.2</v>
      </c>
      <c r="K8" s="23">
        <v>20.9</v>
      </c>
      <c r="L8" s="23">
        <v>14.7</v>
      </c>
      <c r="M8" s="23">
        <v>8.6999999999999993</v>
      </c>
      <c r="N8" s="24">
        <v>18.100000000000001</v>
      </c>
      <c r="O8" s="23">
        <v>25.1</v>
      </c>
      <c r="P8" s="23">
        <v>17.399999999999999</v>
      </c>
      <c r="Q8" s="25">
        <v>8.8000000000000007</v>
      </c>
      <c r="R8" s="23">
        <v>15.8</v>
      </c>
      <c r="S8" s="23">
        <v>22.1</v>
      </c>
      <c r="T8" s="23">
        <v>15.2</v>
      </c>
      <c r="U8" s="23">
        <v>7</v>
      </c>
      <c r="V8" s="24">
        <v>20.3</v>
      </c>
      <c r="W8" s="23">
        <v>26.5</v>
      </c>
      <c r="X8" s="23">
        <v>19.8</v>
      </c>
      <c r="Y8" s="25">
        <v>13.3</v>
      </c>
      <c r="Z8" s="23" t="s">
        <v>15</v>
      </c>
      <c r="AA8" s="23" t="s">
        <v>15</v>
      </c>
      <c r="AB8" s="23" t="s">
        <v>15</v>
      </c>
      <c r="AC8" s="23" t="s">
        <v>15</v>
      </c>
      <c r="AD8" s="24">
        <v>23.5</v>
      </c>
      <c r="AE8" s="23">
        <v>31</v>
      </c>
      <c r="AF8" s="23">
        <v>23.1</v>
      </c>
      <c r="AG8" s="25">
        <v>15.3</v>
      </c>
      <c r="AH8" s="23">
        <v>18</v>
      </c>
      <c r="AI8" s="23">
        <v>24.1</v>
      </c>
      <c r="AJ8" s="23">
        <v>17.5</v>
      </c>
      <c r="AK8" s="23">
        <v>11.9</v>
      </c>
      <c r="AL8" s="24">
        <v>19.899999999999999</v>
      </c>
      <c r="AM8" s="23">
        <v>27.4</v>
      </c>
      <c r="AN8" s="23">
        <v>18.399999999999999</v>
      </c>
      <c r="AO8" s="25">
        <v>14.6</v>
      </c>
    </row>
    <row r="9" spans="1:41">
      <c r="A9" s="26">
        <v>2002</v>
      </c>
      <c r="B9" s="23">
        <v>17.399999999999999</v>
      </c>
      <c r="C9" s="23">
        <v>23.9</v>
      </c>
      <c r="D9" s="23">
        <v>16.600000000000001</v>
      </c>
      <c r="E9" s="23">
        <v>9.6</v>
      </c>
      <c r="F9" s="24">
        <v>18.3</v>
      </c>
      <c r="G9" s="23">
        <v>25.7</v>
      </c>
      <c r="H9" s="23">
        <v>17</v>
      </c>
      <c r="I9" s="25">
        <v>13</v>
      </c>
      <c r="J9" s="23">
        <v>15</v>
      </c>
      <c r="K9" s="23">
        <v>21.3</v>
      </c>
      <c r="L9" s="23">
        <v>14.1</v>
      </c>
      <c r="M9" s="23">
        <v>9.4</v>
      </c>
      <c r="N9" s="24">
        <v>18.399999999999999</v>
      </c>
      <c r="O9" s="23">
        <v>25.8</v>
      </c>
      <c r="P9" s="23">
        <v>17.5</v>
      </c>
      <c r="Q9" s="25">
        <v>9.6</v>
      </c>
      <c r="R9" s="23">
        <v>15.7</v>
      </c>
      <c r="S9" s="23">
        <v>22.3</v>
      </c>
      <c r="T9" s="23">
        <v>14.8</v>
      </c>
      <c r="U9" s="23">
        <v>7.7</v>
      </c>
      <c r="V9" s="24">
        <v>19.8</v>
      </c>
      <c r="W9" s="23">
        <v>26.7</v>
      </c>
      <c r="X9" s="23">
        <v>18.899999999999999</v>
      </c>
      <c r="Y9" s="25">
        <v>13.9</v>
      </c>
      <c r="Z9" s="23" t="s">
        <v>15</v>
      </c>
      <c r="AA9" s="23" t="s">
        <v>15</v>
      </c>
      <c r="AB9" s="23" t="s">
        <v>15</v>
      </c>
      <c r="AC9" s="23" t="s">
        <v>15</v>
      </c>
      <c r="AD9" s="24">
        <v>23.4</v>
      </c>
      <c r="AE9" s="23">
        <v>32.299999999999997</v>
      </c>
      <c r="AF9" s="23">
        <v>22.3</v>
      </c>
      <c r="AG9" s="25">
        <v>16.3</v>
      </c>
      <c r="AH9" s="23">
        <v>17.899999999999999</v>
      </c>
      <c r="AI9" s="23">
        <v>24.2</v>
      </c>
      <c r="AJ9" s="23">
        <v>17.3</v>
      </c>
      <c r="AK9" s="23">
        <v>12</v>
      </c>
      <c r="AL9" s="24">
        <v>19.8</v>
      </c>
      <c r="AM9" s="23">
        <v>27.5</v>
      </c>
      <c r="AN9" s="23">
        <v>17.899999999999999</v>
      </c>
      <c r="AO9" s="25">
        <v>16.100000000000001</v>
      </c>
    </row>
    <row r="10" spans="1:41">
      <c r="A10" s="26">
        <v>2003</v>
      </c>
      <c r="B10" s="23">
        <v>17.7</v>
      </c>
      <c r="C10" s="23">
        <v>24.5</v>
      </c>
      <c r="D10" s="23">
        <v>16.899999999999999</v>
      </c>
      <c r="E10" s="23">
        <v>9.3000000000000007</v>
      </c>
      <c r="F10" s="24">
        <v>18.100000000000001</v>
      </c>
      <c r="G10" s="23">
        <v>25.6</v>
      </c>
      <c r="H10" s="23">
        <v>16.899999999999999</v>
      </c>
      <c r="I10" s="25">
        <v>12.2</v>
      </c>
      <c r="J10" s="23">
        <v>15.1</v>
      </c>
      <c r="K10" s="23">
        <v>21.4</v>
      </c>
      <c r="L10" s="23">
        <v>14.4</v>
      </c>
      <c r="M10" s="23">
        <v>8.8000000000000007</v>
      </c>
      <c r="N10" s="24">
        <v>17.600000000000001</v>
      </c>
      <c r="O10" s="23">
        <v>24.7</v>
      </c>
      <c r="P10" s="23">
        <v>16.8</v>
      </c>
      <c r="Q10" s="25">
        <v>8.9</v>
      </c>
      <c r="R10" s="23">
        <v>16.3</v>
      </c>
      <c r="S10" s="23">
        <v>23.2</v>
      </c>
      <c r="T10" s="23">
        <v>15.6</v>
      </c>
      <c r="U10" s="23">
        <v>7.4</v>
      </c>
      <c r="V10" s="24">
        <v>19.899999999999999</v>
      </c>
      <c r="W10" s="23">
        <v>27.5</v>
      </c>
      <c r="X10" s="23">
        <v>19.2</v>
      </c>
      <c r="Y10" s="25">
        <v>13</v>
      </c>
      <c r="Z10" s="23" t="s">
        <v>15</v>
      </c>
      <c r="AA10" s="23" t="s">
        <v>15</v>
      </c>
      <c r="AB10" s="23" t="s">
        <v>15</v>
      </c>
      <c r="AC10" s="23" t="s">
        <v>15</v>
      </c>
      <c r="AD10" s="24">
        <v>22.6</v>
      </c>
      <c r="AE10" s="23">
        <v>30.8</v>
      </c>
      <c r="AF10" s="23">
        <v>22.1</v>
      </c>
      <c r="AG10" s="25">
        <v>14.4</v>
      </c>
      <c r="AH10" s="23">
        <v>17.399999999999999</v>
      </c>
      <c r="AI10" s="23">
        <v>23.7</v>
      </c>
      <c r="AJ10" s="23">
        <v>17</v>
      </c>
      <c r="AK10" s="23">
        <v>11.5</v>
      </c>
      <c r="AL10" s="24">
        <v>19.5</v>
      </c>
      <c r="AM10" s="23">
        <v>27.7</v>
      </c>
      <c r="AN10" s="23">
        <v>17.7</v>
      </c>
      <c r="AO10" s="25">
        <v>15.2</v>
      </c>
    </row>
    <row r="11" spans="1:41">
      <c r="A11" s="26">
        <v>2004</v>
      </c>
      <c r="B11" s="23">
        <v>17.8</v>
      </c>
      <c r="C11" s="23">
        <v>24.7</v>
      </c>
      <c r="D11" s="23">
        <v>17</v>
      </c>
      <c r="E11" s="23">
        <v>9.5</v>
      </c>
      <c r="F11" s="24">
        <v>18.3</v>
      </c>
      <c r="G11" s="23">
        <v>26.2</v>
      </c>
      <c r="H11" s="23">
        <v>17</v>
      </c>
      <c r="I11" s="25">
        <v>12.6</v>
      </c>
      <c r="J11" s="23">
        <v>15.5</v>
      </c>
      <c r="K11" s="23">
        <v>22.4</v>
      </c>
      <c r="L11" s="23">
        <v>14.5</v>
      </c>
      <c r="M11" s="23">
        <v>9.3000000000000007</v>
      </c>
      <c r="N11" s="24">
        <v>17.600000000000001</v>
      </c>
      <c r="O11" s="23">
        <v>25.2</v>
      </c>
      <c r="P11" s="23">
        <v>16.600000000000001</v>
      </c>
      <c r="Q11" s="25">
        <v>9.1</v>
      </c>
      <c r="R11" s="23">
        <v>16</v>
      </c>
      <c r="S11" s="23">
        <v>22.5</v>
      </c>
      <c r="T11" s="23">
        <v>15.4</v>
      </c>
      <c r="U11" s="23">
        <v>7.6</v>
      </c>
      <c r="V11" s="24">
        <v>20.2</v>
      </c>
      <c r="W11" s="23">
        <v>28</v>
      </c>
      <c r="X11" s="23">
        <v>19.399999999999999</v>
      </c>
      <c r="Y11" s="25">
        <v>13.5</v>
      </c>
      <c r="Z11" s="23" t="s">
        <v>15</v>
      </c>
      <c r="AA11" s="23" t="s">
        <v>15</v>
      </c>
      <c r="AB11" s="23" t="s">
        <v>15</v>
      </c>
      <c r="AC11" s="23" t="s">
        <v>15</v>
      </c>
      <c r="AD11" s="24">
        <v>23.5</v>
      </c>
      <c r="AE11" s="23">
        <v>33</v>
      </c>
      <c r="AF11" s="23">
        <v>22.9</v>
      </c>
      <c r="AG11" s="25">
        <v>14.7</v>
      </c>
      <c r="AH11" s="23">
        <v>17.3</v>
      </c>
      <c r="AI11" s="23">
        <v>23.3</v>
      </c>
      <c r="AJ11" s="23">
        <v>16.8</v>
      </c>
      <c r="AK11" s="23">
        <v>12.3</v>
      </c>
      <c r="AL11" s="24">
        <v>19.899999999999999</v>
      </c>
      <c r="AM11" s="23">
        <v>28.5</v>
      </c>
      <c r="AN11" s="23">
        <v>18</v>
      </c>
      <c r="AO11" s="25">
        <v>15.7</v>
      </c>
    </row>
    <row r="12" spans="1:41">
      <c r="A12" s="26">
        <v>2005</v>
      </c>
      <c r="B12" s="23">
        <v>17.7</v>
      </c>
      <c r="C12" s="23">
        <v>23.6</v>
      </c>
      <c r="D12" s="23">
        <v>16.899999999999999</v>
      </c>
      <c r="E12" s="23">
        <v>11.2</v>
      </c>
      <c r="F12" s="24">
        <v>18.5</v>
      </c>
      <c r="G12" s="23">
        <v>25.9</v>
      </c>
      <c r="H12" s="23">
        <v>17.2</v>
      </c>
      <c r="I12" s="25">
        <v>13.9</v>
      </c>
      <c r="J12" s="23">
        <v>15.4</v>
      </c>
      <c r="K12" s="23">
        <v>21.3</v>
      </c>
      <c r="L12" s="23">
        <v>14.6</v>
      </c>
      <c r="M12" s="23">
        <v>10.4</v>
      </c>
      <c r="N12" s="24">
        <v>17.899999999999999</v>
      </c>
      <c r="O12" s="23">
        <v>25.2</v>
      </c>
      <c r="P12" s="23">
        <v>17.100000000000001</v>
      </c>
      <c r="Q12" s="25">
        <v>10.1</v>
      </c>
      <c r="R12" s="23">
        <v>15.8</v>
      </c>
      <c r="S12" s="23">
        <v>22.1</v>
      </c>
      <c r="T12" s="23">
        <v>15.2</v>
      </c>
      <c r="U12" s="23">
        <v>8.1999999999999993</v>
      </c>
      <c r="V12" s="24">
        <v>19.5</v>
      </c>
      <c r="W12" s="23">
        <v>25.6</v>
      </c>
      <c r="X12" s="23">
        <v>18.8</v>
      </c>
      <c r="Y12" s="25">
        <v>15.3</v>
      </c>
      <c r="Z12" s="23" t="s">
        <v>15</v>
      </c>
      <c r="AA12" s="23" t="s">
        <v>15</v>
      </c>
      <c r="AB12" s="23" t="s">
        <v>15</v>
      </c>
      <c r="AC12" s="23" t="s">
        <v>15</v>
      </c>
      <c r="AD12" s="24">
        <v>24.4</v>
      </c>
      <c r="AE12" s="23">
        <v>34.6</v>
      </c>
      <c r="AF12" s="23">
        <v>23.8</v>
      </c>
      <c r="AG12" s="25">
        <v>15.7</v>
      </c>
      <c r="AH12" s="23">
        <v>17.3</v>
      </c>
      <c r="AI12" s="23">
        <v>22.5</v>
      </c>
      <c r="AJ12" s="23">
        <v>16.8</v>
      </c>
      <c r="AK12" s="23">
        <v>13.6</v>
      </c>
      <c r="AL12" s="24">
        <v>20.3</v>
      </c>
      <c r="AM12" s="23">
        <v>28.7</v>
      </c>
      <c r="AN12" s="23">
        <v>18.3</v>
      </c>
      <c r="AO12" s="25">
        <v>17.3</v>
      </c>
    </row>
    <row r="13" spans="1:41">
      <c r="A13" s="26">
        <v>2006</v>
      </c>
      <c r="B13" s="23">
        <v>17.5</v>
      </c>
      <c r="C13" s="23">
        <v>22.8</v>
      </c>
      <c r="D13" s="23">
        <v>17</v>
      </c>
      <c r="E13" s="23">
        <v>11</v>
      </c>
      <c r="F13" s="24">
        <v>18.399999999999999</v>
      </c>
      <c r="G13" s="23">
        <v>25.4</v>
      </c>
      <c r="H13" s="23">
        <v>17.2</v>
      </c>
      <c r="I13" s="25">
        <v>13.7</v>
      </c>
      <c r="J13" s="23">
        <v>15.2</v>
      </c>
      <c r="K13" s="23">
        <v>20.9</v>
      </c>
      <c r="L13" s="23">
        <v>14.5</v>
      </c>
      <c r="M13" s="23">
        <v>10.199999999999999</v>
      </c>
      <c r="N13" s="24">
        <v>17.8</v>
      </c>
      <c r="O13" s="23">
        <v>24.7</v>
      </c>
      <c r="P13" s="23">
        <v>17</v>
      </c>
      <c r="Q13" s="25">
        <v>10.1</v>
      </c>
      <c r="R13" s="23">
        <v>16.399999999999999</v>
      </c>
      <c r="S13" s="23">
        <v>22.7</v>
      </c>
      <c r="T13" s="23">
        <v>16</v>
      </c>
      <c r="U13" s="23">
        <v>8.1</v>
      </c>
      <c r="V13" s="24">
        <v>18.2</v>
      </c>
      <c r="W13" s="23">
        <v>23.1</v>
      </c>
      <c r="X13" s="23">
        <v>17.3</v>
      </c>
      <c r="Y13" s="25">
        <v>16.3</v>
      </c>
      <c r="Z13" s="23">
        <v>19.2</v>
      </c>
      <c r="AA13" s="23">
        <v>28.9</v>
      </c>
      <c r="AB13" s="23">
        <v>17.600000000000001</v>
      </c>
      <c r="AC13" s="23">
        <v>13.7</v>
      </c>
      <c r="AD13" s="24">
        <v>22.9</v>
      </c>
      <c r="AE13" s="23">
        <v>30.7</v>
      </c>
      <c r="AF13" s="23">
        <v>22.4</v>
      </c>
      <c r="AG13" s="25">
        <v>16.100000000000001</v>
      </c>
      <c r="AH13" s="23">
        <v>17.3</v>
      </c>
      <c r="AI13" s="23">
        <v>22.4</v>
      </c>
      <c r="AJ13" s="23">
        <v>17</v>
      </c>
      <c r="AK13" s="23">
        <v>12.9</v>
      </c>
      <c r="AL13" s="24">
        <v>20.3</v>
      </c>
      <c r="AM13" s="23">
        <v>28.2</v>
      </c>
      <c r="AN13" s="23">
        <v>18.5</v>
      </c>
      <c r="AO13" s="25">
        <v>17.3</v>
      </c>
    </row>
    <row r="14" spans="1:41">
      <c r="A14" s="26">
        <v>2007</v>
      </c>
      <c r="B14" s="23">
        <v>17.600000000000001</v>
      </c>
      <c r="C14" s="23">
        <v>22.7</v>
      </c>
      <c r="D14" s="23">
        <v>17</v>
      </c>
      <c r="E14" s="23">
        <v>11.8</v>
      </c>
      <c r="F14" s="24">
        <v>18.2</v>
      </c>
      <c r="G14" s="23">
        <v>25.1</v>
      </c>
      <c r="H14" s="23">
        <v>16.899999999999999</v>
      </c>
      <c r="I14" s="25">
        <v>14.7</v>
      </c>
      <c r="J14" s="23">
        <v>15.3</v>
      </c>
      <c r="K14" s="23">
        <v>21</v>
      </c>
      <c r="L14" s="23">
        <v>14.6</v>
      </c>
      <c r="M14" s="23">
        <v>10.4</v>
      </c>
      <c r="N14" s="24">
        <v>17.3</v>
      </c>
      <c r="O14" s="23">
        <v>24.2</v>
      </c>
      <c r="P14" s="23">
        <v>16.399999999999999</v>
      </c>
      <c r="Q14" s="25">
        <v>10.5</v>
      </c>
      <c r="R14" s="23">
        <v>16</v>
      </c>
      <c r="S14" s="23">
        <v>22.3</v>
      </c>
      <c r="T14" s="23">
        <v>15.5</v>
      </c>
      <c r="U14" s="23">
        <v>8.1999999999999993</v>
      </c>
      <c r="V14" s="24">
        <v>18</v>
      </c>
      <c r="W14" s="23">
        <v>23.6</v>
      </c>
      <c r="X14" s="23">
        <v>16.7</v>
      </c>
      <c r="Y14" s="25">
        <v>17.399999999999999</v>
      </c>
      <c r="Z14" s="23">
        <v>19.3</v>
      </c>
      <c r="AA14" s="23">
        <v>27.9</v>
      </c>
      <c r="AB14" s="23">
        <v>17.600000000000001</v>
      </c>
      <c r="AC14" s="23">
        <v>15.3</v>
      </c>
      <c r="AD14" s="24">
        <v>22.9</v>
      </c>
      <c r="AE14" s="23">
        <v>30.4</v>
      </c>
      <c r="AF14" s="23">
        <v>22</v>
      </c>
      <c r="AG14" s="25">
        <v>18.399999999999999</v>
      </c>
      <c r="AH14" s="23">
        <v>18.2</v>
      </c>
      <c r="AI14" s="23">
        <v>23.3</v>
      </c>
      <c r="AJ14" s="23">
        <v>17.8</v>
      </c>
      <c r="AK14" s="23">
        <v>14.4</v>
      </c>
      <c r="AL14" s="24">
        <v>20.100000000000001</v>
      </c>
      <c r="AM14" s="23">
        <v>27.8</v>
      </c>
      <c r="AN14" s="23">
        <v>18.100000000000001</v>
      </c>
      <c r="AO14" s="25">
        <v>18.7</v>
      </c>
    </row>
    <row r="15" spans="1:41">
      <c r="A15" s="26">
        <v>2008</v>
      </c>
      <c r="B15" s="23">
        <v>17.7</v>
      </c>
      <c r="C15" s="23">
        <v>22.8</v>
      </c>
      <c r="D15" s="23">
        <v>17.2</v>
      </c>
      <c r="E15" s="23">
        <v>12.3</v>
      </c>
      <c r="F15" s="24">
        <v>18.399999999999999</v>
      </c>
      <c r="G15" s="23">
        <v>25.2</v>
      </c>
      <c r="H15" s="23">
        <v>16.899999999999999</v>
      </c>
      <c r="I15" s="25">
        <v>15.9</v>
      </c>
      <c r="J15" s="23">
        <v>15.5</v>
      </c>
      <c r="K15" s="23">
        <v>20.9</v>
      </c>
      <c r="L15" s="23">
        <v>14.8</v>
      </c>
      <c r="M15" s="23">
        <v>11.1</v>
      </c>
      <c r="N15" s="24">
        <v>17.5</v>
      </c>
      <c r="O15" s="23">
        <v>24.4</v>
      </c>
      <c r="P15" s="23">
        <v>16.399999999999999</v>
      </c>
      <c r="Q15" s="25">
        <v>11.6</v>
      </c>
      <c r="R15" s="23">
        <v>16.3</v>
      </c>
      <c r="S15" s="23">
        <v>22.4</v>
      </c>
      <c r="T15" s="23">
        <v>15.7</v>
      </c>
      <c r="U15" s="23">
        <v>9.5</v>
      </c>
      <c r="V15" s="24">
        <v>17.899999999999999</v>
      </c>
      <c r="W15" s="23">
        <v>23.1</v>
      </c>
      <c r="X15" s="23">
        <v>16.3</v>
      </c>
      <c r="Y15" s="25">
        <v>18.7</v>
      </c>
      <c r="Z15" s="23">
        <v>19.399999999999999</v>
      </c>
      <c r="AA15" s="23">
        <v>28</v>
      </c>
      <c r="AB15" s="23">
        <v>17.600000000000001</v>
      </c>
      <c r="AC15" s="23">
        <v>16.5</v>
      </c>
      <c r="AD15" s="24">
        <v>23.5</v>
      </c>
      <c r="AE15" s="23">
        <v>31.1</v>
      </c>
      <c r="AF15" s="23">
        <v>22.4</v>
      </c>
      <c r="AG15" s="25">
        <v>19.899999999999999</v>
      </c>
      <c r="AH15" s="23">
        <v>18.5</v>
      </c>
      <c r="AI15" s="23">
        <v>23.6</v>
      </c>
      <c r="AJ15" s="23">
        <v>17.8</v>
      </c>
      <c r="AK15" s="23">
        <v>15.7</v>
      </c>
      <c r="AL15" s="24">
        <v>20.399999999999999</v>
      </c>
      <c r="AM15" s="23">
        <v>28.1</v>
      </c>
      <c r="AN15" s="23">
        <v>18</v>
      </c>
      <c r="AO15" s="25">
        <v>20.2</v>
      </c>
    </row>
    <row r="16" spans="1:41">
      <c r="A16" s="26">
        <v>2009</v>
      </c>
      <c r="B16" s="23">
        <v>17.8</v>
      </c>
      <c r="C16" s="23">
        <v>22.8</v>
      </c>
      <c r="D16" s="23">
        <v>17.5</v>
      </c>
      <c r="E16" s="23">
        <v>11.5</v>
      </c>
      <c r="F16" s="24">
        <v>17.600000000000001</v>
      </c>
      <c r="G16" s="23">
        <v>24.7</v>
      </c>
      <c r="H16" s="23">
        <v>16.399999999999999</v>
      </c>
      <c r="I16" s="25">
        <v>13.8</v>
      </c>
      <c r="J16" s="23">
        <v>14.9</v>
      </c>
      <c r="K16" s="23">
        <v>20.3</v>
      </c>
      <c r="L16" s="23">
        <v>14.3</v>
      </c>
      <c r="M16" s="23">
        <v>9.9</v>
      </c>
      <c r="N16" s="24">
        <v>16.600000000000001</v>
      </c>
      <c r="O16" s="23">
        <v>23.9</v>
      </c>
      <c r="P16" s="23">
        <v>15.7</v>
      </c>
      <c r="Q16" s="25">
        <v>10</v>
      </c>
      <c r="R16" s="23">
        <v>15.9</v>
      </c>
      <c r="S16" s="23">
        <v>22.3</v>
      </c>
      <c r="T16" s="23">
        <v>15.4</v>
      </c>
      <c r="U16" s="23">
        <v>8.1999999999999993</v>
      </c>
      <c r="V16" s="24">
        <v>18</v>
      </c>
      <c r="W16" s="23">
        <v>24.1</v>
      </c>
      <c r="X16" s="23">
        <v>16.899999999999999</v>
      </c>
      <c r="Y16" s="25">
        <v>16.100000000000001</v>
      </c>
      <c r="Z16" s="23">
        <v>18.899999999999999</v>
      </c>
      <c r="AA16" s="23">
        <v>27.9</v>
      </c>
      <c r="AB16" s="23">
        <v>17.399999999999999</v>
      </c>
      <c r="AC16" s="23">
        <v>14.4</v>
      </c>
      <c r="AD16" s="24">
        <v>22.1</v>
      </c>
      <c r="AE16" s="23">
        <v>29.5</v>
      </c>
      <c r="AF16" s="23">
        <v>21.2</v>
      </c>
      <c r="AG16" s="25">
        <v>18.3</v>
      </c>
      <c r="AH16" s="23">
        <v>18</v>
      </c>
      <c r="AI16" s="23">
        <v>23.5</v>
      </c>
      <c r="AJ16" s="23">
        <v>17.7</v>
      </c>
      <c r="AK16" s="23">
        <v>13.9</v>
      </c>
      <c r="AL16" s="24">
        <v>19.399999999999999</v>
      </c>
      <c r="AM16" s="23">
        <v>27.5</v>
      </c>
      <c r="AN16" s="23">
        <v>17.399999999999999</v>
      </c>
      <c r="AO16" s="25">
        <v>17.5</v>
      </c>
    </row>
    <row r="17" spans="1:41">
      <c r="A17" s="26">
        <v>2010</v>
      </c>
      <c r="B17" s="23">
        <v>17.7</v>
      </c>
      <c r="C17" s="23">
        <v>22.2</v>
      </c>
      <c r="D17" s="23">
        <v>17.3</v>
      </c>
      <c r="E17" s="23">
        <v>12.6</v>
      </c>
      <c r="F17" s="24">
        <v>17.5</v>
      </c>
      <c r="G17" s="23">
        <v>24.2</v>
      </c>
      <c r="H17" s="23">
        <v>16.2</v>
      </c>
      <c r="I17" s="25">
        <v>14.6</v>
      </c>
      <c r="J17" s="23">
        <v>14.8</v>
      </c>
      <c r="K17" s="23">
        <v>20</v>
      </c>
      <c r="L17" s="23">
        <v>14.1</v>
      </c>
      <c r="M17" s="23">
        <v>10.5</v>
      </c>
      <c r="N17" s="24">
        <v>16.899999999999999</v>
      </c>
      <c r="O17" s="23">
        <v>24.2</v>
      </c>
      <c r="P17" s="23">
        <v>15.9</v>
      </c>
      <c r="Q17" s="25">
        <v>10.7</v>
      </c>
      <c r="R17" s="23">
        <v>16.100000000000001</v>
      </c>
      <c r="S17" s="23">
        <v>22.1</v>
      </c>
      <c r="T17" s="23">
        <v>15.6</v>
      </c>
      <c r="U17" s="23">
        <v>8.9</v>
      </c>
      <c r="V17" s="24">
        <v>17.600000000000001</v>
      </c>
      <c r="W17" s="23">
        <v>23</v>
      </c>
      <c r="X17" s="23">
        <v>16.7</v>
      </c>
      <c r="Y17" s="25">
        <v>15.8</v>
      </c>
      <c r="Z17" s="23">
        <v>19.100000000000001</v>
      </c>
      <c r="AA17" s="23">
        <v>27.8</v>
      </c>
      <c r="AB17" s="23">
        <v>17.5</v>
      </c>
      <c r="AC17" s="23">
        <v>15.6</v>
      </c>
      <c r="AD17" s="24">
        <v>22.5</v>
      </c>
      <c r="AE17" s="23">
        <v>30</v>
      </c>
      <c r="AF17" s="23">
        <v>21.4</v>
      </c>
      <c r="AG17" s="25">
        <v>19.3</v>
      </c>
      <c r="AH17" s="23">
        <v>17.8</v>
      </c>
      <c r="AI17" s="23">
        <v>22.9</v>
      </c>
      <c r="AJ17" s="23">
        <v>17.2</v>
      </c>
      <c r="AK17" s="23">
        <v>15</v>
      </c>
      <c r="AL17" s="24">
        <v>19</v>
      </c>
      <c r="AM17" s="23">
        <v>26.4</v>
      </c>
      <c r="AN17" s="23">
        <v>16.899999999999999</v>
      </c>
      <c r="AO17" s="25">
        <v>18.399999999999999</v>
      </c>
    </row>
    <row r="18" spans="1:41">
      <c r="A18" s="26">
        <v>2011</v>
      </c>
      <c r="B18" s="23">
        <v>17.7</v>
      </c>
      <c r="C18" s="23">
        <v>22.4</v>
      </c>
      <c r="D18" s="23">
        <v>17.399999999999999</v>
      </c>
      <c r="E18" s="23">
        <v>12.2</v>
      </c>
      <c r="F18" s="24">
        <v>17.7</v>
      </c>
      <c r="G18" s="23">
        <v>24.5</v>
      </c>
      <c r="H18" s="23">
        <v>16.399999999999999</v>
      </c>
      <c r="I18" s="25">
        <v>14.6</v>
      </c>
      <c r="J18" s="23">
        <v>15</v>
      </c>
      <c r="K18" s="23">
        <v>20.399999999999999</v>
      </c>
      <c r="L18" s="23">
        <v>14.3</v>
      </c>
      <c r="M18" s="23">
        <v>10.7</v>
      </c>
      <c r="N18" s="24">
        <v>17.2</v>
      </c>
      <c r="O18" s="23">
        <v>24.8</v>
      </c>
      <c r="P18" s="23">
        <v>16.3</v>
      </c>
      <c r="Q18" s="25">
        <v>10.6</v>
      </c>
      <c r="R18" s="23">
        <v>16.100000000000001</v>
      </c>
      <c r="S18" s="23">
        <v>21.9</v>
      </c>
      <c r="T18" s="23">
        <v>15.7</v>
      </c>
      <c r="U18" s="23">
        <v>9.1999999999999993</v>
      </c>
      <c r="V18" s="24">
        <v>17.5</v>
      </c>
      <c r="W18" s="23">
        <v>22.7</v>
      </c>
      <c r="X18" s="23">
        <v>16.7</v>
      </c>
      <c r="Y18" s="25">
        <v>15.7</v>
      </c>
      <c r="Z18" s="23">
        <v>19</v>
      </c>
      <c r="AA18" s="23">
        <v>28.2</v>
      </c>
      <c r="AB18" s="23">
        <v>17.3</v>
      </c>
      <c r="AC18" s="23">
        <v>15.1</v>
      </c>
      <c r="AD18" s="24">
        <v>22.2</v>
      </c>
      <c r="AE18" s="23">
        <v>30.2</v>
      </c>
      <c r="AF18" s="23">
        <v>21.4</v>
      </c>
      <c r="AG18" s="25">
        <v>18.2</v>
      </c>
      <c r="AH18" s="23">
        <v>17.399999999999999</v>
      </c>
      <c r="AI18" s="23">
        <v>20.8</v>
      </c>
      <c r="AJ18" s="23">
        <v>17.100000000000001</v>
      </c>
      <c r="AK18" s="23">
        <v>15.4</v>
      </c>
      <c r="AL18" s="24">
        <v>19.3</v>
      </c>
      <c r="AM18" s="23">
        <v>27.2</v>
      </c>
      <c r="AN18" s="23">
        <v>17.2</v>
      </c>
      <c r="AO18" s="25">
        <v>18.3</v>
      </c>
    </row>
    <row r="19" spans="1:41">
      <c r="A19" s="26">
        <v>2012</v>
      </c>
      <c r="B19" s="23">
        <v>17.5</v>
      </c>
      <c r="C19" s="23">
        <v>22.2</v>
      </c>
      <c r="D19" s="23">
        <v>17.3</v>
      </c>
      <c r="E19" s="23">
        <v>11.8</v>
      </c>
      <c r="F19" s="24">
        <v>17.7</v>
      </c>
      <c r="G19" s="23">
        <v>24.9</v>
      </c>
      <c r="H19" s="23">
        <v>16.5</v>
      </c>
      <c r="I19" s="25">
        <v>14</v>
      </c>
      <c r="J19" s="23">
        <v>15.3</v>
      </c>
      <c r="K19" s="23">
        <v>21.1</v>
      </c>
      <c r="L19" s="23">
        <v>14.7</v>
      </c>
      <c r="M19" s="23">
        <v>10.4</v>
      </c>
      <c r="N19" s="24">
        <v>17.5</v>
      </c>
      <c r="O19" s="23">
        <v>25.2</v>
      </c>
      <c r="P19" s="23">
        <v>16.7</v>
      </c>
      <c r="Q19" s="25">
        <v>10.5</v>
      </c>
      <c r="R19" s="23">
        <v>16.399999999999999</v>
      </c>
      <c r="S19" s="23">
        <v>22.7</v>
      </c>
      <c r="T19" s="23">
        <v>16.100000000000001</v>
      </c>
      <c r="U19" s="23">
        <v>8.9</v>
      </c>
      <c r="V19" s="24">
        <v>17.8</v>
      </c>
      <c r="W19" s="23">
        <v>24.6</v>
      </c>
      <c r="X19" s="23">
        <v>16.600000000000001</v>
      </c>
      <c r="Y19" s="25">
        <v>16.2</v>
      </c>
      <c r="Z19" s="23">
        <v>18.3</v>
      </c>
      <c r="AA19" s="23">
        <v>26.9</v>
      </c>
      <c r="AB19" s="23">
        <v>17</v>
      </c>
      <c r="AC19" s="23">
        <v>14</v>
      </c>
      <c r="AD19" s="24">
        <v>21.6</v>
      </c>
      <c r="AE19" s="23">
        <v>31</v>
      </c>
      <c r="AF19" s="23">
        <v>20.6</v>
      </c>
      <c r="AG19" s="25">
        <v>17.399999999999999</v>
      </c>
      <c r="AH19" s="23">
        <v>17.399999999999999</v>
      </c>
      <c r="AI19" s="23">
        <v>22.4</v>
      </c>
      <c r="AJ19" s="23">
        <v>16.899999999999999</v>
      </c>
      <c r="AK19" s="23">
        <v>14.9</v>
      </c>
      <c r="AL19" s="24">
        <v>19.100000000000001</v>
      </c>
      <c r="AM19" s="23">
        <v>27.2</v>
      </c>
      <c r="AN19" s="23">
        <v>17.2</v>
      </c>
      <c r="AO19" s="25">
        <v>17.399999999999999</v>
      </c>
    </row>
    <row r="20" spans="1:41">
      <c r="A20" s="26">
        <v>2013</v>
      </c>
      <c r="B20" s="23">
        <v>17.600000000000001</v>
      </c>
      <c r="C20" s="23">
        <v>22.2</v>
      </c>
      <c r="D20" s="23">
        <v>17.399999999999999</v>
      </c>
      <c r="E20" s="23">
        <v>12.3</v>
      </c>
      <c r="F20" s="24">
        <v>18.100000000000001</v>
      </c>
      <c r="G20" s="23">
        <v>25.1</v>
      </c>
      <c r="H20" s="23">
        <v>16.899999999999999</v>
      </c>
      <c r="I20" s="25">
        <v>15</v>
      </c>
      <c r="J20" s="23">
        <v>15.8</v>
      </c>
      <c r="K20" s="23">
        <v>21.4</v>
      </c>
      <c r="L20" s="23">
        <v>15.2</v>
      </c>
      <c r="M20" s="23">
        <v>11.2</v>
      </c>
      <c r="N20" s="24">
        <v>17.7</v>
      </c>
      <c r="O20" s="23">
        <v>25.4</v>
      </c>
      <c r="P20" s="23">
        <v>16.899999999999999</v>
      </c>
      <c r="Q20" s="25">
        <v>11.2</v>
      </c>
      <c r="R20" s="23">
        <v>16.8</v>
      </c>
      <c r="S20" s="23">
        <v>22.6</v>
      </c>
      <c r="T20" s="23">
        <v>16.7</v>
      </c>
      <c r="U20" s="23">
        <v>9.4</v>
      </c>
      <c r="V20" s="24">
        <v>17.899999999999999</v>
      </c>
      <c r="W20" s="23">
        <v>23.8</v>
      </c>
      <c r="X20" s="23">
        <v>16.600000000000001</v>
      </c>
      <c r="Y20" s="25">
        <v>17.3</v>
      </c>
      <c r="Z20" s="23">
        <v>18.2</v>
      </c>
      <c r="AA20" s="23">
        <v>26</v>
      </c>
      <c r="AB20" s="23">
        <v>17</v>
      </c>
      <c r="AC20" s="23">
        <v>14.6</v>
      </c>
      <c r="AD20" s="24">
        <v>22</v>
      </c>
      <c r="AE20" s="23">
        <v>31.2</v>
      </c>
      <c r="AF20" s="23">
        <v>20.9</v>
      </c>
      <c r="AG20" s="25">
        <v>18.2</v>
      </c>
      <c r="AH20" s="23">
        <v>18.100000000000001</v>
      </c>
      <c r="AI20" s="23">
        <v>23.6</v>
      </c>
      <c r="AJ20" s="23">
        <v>17.3</v>
      </c>
      <c r="AK20" s="23">
        <v>16.3</v>
      </c>
      <c r="AL20" s="24">
        <v>19.7</v>
      </c>
      <c r="AM20" s="23">
        <v>27.8</v>
      </c>
      <c r="AN20" s="23">
        <v>17.7</v>
      </c>
      <c r="AO20" s="25">
        <v>18.600000000000001</v>
      </c>
    </row>
    <row r="21" spans="1:41">
      <c r="A21" s="26">
        <v>2014</v>
      </c>
      <c r="B21" s="23">
        <v>17.7</v>
      </c>
      <c r="C21" s="23">
        <v>21.8</v>
      </c>
      <c r="D21" s="23">
        <v>17.399999999999999</v>
      </c>
      <c r="E21" s="23">
        <v>13.4</v>
      </c>
      <c r="F21" s="24">
        <v>18.5</v>
      </c>
      <c r="G21" s="23">
        <v>25.4</v>
      </c>
      <c r="H21" s="23">
        <v>17.100000000000001</v>
      </c>
      <c r="I21" s="25">
        <v>16.2</v>
      </c>
      <c r="J21" s="23">
        <v>16.2</v>
      </c>
      <c r="K21" s="23">
        <v>21.7</v>
      </c>
      <c r="L21" s="23">
        <v>15.6</v>
      </c>
      <c r="M21" s="23">
        <v>12.1</v>
      </c>
      <c r="N21" s="24">
        <v>18</v>
      </c>
      <c r="O21" s="23">
        <v>25.9</v>
      </c>
      <c r="P21" s="23">
        <v>17</v>
      </c>
      <c r="Q21" s="25">
        <v>12.4</v>
      </c>
      <c r="R21" s="23">
        <v>17.2</v>
      </c>
      <c r="S21" s="23">
        <v>22.7</v>
      </c>
      <c r="T21" s="23">
        <v>17</v>
      </c>
      <c r="U21" s="23">
        <v>10.7</v>
      </c>
      <c r="V21" s="24">
        <v>19</v>
      </c>
      <c r="W21" s="23">
        <v>24.8</v>
      </c>
      <c r="X21" s="23">
        <v>17.5</v>
      </c>
      <c r="Y21" s="25">
        <v>19</v>
      </c>
      <c r="Z21" s="23">
        <v>18.899999999999999</v>
      </c>
      <c r="AA21" s="23">
        <v>27.1</v>
      </c>
      <c r="AB21" s="23">
        <v>17.600000000000001</v>
      </c>
      <c r="AC21" s="23">
        <v>15.8</v>
      </c>
      <c r="AD21" s="24">
        <v>22.8</v>
      </c>
      <c r="AE21" s="23">
        <v>32.700000000000003</v>
      </c>
      <c r="AF21" s="23">
        <v>21.3</v>
      </c>
      <c r="AG21" s="25">
        <v>20.2</v>
      </c>
      <c r="AH21" s="23">
        <v>18.5</v>
      </c>
      <c r="AI21" s="23">
        <v>23.6</v>
      </c>
      <c r="AJ21" s="23">
        <v>17.5</v>
      </c>
      <c r="AK21" s="23">
        <v>17.899999999999999</v>
      </c>
      <c r="AL21" s="24">
        <v>19.899999999999999</v>
      </c>
      <c r="AM21" s="23">
        <v>27.8</v>
      </c>
      <c r="AN21" s="23">
        <v>17.600000000000001</v>
      </c>
      <c r="AO21" s="25">
        <v>19.899999999999999</v>
      </c>
    </row>
    <row r="22" spans="1:41">
      <c r="A22" s="26">
        <v>2015</v>
      </c>
      <c r="B22" s="23">
        <v>17.3</v>
      </c>
      <c r="C22" s="23">
        <v>20.9</v>
      </c>
      <c r="D22" s="23">
        <v>17.2</v>
      </c>
      <c r="E22" s="23">
        <v>13.2</v>
      </c>
      <c r="F22" s="24">
        <v>18.100000000000001</v>
      </c>
      <c r="G22" s="23">
        <v>24.7</v>
      </c>
      <c r="H22" s="23">
        <v>16.8</v>
      </c>
      <c r="I22" s="25">
        <v>15.6</v>
      </c>
      <c r="J22" s="23">
        <v>16.3</v>
      </c>
      <c r="K22" s="23">
        <v>21.7</v>
      </c>
      <c r="L22" s="23">
        <v>15.8</v>
      </c>
      <c r="M22" s="23">
        <v>11.8</v>
      </c>
      <c r="N22" s="24">
        <v>17.7</v>
      </c>
      <c r="O22" s="23">
        <v>24.9</v>
      </c>
      <c r="P22" s="23">
        <v>17</v>
      </c>
      <c r="Q22" s="25">
        <v>12.1</v>
      </c>
      <c r="R22" s="23">
        <v>17</v>
      </c>
      <c r="S22" s="23">
        <v>23.1</v>
      </c>
      <c r="T22" s="23">
        <v>16.8</v>
      </c>
      <c r="U22" s="23">
        <v>10.199999999999999</v>
      </c>
      <c r="V22" s="24">
        <v>18.600000000000001</v>
      </c>
      <c r="W22" s="23">
        <v>24</v>
      </c>
      <c r="X22" s="23">
        <v>17.3</v>
      </c>
      <c r="Y22" s="25">
        <v>18.8</v>
      </c>
      <c r="Z22" s="23">
        <v>18.7</v>
      </c>
      <c r="AA22" s="23">
        <v>27.4</v>
      </c>
      <c r="AB22" s="23">
        <v>17.3</v>
      </c>
      <c r="AC22" s="23">
        <v>15</v>
      </c>
      <c r="AD22" s="24">
        <v>22.4</v>
      </c>
      <c r="AE22" s="23">
        <v>31.5</v>
      </c>
      <c r="AF22" s="23">
        <v>20.9</v>
      </c>
      <c r="AG22" s="25">
        <v>20.6</v>
      </c>
      <c r="AH22" s="23">
        <v>18.100000000000001</v>
      </c>
      <c r="AI22" s="23">
        <v>22.8</v>
      </c>
      <c r="AJ22" s="23">
        <v>17.100000000000001</v>
      </c>
      <c r="AK22" s="23">
        <v>17.5</v>
      </c>
      <c r="AL22" s="24">
        <v>19.100000000000001</v>
      </c>
      <c r="AM22" s="23">
        <v>26.6</v>
      </c>
      <c r="AN22" s="23">
        <v>17</v>
      </c>
      <c r="AO22" s="25">
        <v>19</v>
      </c>
    </row>
    <row r="23" spans="1:41">
      <c r="A23" s="26">
        <v>2016</v>
      </c>
      <c r="B23" s="23">
        <v>16.8</v>
      </c>
      <c r="C23" s="23">
        <v>19.600000000000001</v>
      </c>
      <c r="D23" s="23">
        <v>16.899999999999999</v>
      </c>
      <c r="E23" s="23">
        <v>13</v>
      </c>
      <c r="F23" s="24">
        <v>17.100000000000001</v>
      </c>
      <c r="G23" s="23">
        <v>22.8</v>
      </c>
      <c r="H23" s="23">
        <v>16.399999999999999</v>
      </c>
      <c r="I23" s="25">
        <v>14.2</v>
      </c>
      <c r="J23" s="23">
        <v>15.7</v>
      </c>
      <c r="K23" s="23">
        <v>20.5</v>
      </c>
      <c r="L23" s="23">
        <v>15.6</v>
      </c>
      <c r="M23" s="23">
        <v>11</v>
      </c>
      <c r="N23" s="24">
        <v>17</v>
      </c>
      <c r="O23" s="23">
        <v>23.5</v>
      </c>
      <c r="P23" s="23">
        <v>16.600000000000001</v>
      </c>
      <c r="Q23" s="25">
        <v>11</v>
      </c>
      <c r="R23" s="23">
        <v>16.399999999999999</v>
      </c>
      <c r="S23" s="23">
        <v>21.4</v>
      </c>
      <c r="T23" s="23">
        <v>16.5</v>
      </c>
      <c r="U23" s="23">
        <v>9.6999999999999993</v>
      </c>
      <c r="V23" s="24">
        <v>17.2</v>
      </c>
      <c r="W23" s="23">
        <v>21.7</v>
      </c>
      <c r="X23" s="23">
        <v>16.399999999999999</v>
      </c>
      <c r="Y23" s="25">
        <v>16.3</v>
      </c>
      <c r="Z23" s="23">
        <v>17.399999999999999</v>
      </c>
      <c r="AA23" s="23">
        <v>25.2</v>
      </c>
      <c r="AB23" s="23">
        <v>16.7</v>
      </c>
      <c r="AC23" s="23">
        <v>12.8</v>
      </c>
      <c r="AD23" s="24">
        <v>21.3</v>
      </c>
      <c r="AE23" s="23">
        <v>28.9</v>
      </c>
      <c r="AF23" s="23">
        <v>20.2</v>
      </c>
      <c r="AG23" s="25">
        <v>19.100000000000001</v>
      </c>
      <c r="AH23" s="23">
        <v>16.399999999999999</v>
      </c>
      <c r="AI23" s="23">
        <v>19.8</v>
      </c>
      <c r="AJ23" s="23">
        <v>15.9</v>
      </c>
      <c r="AK23" s="23">
        <v>15.3</v>
      </c>
      <c r="AL23" s="24">
        <v>18</v>
      </c>
      <c r="AM23" s="23">
        <v>24.2</v>
      </c>
      <c r="AN23" s="23">
        <v>16.399999999999999</v>
      </c>
      <c r="AO23" s="25">
        <v>17.5</v>
      </c>
    </row>
    <row r="24" spans="1:41">
      <c r="A24" s="26">
        <v>2017</v>
      </c>
      <c r="B24" s="23">
        <v>16.600000000000001</v>
      </c>
      <c r="C24" s="23">
        <v>18.600000000000001</v>
      </c>
      <c r="D24" s="23">
        <v>16.8</v>
      </c>
      <c r="E24" s="23">
        <v>13.7</v>
      </c>
      <c r="F24" s="24">
        <v>17</v>
      </c>
      <c r="G24" s="23">
        <v>21.7</v>
      </c>
      <c r="H24" s="23">
        <v>16.2</v>
      </c>
      <c r="I24" s="25">
        <v>14.8</v>
      </c>
      <c r="J24" s="23">
        <v>15.6</v>
      </c>
      <c r="K24" s="23">
        <v>19.600000000000001</v>
      </c>
      <c r="L24" s="23">
        <v>15.6</v>
      </c>
      <c r="M24" s="23">
        <v>11.3</v>
      </c>
      <c r="N24" s="24">
        <v>16.5</v>
      </c>
      <c r="O24" s="23">
        <v>22</v>
      </c>
      <c r="P24" s="23">
        <v>16.2</v>
      </c>
      <c r="Q24" s="25">
        <v>11.6</v>
      </c>
      <c r="R24" s="23">
        <v>16.100000000000001</v>
      </c>
      <c r="S24" s="23">
        <v>20.6</v>
      </c>
      <c r="T24" s="23">
        <v>16.5</v>
      </c>
      <c r="U24" s="23">
        <v>9.6</v>
      </c>
      <c r="V24" s="24">
        <v>17.3</v>
      </c>
      <c r="W24" s="23">
        <v>21.6</v>
      </c>
      <c r="X24" s="23">
        <v>16.399999999999999</v>
      </c>
      <c r="Y24" s="25">
        <v>17</v>
      </c>
      <c r="Z24" s="23">
        <v>17</v>
      </c>
      <c r="AA24" s="23">
        <v>22.9</v>
      </c>
      <c r="AB24" s="23">
        <v>16.3</v>
      </c>
      <c r="AC24" s="23">
        <v>14</v>
      </c>
      <c r="AD24" s="24">
        <v>21</v>
      </c>
      <c r="AE24" s="23">
        <v>28.4</v>
      </c>
      <c r="AF24" s="23">
        <v>19.8</v>
      </c>
      <c r="AG24" s="25">
        <v>19.600000000000001</v>
      </c>
      <c r="AH24" s="23">
        <v>16.399999999999999</v>
      </c>
      <c r="AI24" s="23">
        <v>18.600000000000001</v>
      </c>
      <c r="AJ24" s="23">
        <v>15.4</v>
      </c>
      <c r="AK24" s="23">
        <v>17.3</v>
      </c>
      <c r="AL24" s="24">
        <v>17.899999999999999</v>
      </c>
      <c r="AM24" s="23">
        <v>23.2</v>
      </c>
      <c r="AN24" s="23">
        <v>16.2</v>
      </c>
      <c r="AO24" s="25">
        <v>18.3</v>
      </c>
    </row>
    <row r="25" spans="1:41">
      <c r="A25" s="26">
        <v>2018</v>
      </c>
      <c r="B25" s="23">
        <v>16.5</v>
      </c>
      <c r="C25" s="23">
        <v>18.2</v>
      </c>
      <c r="D25" s="23">
        <v>16.600000000000001</v>
      </c>
      <c r="E25" s="23">
        <v>14.5</v>
      </c>
      <c r="F25" s="24">
        <v>17.2</v>
      </c>
      <c r="G25" s="23">
        <v>21.8</v>
      </c>
      <c r="H25" s="23">
        <v>16.399999999999999</v>
      </c>
      <c r="I25" s="25">
        <v>15.5</v>
      </c>
      <c r="J25" s="23">
        <v>16.100000000000001</v>
      </c>
      <c r="K25" s="23">
        <v>20.399999999999999</v>
      </c>
      <c r="L25" s="23">
        <v>15.9</v>
      </c>
      <c r="M25" s="23">
        <v>12.2</v>
      </c>
      <c r="N25" s="24">
        <v>16.7</v>
      </c>
      <c r="O25" s="23">
        <v>22.2</v>
      </c>
      <c r="P25" s="23">
        <v>16.3</v>
      </c>
      <c r="Q25" s="25">
        <v>12.1</v>
      </c>
      <c r="R25" s="23">
        <v>16.3</v>
      </c>
      <c r="S25" s="23">
        <v>20.399999999999999</v>
      </c>
      <c r="T25" s="23">
        <v>16.7</v>
      </c>
      <c r="U25" s="23">
        <v>10.3</v>
      </c>
      <c r="V25" s="24">
        <v>17.8</v>
      </c>
      <c r="W25" s="23">
        <v>22.1</v>
      </c>
      <c r="X25" s="23">
        <v>16.8</v>
      </c>
      <c r="Y25" s="25">
        <v>17.7</v>
      </c>
      <c r="Z25" s="23">
        <v>17.7</v>
      </c>
      <c r="AA25" s="23">
        <v>24.5</v>
      </c>
      <c r="AB25" s="23">
        <v>16.8</v>
      </c>
      <c r="AC25" s="23">
        <v>14.7</v>
      </c>
      <c r="AD25" s="24">
        <v>21.2</v>
      </c>
      <c r="AE25" s="23">
        <v>28.2</v>
      </c>
      <c r="AF25" s="23">
        <v>20.100000000000001</v>
      </c>
      <c r="AG25" s="25">
        <v>19.600000000000001</v>
      </c>
      <c r="AH25" s="23">
        <v>16.7</v>
      </c>
      <c r="AI25" s="23">
        <v>19.100000000000001</v>
      </c>
      <c r="AJ25" s="23">
        <v>15.6</v>
      </c>
      <c r="AK25" s="23">
        <v>17.899999999999999</v>
      </c>
      <c r="AL25" s="24">
        <v>18.100000000000001</v>
      </c>
      <c r="AM25" s="23">
        <v>22.8</v>
      </c>
      <c r="AN25" s="23">
        <v>16.3</v>
      </c>
      <c r="AO25" s="25">
        <v>18.899999999999999</v>
      </c>
    </row>
    <row r="26" spans="1:41">
      <c r="A26" s="26">
        <v>2019</v>
      </c>
      <c r="B26" s="23">
        <v>16.5</v>
      </c>
      <c r="C26" s="23">
        <v>17.600000000000001</v>
      </c>
      <c r="D26" s="23">
        <v>16.600000000000001</v>
      </c>
      <c r="E26" s="23">
        <v>14.8</v>
      </c>
      <c r="F26" s="24">
        <v>17.399999999999999</v>
      </c>
      <c r="G26" s="23">
        <v>21.6</v>
      </c>
      <c r="H26" s="23">
        <v>16.3</v>
      </c>
      <c r="I26" s="25">
        <v>17</v>
      </c>
      <c r="J26" s="23">
        <v>16.3</v>
      </c>
      <c r="K26" s="23">
        <v>20.100000000000001</v>
      </c>
      <c r="L26" s="23">
        <v>16.100000000000001</v>
      </c>
      <c r="M26" s="23">
        <v>12.9</v>
      </c>
      <c r="N26" s="24">
        <v>17</v>
      </c>
      <c r="O26" s="23">
        <v>22.4</v>
      </c>
      <c r="P26" s="23">
        <v>16.5</v>
      </c>
      <c r="Q26" s="25">
        <v>12.9</v>
      </c>
      <c r="R26" s="23">
        <v>16.100000000000001</v>
      </c>
      <c r="S26" s="23">
        <v>20.100000000000001</v>
      </c>
      <c r="T26" s="23">
        <v>16.3</v>
      </c>
      <c r="U26" s="23">
        <v>11</v>
      </c>
      <c r="V26" s="24">
        <v>18.7</v>
      </c>
      <c r="W26" s="23">
        <v>21.8</v>
      </c>
      <c r="X26" s="23">
        <v>17.3</v>
      </c>
      <c r="Y26" s="25">
        <v>20.100000000000001</v>
      </c>
      <c r="Z26" s="23">
        <v>17.8</v>
      </c>
      <c r="AA26" s="23">
        <v>23.7</v>
      </c>
      <c r="AB26" s="23">
        <v>16.600000000000001</v>
      </c>
      <c r="AC26" s="23">
        <v>16.3</v>
      </c>
      <c r="AD26" s="24">
        <v>21.4</v>
      </c>
      <c r="AE26" s="23">
        <v>27.7</v>
      </c>
      <c r="AF26" s="23">
        <v>19.5</v>
      </c>
      <c r="AG26" s="25">
        <v>21.8</v>
      </c>
      <c r="AH26" s="23">
        <v>17</v>
      </c>
      <c r="AI26" s="23">
        <v>17.7</v>
      </c>
      <c r="AJ26" s="23">
        <v>15.8</v>
      </c>
      <c r="AK26" s="23">
        <v>19.3</v>
      </c>
      <c r="AL26" s="24">
        <v>18.399999999999999</v>
      </c>
      <c r="AM26" s="23">
        <v>22.4</v>
      </c>
      <c r="AN26" s="23">
        <v>16.100000000000001</v>
      </c>
      <c r="AO26" s="25">
        <v>21</v>
      </c>
    </row>
    <row r="27" spans="1:41">
      <c r="F27" s="27"/>
      <c r="I27" s="28"/>
      <c r="N27" s="27"/>
      <c r="Q27" s="28"/>
      <c r="V27" s="27"/>
      <c r="Y27" s="28"/>
      <c r="AD27" s="27"/>
      <c r="AG27" s="28"/>
      <c r="AL27" s="27"/>
      <c r="AO27" s="28"/>
    </row>
    <row r="28" spans="1:41">
      <c r="A28" s="22" t="s">
        <v>32</v>
      </c>
      <c r="F28" s="27"/>
      <c r="I28" s="28"/>
      <c r="N28" s="27"/>
      <c r="Q28" s="28"/>
      <c r="V28" s="27"/>
      <c r="Y28" s="28"/>
      <c r="AD28" s="27"/>
      <c r="AG28" s="28"/>
      <c r="AL28" s="27"/>
      <c r="AO28" s="28"/>
    </row>
    <row r="29" spans="1:41">
      <c r="A29" s="22" t="s">
        <v>17</v>
      </c>
      <c r="B29" s="23">
        <f>B26-B7</f>
        <v>-1.1999999999999993</v>
      </c>
      <c r="C29" s="23">
        <f t="shared" ref="C29:AO29" si="0">C26-C7</f>
        <v>-6.5999999999999979</v>
      </c>
      <c r="D29" s="23">
        <f t="shared" si="0"/>
        <v>-0.59999999999999787</v>
      </c>
      <c r="E29" s="23">
        <f t="shared" si="0"/>
        <v>7.0000000000000009</v>
      </c>
      <c r="F29" s="24">
        <f t="shared" si="0"/>
        <v>-1.4000000000000021</v>
      </c>
      <c r="G29" s="23">
        <f t="shared" si="0"/>
        <v>-4.1999999999999993</v>
      </c>
      <c r="H29" s="23">
        <f t="shared" si="0"/>
        <v>-1.5999999999999979</v>
      </c>
      <c r="I29" s="25">
        <f t="shared" si="0"/>
        <v>6.1999999999999993</v>
      </c>
      <c r="J29" s="23">
        <f>J26-J7</f>
        <v>0.40000000000000036</v>
      </c>
      <c r="K29" s="23">
        <f t="shared" si="0"/>
        <v>-2</v>
      </c>
      <c r="L29" s="23">
        <f t="shared" si="0"/>
        <v>0.70000000000000107</v>
      </c>
      <c r="M29" s="23">
        <f t="shared" si="0"/>
        <v>4.7000000000000011</v>
      </c>
      <c r="N29" s="24">
        <f t="shared" si="0"/>
        <v>-1.3000000000000007</v>
      </c>
      <c r="O29" s="23">
        <f t="shared" si="0"/>
        <v>-3.6000000000000014</v>
      </c>
      <c r="P29" s="23">
        <f t="shared" si="0"/>
        <v>-1</v>
      </c>
      <c r="Q29" s="25">
        <f t="shared" si="0"/>
        <v>5.2</v>
      </c>
      <c r="R29" s="23">
        <f t="shared" si="0"/>
        <v>-0.19999999999999929</v>
      </c>
      <c r="S29" s="23">
        <f t="shared" si="0"/>
        <v>-2.8999999999999986</v>
      </c>
      <c r="T29" s="23">
        <f t="shared" si="0"/>
        <v>0.60000000000000142</v>
      </c>
      <c r="U29" s="23">
        <f t="shared" si="0"/>
        <v>4.4000000000000004</v>
      </c>
      <c r="V29" s="24">
        <f t="shared" si="0"/>
        <v>-1.8000000000000007</v>
      </c>
      <c r="W29" s="23">
        <f t="shared" si="0"/>
        <v>-5.3999999999999986</v>
      </c>
      <c r="X29" s="23">
        <f t="shared" si="0"/>
        <v>-2.8000000000000007</v>
      </c>
      <c r="Y29" s="25">
        <f t="shared" si="0"/>
        <v>8.1000000000000014</v>
      </c>
      <c r="Z29" s="23" t="s">
        <v>15</v>
      </c>
      <c r="AA29" s="23" t="s">
        <v>15</v>
      </c>
      <c r="AB29" s="23" t="s">
        <v>15</v>
      </c>
      <c r="AC29" s="23" t="s">
        <v>15</v>
      </c>
      <c r="AD29" s="24">
        <f t="shared" si="0"/>
        <v>-1.7000000000000028</v>
      </c>
      <c r="AE29" s="23">
        <f t="shared" si="0"/>
        <v>-3.6999999999999993</v>
      </c>
      <c r="AF29" s="23">
        <f t="shared" si="0"/>
        <v>-3.8000000000000007</v>
      </c>
      <c r="AG29" s="25">
        <f t="shared" si="0"/>
        <v>10.9</v>
      </c>
      <c r="AH29" s="23">
        <f t="shared" si="0"/>
        <v>-0.5</v>
      </c>
      <c r="AI29" s="23">
        <f t="shared" si="0"/>
        <v>-5.3000000000000007</v>
      </c>
      <c r="AJ29" s="23">
        <f t="shared" si="0"/>
        <v>-1.5999999999999979</v>
      </c>
      <c r="AK29" s="23">
        <f t="shared" si="0"/>
        <v>9.4</v>
      </c>
      <c r="AL29" s="24">
        <f>AL26-AL7</f>
        <v>-1.8000000000000007</v>
      </c>
      <c r="AM29" s="23">
        <f t="shared" si="0"/>
        <v>-5</v>
      </c>
      <c r="AN29" s="23">
        <f t="shared" si="0"/>
        <v>-3</v>
      </c>
      <c r="AO29" s="25">
        <f t="shared" si="0"/>
        <v>7.6</v>
      </c>
    </row>
    <row r="30" spans="1:41">
      <c r="A30" s="22" t="s">
        <v>18</v>
      </c>
      <c r="B30" s="23">
        <f>B15-B7</f>
        <v>0</v>
      </c>
      <c r="C30" s="23">
        <f t="shared" ref="C30:AO30" si="1">C15-C7</f>
        <v>-1.3999999999999986</v>
      </c>
      <c r="D30" s="23">
        <f t="shared" si="1"/>
        <v>0</v>
      </c>
      <c r="E30" s="23">
        <f t="shared" si="1"/>
        <v>4.5000000000000009</v>
      </c>
      <c r="F30" s="24">
        <f t="shared" si="1"/>
        <v>-0.40000000000000213</v>
      </c>
      <c r="G30" s="23">
        <f t="shared" si="1"/>
        <v>-0.60000000000000142</v>
      </c>
      <c r="H30" s="23">
        <f t="shared" si="1"/>
        <v>-1</v>
      </c>
      <c r="I30" s="25">
        <f t="shared" si="1"/>
        <v>5.0999999999999996</v>
      </c>
      <c r="J30" s="23">
        <f>J15-J7</f>
        <v>-0.40000000000000036</v>
      </c>
      <c r="K30" s="23">
        <f t="shared" si="1"/>
        <v>-1.2000000000000028</v>
      </c>
      <c r="L30" s="23">
        <f t="shared" si="1"/>
        <v>-0.59999999999999964</v>
      </c>
      <c r="M30" s="23">
        <f t="shared" si="1"/>
        <v>2.9000000000000004</v>
      </c>
      <c r="N30" s="24">
        <f t="shared" si="1"/>
        <v>-0.80000000000000071</v>
      </c>
      <c r="O30" s="23">
        <f t="shared" si="1"/>
        <v>-1.6000000000000014</v>
      </c>
      <c r="P30" s="23">
        <f t="shared" si="1"/>
        <v>-1.1000000000000014</v>
      </c>
      <c r="Q30" s="25">
        <f t="shared" si="1"/>
        <v>3.8999999999999995</v>
      </c>
      <c r="R30" s="23">
        <f t="shared" si="1"/>
        <v>0</v>
      </c>
      <c r="S30" s="23">
        <f t="shared" si="1"/>
        <v>-0.60000000000000142</v>
      </c>
      <c r="T30" s="23">
        <f t="shared" si="1"/>
        <v>0</v>
      </c>
      <c r="U30" s="23">
        <f t="shared" si="1"/>
        <v>2.9000000000000004</v>
      </c>
      <c r="V30" s="24">
        <f t="shared" si="1"/>
        <v>-2.6000000000000014</v>
      </c>
      <c r="W30" s="23">
        <f t="shared" si="1"/>
        <v>-4.0999999999999979</v>
      </c>
      <c r="X30" s="23">
        <f t="shared" si="1"/>
        <v>-3.8000000000000007</v>
      </c>
      <c r="Y30" s="25">
        <f t="shared" si="1"/>
        <v>6.6999999999999993</v>
      </c>
      <c r="Z30" s="23" t="s">
        <v>15</v>
      </c>
      <c r="AA30" s="23" t="s">
        <v>15</v>
      </c>
      <c r="AB30" s="23" t="s">
        <v>15</v>
      </c>
      <c r="AC30" s="23" t="s">
        <v>15</v>
      </c>
      <c r="AD30" s="24">
        <f t="shared" si="1"/>
        <v>0.39999999999999858</v>
      </c>
      <c r="AE30" s="23">
        <f t="shared" si="1"/>
        <v>-0.29999999999999716</v>
      </c>
      <c r="AF30" s="23">
        <f t="shared" si="1"/>
        <v>-0.90000000000000213</v>
      </c>
      <c r="AG30" s="25">
        <f t="shared" si="1"/>
        <v>8.9999999999999982</v>
      </c>
      <c r="AH30" s="23">
        <f t="shared" si="1"/>
        <v>1</v>
      </c>
      <c r="AI30" s="23">
        <f t="shared" si="1"/>
        <v>0.60000000000000142</v>
      </c>
      <c r="AJ30" s="23">
        <f t="shared" si="1"/>
        <v>0.40000000000000213</v>
      </c>
      <c r="AK30" s="23">
        <f t="shared" si="1"/>
        <v>5.7999999999999989</v>
      </c>
      <c r="AL30" s="24">
        <f t="shared" si="1"/>
        <v>0.19999999999999929</v>
      </c>
      <c r="AM30" s="23">
        <f t="shared" si="1"/>
        <v>0.70000000000000284</v>
      </c>
      <c r="AN30" s="23">
        <f t="shared" si="1"/>
        <v>-1.1000000000000014</v>
      </c>
      <c r="AO30" s="25">
        <f t="shared" si="1"/>
        <v>6.7999999999999989</v>
      </c>
    </row>
    <row r="31" spans="1:41">
      <c r="A31" s="22" t="s">
        <v>19</v>
      </c>
      <c r="B31" s="23">
        <f>B26-B15</f>
        <v>-1.1999999999999993</v>
      </c>
      <c r="C31" s="23">
        <f t="shared" ref="C31:AO31" si="2">C26-C15</f>
        <v>-5.1999999999999993</v>
      </c>
      <c r="D31" s="23">
        <f t="shared" si="2"/>
        <v>-0.59999999999999787</v>
      </c>
      <c r="E31" s="23">
        <f t="shared" si="2"/>
        <v>2.5</v>
      </c>
      <c r="F31" s="24">
        <f t="shared" si="2"/>
        <v>-1</v>
      </c>
      <c r="G31" s="23">
        <f t="shared" si="2"/>
        <v>-3.5999999999999979</v>
      </c>
      <c r="H31" s="23">
        <f t="shared" si="2"/>
        <v>-0.59999999999999787</v>
      </c>
      <c r="I31" s="25">
        <f t="shared" si="2"/>
        <v>1.0999999999999996</v>
      </c>
      <c r="J31" s="23">
        <f>J26-J15</f>
        <v>0.80000000000000071</v>
      </c>
      <c r="K31" s="23">
        <f t="shared" si="2"/>
        <v>-0.79999999999999716</v>
      </c>
      <c r="L31" s="23">
        <f t="shared" si="2"/>
        <v>1.3000000000000007</v>
      </c>
      <c r="M31" s="23">
        <f t="shared" si="2"/>
        <v>1.8000000000000007</v>
      </c>
      <c r="N31" s="24">
        <f t="shared" si="2"/>
        <v>-0.5</v>
      </c>
      <c r="O31" s="23">
        <f t="shared" si="2"/>
        <v>-2</v>
      </c>
      <c r="P31" s="23">
        <f t="shared" si="2"/>
        <v>0.10000000000000142</v>
      </c>
      <c r="Q31" s="25">
        <f t="shared" si="2"/>
        <v>1.3000000000000007</v>
      </c>
      <c r="R31" s="23">
        <f t="shared" si="2"/>
        <v>-0.19999999999999929</v>
      </c>
      <c r="S31" s="23">
        <f t="shared" si="2"/>
        <v>-2.2999999999999972</v>
      </c>
      <c r="T31" s="23">
        <f t="shared" si="2"/>
        <v>0.60000000000000142</v>
      </c>
      <c r="U31" s="23">
        <f t="shared" si="2"/>
        <v>1.5</v>
      </c>
      <c r="V31" s="24">
        <f t="shared" si="2"/>
        <v>0.80000000000000071</v>
      </c>
      <c r="W31" s="23">
        <f t="shared" si="2"/>
        <v>-1.3000000000000007</v>
      </c>
      <c r="X31" s="23">
        <f t="shared" si="2"/>
        <v>1</v>
      </c>
      <c r="Y31" s="25">
        <f t="shared" si="2"/>
        <v>1.4000000000000021</v>
      </c>
      <c r="Z31" s="23">
        <f t="shared" si="2"/>
        <v>-1.5999999999999979</v>
      </c>
      <c r="AA31" s="23">
        <f t="shared" si="2"/>
        <v>-4.3000000000000007</v>
      </c>
      <c r="AB31" s="23">
        <f t="shared" si="2"/>
        <v>-1</v>
      </c>
      <c r="AC31" s="23">
        <f t="shared" si="2"/>
        <v>-0.19999999999999929</v>
      </c>
      <c r="AD31" s="24">
        <f t="shared" si="2"/>
        <v>-2.1000000000000014</v>
      </c>
      <c r="AE31" s="23">
        <f t="shared" si="2"/>
        <v>-3.4000000000000021</v>
      </c>
      <c r="AF31" s="23">
        <f t="shared" si="2"/>
        <v>-2.8999999999999986</v>
      </c>
      <c r="AG31" s="25">
        <f t="shared" si="2"/>
        <v>1.9000000000000021</v>
      </c>
      <c r="AH31" s="23">
        <f t="shared" si="2"/>
        <v>-1.5</v>
      </c>
      <c r="AI31" s="23">
        <f t="shared" si="2"/>
        <v>-5.9000000000000021</v>
      </c>
      <c r="AJ31" s="23">
        <f t="shared" si="2"/>
        <v>-2</v>
      </c>
      <c r="AK31" s="23">
        <f t="shared" si="2"/>
        <v>3.6000000000000014</v>
      </c>
      <c r="AL31" s="24">
        <f t="shared" si="2"/>
        <v>-2</v>
      </c>
      <c r="AM31" s="23">
        <f t="shared" si="2"/>
        <v>-5.7000000000000028</v>
      </c>
      <c r="AN31" s="23">
        <f t="shared" si="2"/>
        <v>-1.8999999999999986</v>
      </c>
      <c r="AO31" s="25">
        <f t="shared" si="2"/>
        <v>0.80000000000000071</v>
      </c>
    </row>
    <row r="32" spans="1:41">
      <c r="A32" s="22" t="s">
        <v>33</v>
      </c>
      <c r="B32" s="23"/>
      <c r="C32" s="23"/>
      <c r="D32" s="23"/>
      <c r="E32" s="23"/>
      <c r="F32" s="24"/>
      <c r="G32" s="23"/>
      <c r="H32" s="23"/>
      <c r="I32" s="25"/>
      <c r="J32" s="23"/>
      <c r="K32" s="23"/>
      <c r="L32" s="23"/>
      <c r="M32" s="23"/>
      <c r="N32" s="24"/>
      <c r="O32" s="23"/>
      <c r="P32" s="23"/>
      <c r="Q32" s="25"/>
      <c r="R32" s="23"/>
      <c r="S32" s="23"/>
      <c r="T32" s="23"/>
      <c r="U32" s="23"/>
      <c r="V32" s="24"/>
      <c r="W32" s="23"/>
      <c r="X32" s="23"/>
      <c r="Y32" s="25"/>
      <c r="Z32" s="23"/>
      <c r="AA32" s="23"/>
      <c r="AB32" s="23"/>
      <c r="AC32" s="23"/>
      <c r="AD32" s="24"/>
      <c r="AE32" s="23"/>
      <c r="AF32" s="23"/>
      <c r="AG32" s="25"/>
      <c r="AH32" s="23"/>
      <c r="AI32" s="23"/>
      <c r="AJ32" s="23"/>
      <c r="AK32" s="23"/>
      <c r="AL32" s="24"/>
      <c r="AM32" s="23"/>
      <c r="AN32" s="23"/>
      <c r="AO32" s="25"/>
    </row>
    <row r="33" spans="1:41">
      <c r="A33" s="22" t="s">
        <v>17</v>
      </c>
      <c r="B33" s="23">
        <f>100*(B26-B7)/B7</f>
        <v>-6.7796610169491487</v>
      </c>
      <c r="C33" s="23">
        <f t="shared" ref="C33:AO33" si="3">100*(C26-C7)/C7</f>
        <v>-27.272727272727263</v>
      </c>
      <c r="D33" s="23">
        <f t="shared" si="3"/>
        <v>-3.4883720930232434</v>
      </c>
      <c r="E33" s="23">
        <f t="shared" si="3"/>
        <v>89.743589743589766</v>
      </c>
      <c r="F33" s="24">
        <f t="shared" si="3"/>
        <v>-7.4468085106383093</v>
      </c>
      <c r="G33" s="23">
        <f t="shared" si="3"/>
        <v>-16.279069767441857</v>
      </c>
      <c r="H33" s="23">
        <f t="shared" si="3"/>
        <v>-8.9385474860335083</v>
      </c>
      <c r="I33" s="25">
        <f t="shared" si="3"/>
        <v>57.407407407407391</v>
      </c>
      <c r="J33" s="23">
        <f>100*(J26-J7)/J7</f>
        <v>2.5157232704402537</v>
      </c>
      <c r="K33" s="23">
        <f t="shared" si="3"/>
        <v>-9.0497737556561084</v>
      </c>
      <c r="L33" s="23">
        <f t="shared" si="3"/>
        <v>4.545454545454553</v>
      </c>
      <c r="M33" s="23">
        <f t="shared" si="3"/>
        <v>57.317073170731724</v>
      </c>
      <c r="N33" s="24">
        <f t="shared" si="3"/>
        <v>-7.1038251366120244</v>
      </c>
      <c r="O33" s="23">
        <f t="shared" si="3"/>
        <v>-13.84615384615385</v>
      </c>
      <c r="P33" s="23">
        <f t="shared" si="3"/>
        <v>-5.7142857142857144</v>
      </c>
      <c r="Q33" s="25">
        <f t="shared" si="3"/>
        <v>67.532467532467535</v>
      </c>
      <c r="R33" s="23">
        <f t="shared" si="3"/>
        <v>-1.2269938650306704</v>
      </c>
      <c r="S33" s="23">
        <f t="shared" si="3"/>
        <v>-12.608695652173909</v>
      </c>
      <c r="T33" s="23">
        <f t="shared" si="3"/>
        <v>3.8216560509554234</v>
      </c>
      <c r="U33" s="23">
        <f t="shared" si="3"/>
        <v>66.666666666666686</v>
      </c>
      <c r="V33" s="24">
        <f t="shared" si="3"/>
        <v>-8.7804878048780513</v>
      </c>
      <c r="W33" s="23">
        <f t="shared" si="3"/>
        <v>-19.852941176470583</v>
      </c>
      <c r="X33" s="23">
        <f t="shared" si="3"/>
        <v>-13.93034825870647</v>
      </c>
      <c r="Y33" s="25">
        <f t="shared" si="3"/>
        <v>67.500000000000014</v>
      </c>
      <c r="Z33" s="23" t="s">
        <v>15</v>
      </c>
      <c r="AA33" s="23" t="s">
        <v>15</v>
      </c>
      <c r="AB33" s="23" t="s">
        <v>15</v>
      </c>
      <c r="AC33" s="23" t="s">
        <v>15</v>
      </c>
      <c r="AD33" s="24">
        <f t="shared" si="3"/>
        <v>-7.3593073593073708</v>
      </c>
      <c r="AE33" s="23">
        <f t="shared" si="3"/>
        <v>-11.783439490445859</v>
      </c>
      <c r="AF33" s="23">
        <f t="shared" si="3"/>
        <v>-16.309012875536482</v>
      </c>
      <c r="AG33" s="25">
        <f t="shared" si="3"/>
        <v>100</v>
      </c>
      <c r="AH33" s="23">
        <f t="shared" si="3"/>
        <v>-2.8571428571428572</v>
      </c>
      <c r="AI33" s="23">
        <f t="shared" si="3"/>
        <v>-23.04347826086957</v>
      </c>
      <c r="AJ33" s="23">
        <f t="shared" si="3"/>
        <v>-9.1954022988505617</v>
      </c>
      <c r="AK33" s="23">
        <f t="shared" si="3"/>
        <v>94.949494949494948</v>
      </c>
      <c r="AL33" s="24">
        <f t="shared" si="3"/>
        <v>-8.9108910891089135</v>
      </c>
      <c r="AM33" s="23">
        <f t="shared" si="3"/>
        <v>-18.248175182481752</v>
      </c>
      <c r="AN33" s="23">
        <f t="shared" si="3"/>
        <v>-15.706806282722512</v>
      </c>
      <c r="AO33" s="25">
        <f t="shared" si="3"/>
        <v>56.71641791044776</v>
      </c>
    </row>
    <row r="34" spans="1:41">
      <c r="A34" s="22" t="s">
        <v>18</v>
      </c>
      <c r="B34" s="23">
        <f>100*(B15-B7)/B7</f>
        <v>0</v>
      </c>
      <c r="C34" s="23">
        <f t="shared" ref="C34:AO34" si="4">100*(C15-C7)/C7</f>
        <v>-5.7851239669421428</v>
      </c>
      <c r="D34" s="23">
        <f t="shared" si="4"/>
        <v>0</v>
      </c>
      <c r="E34" s="23">
        <f t="shared" si="4"/>
        <v>57.692307692307708</v>
      </c>
      <c r="F34" s="24">
        <f t="shared" si="4"/>
        <v>-2.1276595744680962</v>
      </c>
      <c r="G34" s="23">
        <f t="shared" si="4"/>
        <v>-2.3255813953488427</v>
      </c>
      <c r="H34" s="23">
        <f t="shared" si="4"/>
        <v>-5.5865921787709505</v>
      </c>
      <c r="I34" s="25">
        <f t="shared" si="4"/>
        <v>47.222222222222214</v>
      </c>
      <c r="J34" s="23">
        <f>100*(J15-J7)/J7</f>
        <v>-2.5157232704402537</v>
      </c>
      <c r="K34" s="23">
        <f t="shared" si="4"/>
        <v>-5.4298642533936778</v>
      </c>
      <c r="L34" s="23">
        <f t="shared" si="4"/>
        <v>-3.8961038961038938</v>
      </c>
      <c r="M34" s="23">
        <f t="shared" si="4"/>
        <v>35.365853658536594</v>
      </c>
      <c r="N34" s="24">
        <f t="shared" si="4"/>
        <v>-4.3715846994535559</v>
      </c>
      <c r="O34" s="23">
        <f t="shared" si="4"/>
        <v>-6.1538461538461595</v>
      </c>
      <c r="P34" s="23">
        <f t="shared" si="4"/>
        <v>-6.2857142857142936</v>
      </c>
      <c r="Q34" s="25">
        <f t="shared" si="4"/>
        <v>50.649350649350637</v>
      </c>
      <c r="R34" s="23">
        <f t="shared" si="4"/>
        <v>0</v>
      </c>
      <c r="S34" s="23">
        <f t="shared" si="4"/>
        <v>-2.6086956521739193</v>
      </c>
      <c r="T34" s="23">
        <f t="shared" si="4"/>
        <v>0</v>
      </c>
      <c r="U34" s="23">
        <f t="shared" si="4"/>
        <v>43.939393939393952</v>
      </c>
      <c r="V34" s="24">
        <f t="shared" si="4"/>
        <v>-12.682926829268299</v>
      </c>
      <c r="W34" s="23">
        <f t="shared" si="4"/>
        <v>-15.073529411764698</v>
      </c>
      <c r="X34" s="23">
        <f t="shared" si="4"/>
        <v>-18.905472636815922</v>
      </c>
      <c r="Y34" s="25">
        <f t="shared" si="4"/>
        <v>55.833333333333321</v>
      </c>
      <c r="Z34" s="23" t="s">
        <v>15</v>
      </c>
      <c r="AA34" s="23" t="s">
        <v>15</v>
      </c>
      <c r="AB34" s="23" t="s">
        <v>15</v>
      </c>
      <c r="AC34" s="23" t="s">
        <v>15</v>
      </c>
      <c r="AD34" s="24">
        <f t="shared" si="4"/>
        <v>1.7316017316017254</v>
      </c>
      <c r="AE34" s="23">
        <f t="shared" si="4"/>
        <v>-0.95541401273884452</v>
      </c>
      <c r="AF34" s="23">
        <f t="shared" si="4"/>
        <v>-3.8626609442060178</v>
      </c>
      <c r="AG34" s="25">
        <f t="shared" si="4"/>
        <v>82.568807339449521</v>
      </c>
      <c r="AH34" s="23">
        <f t="shared" si="4"/>
        <v>5.7142857142857144</v>
      </c>
      <c r="AI34" s="23">
        <f t="shared" si="4"/>
        <v>2.6086956521739193</v>
      </c>
      <c r="AJ34" s="23">
        <f t="shared" si="4"/>
        <v>2.298850574712656</v>
      </c>
      <c r="AK34" s="23">
        <f t="shared" si="4"/>
        <v>58.585858585858574</v>
      </c>
      <c r="AL34" s="24">
        <f t="shared" si="4"/>
        <v>0.99009900990098665</v>
      </c>
      <c r="AM34" s="23">
        <f t="shared" si="4"/>
        <v>2.5547445255474557</v>
      </c>
      <c r="AN34" s="23">
        <f t="shared" si="4"/>
        <v>-5.7591623036649287</v>
      </c>
      <c r="AO34" s="25">
        <f t="shared" si="4"/>
        <v>50.74626865671641</v>
      </c>
    </row>
    <row r="35" spans="1:41">
      <c r="A35" s="22" t="s">
        <v>19</v>
      </c>
      <c r="B35" s="23">
        <f>100*(B26-B15)/B15</f>
        <v>-6.7796610169491487</v>
      </c>
      <c r="C35" s="23">
        <f t="shared" ref="C35:AO35" si="5">100*(C26-C15)/C15</f>
        <v>-22.807017543859644</v>
      </c>
      <c r="D35" s="23">
        <f t="shared" si="5"/>
        <v>-3.4883720930232434</v>
      </c>
      <c r="E35" s="23">
        <f t="shared" si="5"/>
        <v>20.325203252032519</v>
      </c>
      <c r="F35" s="24">
        <f t="shared" si="5"/>
        <v>-5.4347826086956523</v>
      </c>
      <c r="G35" s="23">
        <f t="shared" si="5"/>
        <v>-14.285714285714278</v>
      </c>
      <c r="H35" s="23">
        <f t="shared" si="5"/>
        <v>-3.5502958579881532</v>
      </c>
      <c r="I35" s="25">
        <f t="shared" si="5"/>
        <v>6.9182389937106903</v>
      </c>
      <c r="J35" s="23">
        <f>100*(J26-J15)/J15</f>
        <v>5.1612903225806495</v>
      </c>
      <c r="K35" s="23">
        <f t="shared" si="5"/>
        <v>-3.8277511961722355</v>
      </c>
      <c r="L35" s="23">
        <f t="shared" si="5"/>
        <v>8.7837837837837878</v>
      </c>
      <c r="M35" s="23">
        <f t="shared" si="5"/>
        <v>16.216216216216221</v>
      </c>
      <c r="N35" s="24">
        <f t="shared" si="5"/>
        <v>-2.8571428571428572</v>
      </c>
      <c r="O35" s="23">
        <f t="shared" si="5"/>
        <v>-8.1967213114754109</v>
      </c>
      <c r="P35" s="23">
        <f t="shared" si="5"/>
        <v>0.60975609756098437</v>
      </c>
      <c r="Q35" s="25">
        <f t="shared" si="5"/>
        <v>11.206896551724142</v>
      </c>
      <c r="R35" s="23">
        <f t="shared" si="5"/>
        <v>-1.2269938650306704</v>
      </c>
      <c r="S35" s="23">
        <f t="shared" si="5"/>
        <v>-10.267857142857132</v>
      </c>
      <c r="T35" s="23">
        <f t="shared" si="5"/>
        <v>3.8216560509554234</v>
      </c>
      <c r="U35" s="23">
        <f t="shared" si="5"/>
        <v>15.789473684210526</v>
      </c>
      <c r="V35" s="24">
        <f t="shared" si="5"/>
        <v>4.4692737430167639</v>
      </c>
      <c r="W35" s="23">
        <f t="shared" si="5"/>
        <v>-5.6277056277056294</v>
      </c>
      <c r="X35" s="23">
        <f t="shared" si="5"/>
        <v>6.1349693251533743</v>
      </c>
      <c r="Y35" s="25">
        <f t="shared" si="5"/>
        <v>7.4866310160427929</v>
      </c>
      <c r="Z35" s="23">
        <f t="shared" si="5"/>
        <v>-8.2474226804123596</v>
      </c>
      <c r="AA35" s="23">
        <f t="shared" si="5"/>
        <v>-15.357142857142859</v>
      </c>
      <c r="AB35" s="23">
        <f t="shared" si="5"/>
        <v>-5.6818181818181817</v>
      </c>
      <c r="AC35" s="23">
        <f t="shared" si="5"/>
        <v>-1.2121212121212077</v>
      </c>
      <c r="AD35" s="24">
        <f t="shared" si="5"/>
        <v>-8.9361702127659637</v>
      </c>
      <c r="AE35" s="23">
        <f t="shared" si="5"/>
        <v>-10.932475884244379</v>
      </c>
      <c r="AF35" s="23">
        <f t="shared" si="5"/>
        <v>-12.946428571428568</v>
      </c>
      <c r="AG35" s="25">
        <f t="shared" si="5"/>
        <v>9.5477386934673483</v>
      </c>
      <c r="AH35" s="23">
        <f t="shared" si="5"/>
        <v>-8.1081081081081088</v>
      </c>
      <c r="AI35" s="23">
        <f t="shared" si="5"/>
        <v>-25.000000000000007</v>
      </c>
      <c r="AJ35" s="23">
        <f t="shared" si="5"/>
        <v>-11.235955056179774</v>
      </c>
      <c r="AK35" s="23">
        <f t="shared" si="5"/>
        <v>22.929936305732493</v>
      </c>
      <c r="AL35" s="24">
        <f t="shared" si="5"/>
        <v>-9.8039215686274517</v>
      </c>
      <c r="AM35" s="23">
        <f t="shared" si="5"/>
        <v>-20.284697508896805</v>
      </c>
      <c r="AN35" s="23">
        <f t="shared" si="5"/>
        <v>-10.555555555555548</v>
      </c>
      <c r="AO35" s="25">
        <f t="shared" si="5"/>
        <v>3.9603960396039639</v>
      </c>
    </row>
    <row r="36" spans="1:41">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row>
    <row r="37" spans="1:41">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row>
    <row r="38" spans="1:41" ht="64.5" customHeight="1">
      <c r="A38" s="232" t="s">
        <v>51</v>
      </c>
      <c r="B38" s="232"/>
      <c r="C38" s="232"/>
      <c r="D38" s="232"/>
      <c r="E38" s="232"/>
      <c r="F38" s="232"/>
      <c r="G38" s="232"/>
      <c r="H38" s="232"/>
      <c r="I38" s="232"/>
      <c r="J38" s="232"/>
      <c r="K38" s="232"/>
      <c r="L38" s="232"/>
      <c r="M38" s="232"/>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row>
    <row r="41" spans="1:41">
      <c r="A41" s="22" t="s">
        <v>35</v>
      </c>
    </row>
  </sheetData>
  <mergeCells count="11">
    <mergeCell ref="Z5:AC5"/>
    <mergeCell ref="AD5:AG5"/>
    <mergeCell ref="AH5:AK5"/>
    <mergeCell ref="AL5:AO5"/>
    <mergeCell ref="A38:M38"/>
    <mergeCell ref="B5:E5"/>
    <mergeCell ref="F5:I5"/>
    <mergeCell ref="J5:M5"/>
    <mergeCell ref="N5:Q5"/>
    <mergeCell ref="R5:U5"/>
    <mergeCell ref="V5:Y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7373F-9E18-44D6-AC85-E68E64935E26}">
  <dimension ref="A1:K29"/>
  <sheetViews>
    <sheetView zoomScale="111" zoomScaleNormal="89" workbookViewId="0"/>
  </sheetViews>
  <sheetFormatPr baseColWidth="10" defaultColWidth="9" defaultRowHeight="16"/>
  <cols>
    <col min="1" max="1" width="16.83203125" style="20" customWidth="1"/>
    <col min="2" max="11" width="12.6640625" style="20" customWidth="1"/>
    <col min="12" max="16384" width="9" style="20"/>
  </cols>
  <sheetData>
    <row r="1" spans="1:11">
      <c r="A1" s="57" t="s">
        <v>131</v>
      </c>
    </row>
    <row r="2" spans="1:11">
      <c r="A2" s="20" t="s">
        <v>81</v>
      </c>
    </row>
    <row r="4" spans="1:11" ht="30" customHeight="1">
      <c r="B4" s="120" t="s">
        <v>0</v>
      </c>
      <c r="C4" s="120" t="s">
        <v>1</v>
      </c>
      <c r="D4" s="120" t="s">
        <v>2</v>
      </c>
      <c r="E4" s="120" t="s">
        <v>3</v>
      </c>
      <c r="F4" s="120" t="s">
        <v>4</v>
      </c>
      <c r="G4" s="120" t="s">
        <v>5</v>
      </c>
      <c r="H4" s="120" t="s">
        <v>6</v>
      </c>
      <c r="I4" s="120" t="s">
        <v>7</v>
      </c>
      <c r="J4" s="120" t="s">
        <v>8</v>
      </c>
      <c r="K4" s="120" t="s">
        <v>9</v>
      </c>
    </row>
    <row r="5" spans="1:11">
      <c r="A5" s="20">
        <v>2000</v>
      </c>
      <c r="B5" s="59">
        <v>72783.983359536534</v>
      </c>
      <c r="C5" s="59">
        <v>58258.582772237191</v>
      </c>
      <c r="D5" s="126" t="s">
        <v>15</v>
      </c>
      <c r="E5" s="59">
        <v>67659.443208931043</v>
      </c>
      <c r="F5" s="126" t="s">
        <v>15</v>
      </c>
      <c r="G5" s="126" t="s">
        <v>15</v>
      </c>
      <c r="H5" s="126" t="s">
        <v>15</v>
      </c>
      <c r="I5" s="126" t="s">
        <v>15</v>
      </c>
      <c r="J5" s="126" t="s">
        <v>15</v>
      </c>
      <c r="K5" s="126" t="s">
        <v>15</v>
      </c>
    </row>
    <row r="6" spans="1:11">
      <c r="A6" s="20">
        <v>2001</v>
      </c>
      <c r="B6" s="59">
        <v>74473.585532969708</v>
      </c>
      <c r="C6" s="59">
        <v>59006.440948996344</v>
      </c>
      <c r="D6" s="126" t="s">
        <v>15</v>
      </c>
      <c r="E6" s="59">
        <v>66896.390655222058</v>
      </c>
      <c r="F6" s="126" t="s">
        <v>15</v>
      </c>
      <c r="G6" s="126" t="s">
        <v>15</v>
      </c>
      <c r="H6" s="126" t="s">
        <v>15</v>
      </c>
      <c r="I6" s="126" t="s">
        <v>15</v>
      </c>
      <c r="J6" s="126" t="s">
        <v>15</v>
      </c>
      <c r="K6" s="126" t="s">
        <v>15</v>
      </c>
    </row>
    <row r="7" spans="1:11">
      <c r="A7" s="20">
        <v>2002</v>
      </c>
      <c r="B7" s="59">
        <v>74954.177706281407</v>
      </c>
      <c r="C7" s="59">
        <v>59535.324288979187</v>
      </c>
      <c r="D7" s="126" t="s">
        <v>15</v>
      </c>
      <c r="E7" s="59">
        <v>67216.330007558572</v>
      </c>
      <c r="F7" s="126" t="s">
        <v>15</v>
      </c>
      <c r="G7" s="126" t="s">
        <v>15</v>
      </c>
      <c r="H7" s="126" t="s">
        <v>15</v>
      </c>
      <c r="I7" s="126" t="s">
        <v>15</v>
      </c>
      <c r="J7" s="126" t="s">
        <v>15</v>
      </c>
      <c r="K7" s="126" t="s">
        <v>15</v>
      </c>
    </row>
    <row r="8" spans="1:11">
      <c r="A8" s="20">
        <v>2003</v>
      </c>
      <c r="B8" s="59">
        <v>73865.737754322821</v>
      </c>
      <c r="C8" s="59">
        <v>58713.625786222925</v>
      </c>
      <c r="D8" s="126" t="s">
        <v>15</v>
      </c>
      <c r="E8" s="59">
        <v>67330.051590816758</v>
      </c>
      <c r="F8" s="126" t="s">
        <v>15</v>
      </c>
      <c r="G8" s="126" t="s">
        <v>15</v>
      </c>
      <c r="H8" s="126" t="s">
        <v>15</v>
      </c>
      <c r="I8" s="126" t="s">
        <v>15</v>
      </c>
      <c r="J8" s="126" t="s">
        <v>15</v>
      </c>
      <c r="K8" s="126" t="s">
        <v>15</v>
      </c>
    </row>
    <row r="9" spans="1:11">
      <c r="A9" s="20">
        <v>2004</v>
      </c>
      <c r="B9" s="59">
        <v>75251.031741504907</v>
      </c>
      <c r="C9" s="59">
        <v>59884.364355333935</v>
      </c>
      <c r="D9" s="126" t="s">
        <v>15</v>
      </c>
      <c r="E9" s="59">
        <v>70470.306647152</v>
      </c>
      <c r="F9" s="126" t="s">
        <v>15</v>
      </c>
      <c r="G9" s="126" t="s">
        <v>15</v>
      </c>
      <c r="H9" s="126" t="s">
        <v>15</v>
      </c>
      <c r="I9" s="126" t="s">
        <v>15</v>
      </c>
      <c r="J9" s="126" t="s">
        <v>15</v>
      </c>
      <c r="K9" s="126" t="s">
        <v>15</v>
      </c>
    </row>
    <row r="10" spans="1:11">
      <c r="A10" s="20">
        <v>2005</v>
      </c>
      <c r="B10" s="59">
        <v>76417.325950155559</v>
      </c>
      <c r="C10" s="59">
        <v>59747.796892719205</v>
      </c>
      <c r="D10" s="126" t="s">
        <v>15</v>
      </c>
      <c r="E10" s="59">
        <v>68584.715499138576</v>
      </c>
      <c r="F10" s="126" t="s">
        <v>15</v>
      </c>
      <c r="G10" s="126" t="s">
        <v>15</v>
      </c>
      <c r="H10" s="126" t="s">
        <v>15</v>
      </c>
      <c r="I10" s="126" t="s">
        <v>15</v>
      </c>
      <c r="J10" s="126" t="s">
        <v>15</v>
      </c>
      <c r="K10" s="126" t="s">
        <v>15</v>
      </c>
    </row>
    <row r="11" spans="1:11">
      <c r="A11" s="20">
        <v>2006</v>
      </c>
      <c r="B11" s="59">
        <v>78425.825770457028</v>
      </c>
      <c r="C11" s="59">
        <v>61076.658810126559</v>
      </c>
      <c r="D11" s="59">
        <v>66715.617058039963</v>
      </c>
      <c r="E11" s="59">
        <v>70648.340686077907</v>
      </c>
      <c r="F11" s="126" t="s">
        <v>15</v>
      </c>
      <c r="G11" s="126" t="s">
        <v>15</v>
      </c>
      <c r="H11" s="126" t="s">
        <v>15</v>
      </c>
      <c r="I11" s="126" t="s">
        <v>15</v>
      </c>
      <c r="J11" s="126" t="s">
        <v>15</v>
      </c>
      <c r="K11" s="126" t="s">
        <v>15</v>
      </c>
    </row>
    <row r="12" spans="1:11">
      <c r="A12" s="20">
        <v>2007</v>
      </c>
      <c r="B12" s="59">
        <v>79613.225458646848</v>
      </c>
      <c r="C12" s="59">
        <v>62788.489138875404</v>
      </c>
      <c r="D12" s="59">
        <v>67809.420468648445</v>
      </c>
      <c r="E12" s="59">
        <v>72326.096316848372</v>
      </c>
      <c r="F12" s="126" t="s">
        <v>15</v>
      </c>
      <c r="G12" s="126" t="s">
        <v>15</v>
      </c>
      <c r="H12" s="126" t="s">
        <v>15</v>
      </c>
      <c r="I12" s="126" t="s">
        <v>15</v>
      </c>
      <c r="J12" s="126" t="s">
        <v>15</v>
      </c>
      <c r="K12" s="126" t="s">
        <v>15</v>
      </c>
    </row>
    <row r="13" spans="1:11">
      <c r="A13" s="20">
        <v>2008</v>
      </c>
      <c r="B13" s="59">
        <v>79538.457964736852</v>
      </c>
      <c r="C13" s="59">
        <v>64702.219382524279</v>
      </c>
      <c r="D13" s="59">
        <v>69149.319525592131</v>
      </c>
      <c r="E13" s="59">
        <v>75039.307331058226</v>
      </c>
      <c r="F13" s="59">
        <v>73643.598156329797</v>
      </c>
      <c r="G13" s="59">
        <v>66779.353099410844</v>
      </c>
      <c r="H13" s="59">
        <v>60302.16458193327</v>
      </c>
      <c r="I13" s="59">
        <v>56497.771571868223</v>
      </c>
      <c r="J13" s="59">
        <v>61755.573869784632</v>
      </c>
      <c r="K13" s="59">
        <v>56079.29255965777</v>
      </c>
    </row>
    <row r="14" spans="1:11">
      <c r="A14" s="20">
        <v>2009</v>
      </c>
      <c r="B14" s="59">
        <v>77820.479794811181</v>
      </c>
      <c r="C14" s="59">
        <v>65165.746468716192</v>
      </c>
      <c r="D14" s="59">
        <v>70195.993939875741</v>
      </c>
      <c r="E14" s="59">
        <v>76477.187094946785</v>
      </c>
      <c r="F14" s="59">
        <v>74346.199444411046</v>
      </c>
      <c r="G14" s="59">
        <v>65378.468525164557</v>
      </c>
      <c r="H14" s="59">
        <v>59382.449448655156</v>
      </c>
      <c r="I14" s="59">
        <v>57999.168633596753</v>
      </c>
      <c r="J14" s="59">
        <v>61973.040131010428</v>
      </c>
      <c r="K14" s="59">
        <v>55922.00432381298</v>
      </c>
    </row>
    <row r="15" spans="1:11">
      <c r="A15" s="20">
        <v>2010</v>
      </c>
      <c r="B15" s="59">
        <v>77898.046535251648</v>
      </c>
      <c r="C15" s="59">
        <v>65003.198233434792</v>
      </c>
      <c r="D15" s="59">
        <v>69968.979000190826</v>
      </c>
      <c r="E15" s="59">
        <v>75145.8521321187</v>
      </c>
      <c r="F15" s="59">
        <v>73576.657710002284</v>
      </c>
      <c r="G15" s="59">
        <v>66178.968643256478</v>
      </c>
      <c r="H15" s="59">
        <v>61175.2181243507</v>
      </c>
      <c r="I15" s="59">
        <v>57167.761990669671</v>
      </c>
      <c r="J15" s="59">
        <v>60273.462558892461</v>
      </c>
      <c r="K15" s="59">
        <v>56297.801330490547</v>
      </c>
    </row>
    <row r="16" spans="1:11">
      <c r="A16" s="20">
        <v>2011</v>
      </c>
      <c r="B16" s="59">
        <v>78111.564586933222</v>
      </c>
      <c r="C16" s="59">
        <v>65054.800690521035</v>
      </c>
      <c r="D16" s="59">
        <v>69118.277455297575</v>
      </c>
      <c r="E16" s="59">
        <v>75652.532158055328</v>
      </c>
      <c r="F16" s="59">
        <v>74738.432810721322</v>
      </c>
      <c r="G16" s="59">
        <v>66052.693713450295</v>
      </c>
      <c r="H16" s="59">
        <v>62216.400834403088</v>
      </c>
      <c r="I16" s="59">
        <v>56850.073851203502</v>
      </c>
      <c r="J16" s="59">
        <v>59678.576388888891</v>
      </c>
      <c r="K16" s="59">
        <v>56258.710050217836</v>
      </c>
    </row>
    <row r="17" spans="1:11">
      <c r="A17" s="20">
        <v>2012</v>
      </c>
      <c r="B17" s="59">
        <v>78760.572574508507</v>
      </c>
      <c r="C17" s="59">
        <v>65182.278751879639</v>
      </c>
      <c r="D17" s="59">
        <v>69198.194369123623</v>
      </c>
      <c r="E17" s="59">
        <v>74418.716619051716</v>
      </c>
      <c r="F17" s="59">
        <v>73523.69847305055</v>
      </c>
      <c r="G17" s="59">
        <v>65706.602295675941</v>
      </c>
      <c r="H17" s="59">
        <v>63430.802127309609</v>
      </c>
      <c r="I17" s="59">
        <v>57824.353789186076</v>
      </c>
      <c r="J17" s="59">
        <v>59893.984440122258</v>
      </c>
      <c r="K17" s="59">
        <v>57158.465776575962</v>
      </c>
    </row>
    <row r="18" spans="1:11">
      <c r="A18" s="20">
        <v>2013</v>
      </c>
      <c r="B18" s="59">
        <v>79600.835324438303</v>
      </c>
      <c r="C18" s="59">
        <v>66062.669366012604</v>
      </c>
      <c r="D18" s="59">
        <v>69885.632031394503</v>
      </c>
      <c r="E18" s="59">
        <v>74570.655986083439</v>
      </c>
      <c r="F18" s="59">
        <v>75115.389082462265</v>
      </c>
      <c r="G18" s="59">
        <v>64011.078077202124</v>
      </c>
      <c r="H18" s="59">
        <v>64537.22595863833</v>
      </c>
      <c r="I18" s="59">
        <v>59872.268292682929</v>
      </c>
      <c r="J18" s="59">
        <v>60767.047167207973</v>
      </c>
      <c r="K18" s="59">
        <v>58421.756603537302</v>
      </c>
    </row>
    <row r="19" spans="1:11">
      <c r="A19" s="20">
        <v>2014</v>
      </c>
      <c r="B19" s="59">
        <v>80065.106635415985</v>
      </c>
      <c r="C19" s="59">
        <v>66741.3886388354</v>
      </c>
      <c r="D19" s="59">
        <v>70278.697768281112</v>
      </c>
      <c r="E19" s="59">
        <v>76439.003394165964</v>
      </c>
      <c r="F19" s="59">
        <v>74309.010553731263</v>
      </c>
      <c r="G19" s="59">
        <v>61472.369647406682</v>
      </c>
      <c r="H19" s="59">
        <v>65590.121752559877</v>
      </c>
      <c r="I19" s="59">
        <v>59176.955412473711</v>
      </c>
      <c r="J19" s="59">
        <v>60759.944557124734</v>
      </c>
      <c r="K19" s="59">
        <v>59615.878450886725</v>
      </c>
    </row>
    <row r="20" spans="1:11">
      <c r="A20" s="20">
        <v>2015</v>
      </c>
      <c r="B20" s="59">
        <v>80281.337393409878</v>
      </c>
      <c r="C20" s="59">
        <v>65984.814134809843</v>
      </c>
      <c r="D20" s="59">
        <v>69237.431046339785</v>
      </c>
      <c r="E20" s="59">
        <v>75420.448047294572</v>
      </c>
      <c r="F20" s="59">
        <v>73724.351720012797</v>
      </c>
      <c r="G20" s="59">
        <v>61193.799603391752</v>
      </c>
      <c r="H20" s="59">
        <v>64279.982995978477</v>
      </c>
      <c r="I20" s="59">
        <v>57833.492822966509</v>
      </c>
      <c r="J20" s="59">
        <v>60600.808163231675</v>
      </c>
      <c r="K20" s="59">
        <v>59041.432186816608</v>
      </c>
    </row>
    <row r="21" spans="1:11">
      <c r="A21" s="20">
        <v>2016</v>
      </c>
      <c r="B21" s="59">
        <v>78461.822529323064</v>
      </c>
      <c r="C21" s="59">
        <v>65378.635616301101</v>
      </c>
      <c r="D21" s="59">
        <v>68684.799939879216</v>
      </c>
      <c r="E21" s="59">
        <v>75031.22640888342</v>
      </c>
      <c r="F21" s="59">
        <v>72714.210556944541</v>
      </c>
      <c r="G21" s="59">
        <v>60989.89446458326</v>
      </c>
      <c r="H21" s="59">
        <v>63239.997778719109</v>
      </c>
      <c r="I21" s="59">
        <v>57655.005841489285</v>
      </c>
      <c r="J21" s="59">
        <v>61657.438045688097</v>
      </c>
      <c r="K21" s="59">
        <v>58010.554693010214</v>
      </c>
    </row>
    <row r="22" spans="1:11">
      <c r="A22" s="20">
        <v>2017</v>
      </c>
      <c r="B22" s="59">
        <v>79454.746892378156</v>
      </c>
      <c r="C22" s="59">
        <v>65208.730279396834</v>
      </c>
      <c r="D22" s="59">
        <v>68384.375538088541</v>
      </c>
      <c r="E22" s="59">
        <v>74321.625773370615</v>
      </c>
      <c r="F22" s="59">
        <v>72594.344883997634</v>
      </c>
      <c r="G22" s="59">
        <v>61294.958042268539</v>
      </c>
      <c r="H22" s="59">
        <v>63701.37313291739</v>
      </c>
      <c r="I22" s="59">
        <v>56313.038069463852</v>
      </c>
      <c r="J22" s="59">
        <v>60776.512452248018</v>
      </c>
      <c r="K22" s="59">
        <v>58077.02239711352</v>
      </c>
    </row>
    <row r="23" spans="1:11">
      <c r="A23" s="20">
        <v>2018</v>
      </c>
      <c r="B23" s="59">
        <v>80045.489820028495</v>
      </c>
      <c r="C23" s="59">
        <v>65500.022690696875</v>
      </c>
      <c r="D23" s="59">
        <v>68461.467513649899</v>
      </c>
      <c r="E23" s="59">
        <v>75114.14608079521</v>
      </c>
      <c r="F23" s="59">
        <v>72858.956888265675</v>
      </c>
      <c r="G23" s="59">
        <v>60846.819763944201</v>
      </c>
      <c r="H23" s="59">
        <v>64478.655479508539</v>
      </c>
      <c r="I23" s="59">
        <v>56633.366281176903</v>
      </c>
      <c r="J23" s="59">
        <v>60423.301595470919</v>
      </c>
      <c r="K23" s="59">
        <v>58240.71367319089</v>
      </c>
    </row>
    <row r="24" spans="1:11">
      <c r="A24" s="20">
        <v>2019</v>
      </c>
      <c r="B24" s="59">
        <v>79867.164110823098</v>
      </c>
      <c r="C24" s="59">
        <v>65796.889726672947</v>
      </c>
      <c r="D24" s="59">
        <v>68870.874138556406</v>
      </c>
      <c r="E24" s="59">
        <v>74772.911963882623</v>
      </c>
      <c r="F24" s="59">
        <v>73357.477924944818</v>
      </c>
      <c r="G24" s="59">
        <v>62002.92682926829</v>
      </c>
      <c r="H24" s="59">
        <v>63859.340659340662</v>
      </c>
      <c r="I24" s="59">
        <v>56230.26315789474</v>
      </c>
      <c r="J24" s="59">
        <v>61687.875150060026</v>
      </c>
      <c r="K24" s="59">
        <v>58541.461159062885</v>
      </c>
    </row>
    <row r="26" spans="1:11">
      <c r="A26" s="20" t="s">
        <v>21</v>
      </c>
      <c r="B26" s="135">
        <f>100*((B24/B13)^(1/11)-1)</f>
        <v>3.7499332064139246E-2</v>
      </c>
      <c r="C26" s="135">
        <f t="shared" ref="C26:J26" si="0">100*((C24/C13)^(1/11)-1)</f>
        <v>0.15263514210217544</v>
      </c>
      <c r="D26" s="135">
        <f>100*((D24/D13)^(1/11)-1)</f>
        <v>-3.6673777548867914E-2</v>
      </c>
      <c r="E26" s="135">
        <f>100*((E24/E13)^(1/11)-1)</f>
        <v>-3.2325629784812904E-2</v>
      </c>
      <c r="F26" s="135">
        <f>100*((F24/F13)^(1/11)-1)</f>
        <v>-3.5382545113427089E-2</v>
      </c>
      <c r="G26" s="135">
        <f t="shared" si="0"/>
        <v>-0.67238708074929265</v>
      </c>
      <c r="H26" s="135">
        <f t="shared" si="0"/>
        <v>0.52240400036560608</v>
      </c>
      <c r="I26" s="135">
        <f t="shared" si="0"/>
        <v>-4.3137001036985811E-2</v>
      </c>
      <c r="J26" s="135">
        <f t="shared" si="0"/>
        <v>-9.9707564962692175E-3</v>
      </c>
      <c r="K26" s="135">
        <f>100*((K24/K13)^(1/11)-1)</f>
        <v>0.39138768495541321</v>
      </c>
    </row>
    <row r="29" spans="1:11">
      <c r="A29" s="20" t="s">
        <v>88</v>
      </c>
    </row>
  </sheetData>
  <pageMargins left="0.7" right="0.7" top="0.75" bottom="0.75" header="0.3" footer="0.3"/>
  <pageSetup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16C27-A108-422D-9BC9-BCCBB2CAAEA4}">
  <dimension ref="A1:AI120"/>
  <sheetViews>
    <sheetView zoomScale="92" workbookViewId="0">
      <pane xSplit="1" topLeftCell="B1" activePane="topRight" state="frozen"/>
      <selection pane="topRight"/>
    </sheetView>
  </sheetViews>
  <sheetFormatPr baseColWidth="10" defaultColWidth="11" defaultRowHeight="16"/>
  <cols>
    <col min="1" max="16384" width="11" style="31"/>
  </cols>
  <sheetData>
    <row r="1" spans="1:31">
      <c r="A1" s="30" t="s">
        <v>181</v>
      </c>
    </row>
    <row r="2" spans="1:31">
      <c r="A2" s="32" t="s">
        <v>27</v>
      </c>
    </row>
    <row r="5" spans="1:31">
      <c r="B5" s="233" t="s">
        <v>0</v>
      </c>
      <c r="C5" s="233"/>
      <c r="D5" s="233"/>
      <c r="E5" s="234" t="s">
        <v>1</v>
      </c>
      <c r="F5" s="233"/>
      <c r="G5" s="235"/>
      <c r="H5" s="233" t="s">
        <v>2</v>
      </c>
      <c r="I5" s="233"/>
      <c r="J5" s="233"/>
      <c r="K5" s="234" t="s">
        <v>3</v>
      </c>
      <c r="L5" s="233"/>
      <c r="M5" s="235"/>
      <c r="N5" s="233" t="s">
        <v>4</v>
      </c>
      <c r="O5" s="233"/>
      <c r="P5" s="233"/>
      <c r="Q5" s="234" t="s">
        <v>5</v>
      </c>
      <c r="R5" s="233"/>
      <c r="S5" s="235"/>
      <c r="T5" s="233" t="s">
        <v>6</v>
      </c>
      <c r="U5" s="233"/>
      <c r="V5" s="233"/>
      <c r="W5" s="234" t="s">
        <v>7</v>
      </c>
      <c r="X5" s="233"/>
      <c r="Y5" s="235"/>
      <c r="Z5" s="233" t="s">
        <v>8</v>
      </c>
      <c r="AA5" s="233"/>
      <c r="AB5" s="233"/>
      <c r="AC5" s="234" t="s">
        <v>9</v>
      </c>
      <c r="AD5" s="233"/>
      <c r="AE5" s="235"/>
    </row>
    <row r="6" spans="1:31" ht="64.5" customHeight="1">
      <c r="B6" s="33" t="s">
        <v>10</v>
      </c>
      <c r="C6" s="33" t="s">
        <v>11</v>
      </c>
      <c r="D6" s="33" t="s">
        <v>12</v>
      </c>
      <c r="E6" s="34" t="s">
        <v>10</v>
      </c>
      <c r="F6" s="33" t="s">
        <v>11</v>
      </c>
      <c r="G6" s="35" t="s">
        <v>12</v>
      </c>
      <c r="H6" s="33" t="s">
        <v>10</v>
      </c>
      <c r="I6" s="33" t="s">
        <v>11</v>
      </c>
      <c r="J6" s="33" t="s">
        <v>12</v>
      </c>
      <c r="K6" s="34" t="s">
        <v>10</v>
      </c>
      <c r="L6" s="33" t="s">
        <v>11</v>
      </c>
      <c r="M6" s="35" t="s">
        <v>12</v>
      </c>
      <c r="N6" s="33" t="s">
        <v>10</v>
      </c>
      <c r="O6" s="33" t="s">
        <v>11</v>
      </c>
      <c r="P6" s="33" t="s">
        <v>12</v>
      </c>
      <c r="Q6" s="34" t="s">
        <v>10</v>
      </c>
      <c r="R6" s="33" t="s">
        <v>11</v>
      </c>
      <c r="S6" s="35" t="s">
        <v>12</v>
      </c>
      <c r="T6" s="33" t="s">
        <v>10</v>
      </c>
      <c r="U6" s="33" t="s">
        <v>11</v>
      </c>
      <c r="V6" s="33" t="s">
        <v>12</v>
      </c>
      <c r="W6" s="34" t="s">
        <v>10</v>
      </c>
      <c r="X6" s="33" t="s">
        <v>11</v>
      </c>
      <c r="Y6" s="35" t="s">
        <v>12</v>
      </c>
      <c r="Z6" s="33" t="s">
        <v>10</v>
      </c>
      <c r="AA6" s="33" t="s">
        <v>11</v>
      </c>
      <c r="AB6" s="33" t="s">
        <v>12</v>
      </c>
      <c r="AC6" s="34" t="s">
        <v>10</v>
      </c>
      <c r="AD6" s="33" t="s">
        <v>11</v>
      </c>
      <c r="AE6" s="35" t="s">
        <v>12</v>
      </c>
    </row>
    <row r="7" spans="1:31">
      <c r="A7" s="31">
        <v>2000</v>
      </c>
      <c r="B7" s="36">
        <v>17.7</v>
      </c>
      <c r="C7" s="36">
        <v>15.6</v>
      </c>
      <c r="D7" s="36">
        <v>28.4</v>
      </c>
      <c r="E7" s="37">
        <v>18.8</v>
      </c>
      <c r="F7" s="36">
        <v>16</v>
      </c>
      <c r="G7" s="38">
        <v>34.200000000000003</v>
      </c>
      <c r="H7" s="36">
        <v>15.9</v>
      </c>
      <c r="I7" s="36">
        <v>13</v>
      </c>
      <c r="J7" s="36">
        <v>30.4</v>
      </c>
      <c r="K7" s="37">
        <v>18.3</v>
      </c>
      <c r="L7" s="36">
        <v>15.9</v>
      </c>
      <c r="M7" s="38">
        <v>30.9</v>
      </c>
      <c r="N7" s="36">
        <v>16.3</v>
      </c>
      <c r="O7" s="36">
        <v>13.9</v>
      </c>
      <c r="P7" s="36">
        <v>29.6</v>
      </c>
      <c r="Q7" s="37">
        <v>20.5</v>
      </c>
      <c r="R7" s="36">
        <v>17</v>
      </c>
      <c r="S7" s="38">
        <v>40.799999999999997</v>
      </c>
      <c r="T7" s="36" t="s">
        <v>15</v>
      </c>
      <c r="U7" s="36" t="s">
        <v>15</v>
      </c>
      <c r="V7" s="36" t="s">
        <v>15</v>
      </c>
      <c r="W7" s="37">
        <v>23.1</v>
      </c>
      <c r="X7" s="36">
        <v>19.899999999999999</v>
      </c>
      <c r="Y7" s="38">
        <v>38.200000000000003</v>
      </c>
      <c r="Z7" s="36">
        <v>17.5</v>
      </c>
      <c r="AA7" s="36">
        <v>13.7</v>
      </c>
      <c r="AB7" s="36">
        <v>35.200000000000003</v>
      </c>
      <c r="AC7" s="37">
        <v>20.2</v>
      </c>
      <c r="AD7" s="36">
        <v>17.399999999999999</v>
      </c>
      <c r="AE7" s="38">
        <v>37.200000000000003</v>
      </c>
    </row>
    <row r="8" spans="1:31">
      <c r="A8" s="31">
        <v>2001</v>
      </c>
      <c r="B8" s="36">
        <v>17</v>
      </c>
      <c r="C8" s="36">
        <v>14.8</v>
      </c>
      <c r="D8" s="36">
        <v>28.8</v>
      </c>
      <c r="E8" s="37">
        <v>18.399999999999999</v>
      </c>
      <c r="F8" s="36">
        <v>15.5</v>
      </c>
      <c r="G8" s="38">
        <v>35.4</v>
      </c>
      <c r="H8" s="36">
        <v>15.2</v>
      </c>
      <c r="I8" s="36">
        <v>12.2</v>
      </c>
      <c r="J8" s="36">
        <v>31.1</v>
      </c>
      <c r="K8" s="37">
        <v>18.100000000000001</v>
      </c>
      <c r="L8" s="36">
        <v>15.4</v>
      </c>
      <c r="M8" s="38">
        <v>32.9</v>
      </c>
      <c r="N8" s="36">
        <v>15.8</v>
      </c>
      <c r="O8" s="36">
        <v>13.2</v>
      </c>
      <c r="P8" s="36">
        <v>30.6</v>
      </c>
      <c r="Q8" s="37">
        <v>20.3</v>
      </c>
      <c r="R8" s="36">
        <v>16.5</v>
      </c>
      <c r="S8" s="38">
        <v>42</v>
      </c>
      <c r="T8" s="36" t="s">
        <v>15</v>
      </c>
      <c r="U8" s="36" t="s">
        <v>15</v>
      </c>
      <c r="V8" s="36" t="s">
        <v>15</v>
      </c>
      <c r="W8" s="37">
        <v>23.5</v>
      </c>
      <c r="X8" s="36">
        <v>19.3</v>
      </c>
      <c r="Y8" s="38">
        <v>43.2</v>
      </c>
      <c r="Z8" s="36">
        <v>18</v>
      </c>
      <c r="AA8" s="36">
        <v>13.9</v>
      </c>
      <c r="AB8" s="36">
        <v>37.6</v>
      </c>
      <c r="AC8" s="37">
        <v>19.899999999999999</v>
      </c>
      <c r="AD8" s="36">
        <v>17</v>
      </c>
      <c r="AE8" s="38">
        <v>38.4</v>
      </c>
    </row>
    <row r="9" spans="1:31">
      <c r="A9" s="31">
        <v>2002</v>
      </c>
      <c r="B9" s="36">
        <v>17.399999999999999</v>
      </c>
      <c r="C9" s="36">
        <v>15.2</v>
      </c>
      <c r="D9" s="36">
        <v>29.7</v>
      </c>
      <c r="E9" s="37">
        <v>18.3</v>
      </c>
      <c r="F9" s="36">
        <v>15.4</v>
      </c>
      <c r="G9" s="38">
        <v>35.700000000000003</v>
      </c>
      <c r="H9" s="36">
        <v>15</v>
      </c>
      <c r="I9" s="36">
        <v>12.1</v>
      </c>
      <c r="J9" s="36">
        <v>30.7</v>
      </c>
      <c r="K9" s="37">
        <v>18.399999999999999</v>
      </c>
      <c r="L9" s="36">
        <v>15.6</v>
      </c>
      <c r="M9" s="38">
        <v>33.700000000000003</v>
      </c>
      <c r="N9" s="36">
        <v>15.7</v>
      </c>
      <c r="O9" s="36">
        <v>13.1</v>
      </c>
      <c r="P9" s="36">
        <v>30.6</v>
      </c>
      <c r="Q9" s="37">
        <v>19.8</v>
      </c>
      <c r="R9" s="36">
        <v>15.8</v>
      </c>
      <c r="S9" s="38">
        <v>42.5</v>
      </c>
      <c r="T9" s="36" t="s">
        <v>15</v>
      </c>
      <c r="U9" s="36" t="s">
        <v>15</v>
      </c>
      <c r="V9" s="36" t="s">
        <v>15</v>
      </c>
      <c r="W9" s="37">
        <v>23.4</v>
      </c>
      <c r="X9" s="36">
        <v>19.399999999999999</v>
      </c>
      <c r="Y9" s="38">
        <v>42.4</v>
      </c>
      <c r="Z9" s="36">
        <v>17.899999999999999</v>
      </c>
      <c r="AA9" s="36">
        <v>14</v>
      </c>
      <c r="AB9" s="36">
        <v>37.4</v>
      </c>
      <c r="AC9" s="37">
        <v>19.8</v>
      </c>
      <c r="AD9" s="36">
        <v>16.899999999999999</v>
      </c>
      <c r="AE9" s="38">
        <v>38.9</v>
      </c>
    </row>
    <row r="10" spans="1:31">
      <c r="A10" s="31">
        <v>2003</v>
      </c>
      <c r="B10" s="36">
        <v>17.7</v>
      </c>
      <c r="C10" s="36">
        <v>15.5</v>
      </c>
      <c r="D10" s="36">
        <v>29.4</v>
      </c>
      <c r="E10" s="37">
        <v>18.100000000000001</v>
      </c>
      <c r="F10" s="36">
        <v>15.3</v>
      </c>
      <c r="G10" s="38">
        <v>34.5</v>
      </c>
      <c r="H10" s="36">
        <v>15.1</v>
      </c>
      <c r="I10" s="36">
        <v>12.1</v>
      </c>
      <c r="J10" s="36">
        <v>30.4</v>
      </c>
      <c r="K10" s="37">
        <v>17.600000000000001</v>
      </c>
      <c r="L10" s="36">
        <v>14.9</v>
      </c>
      <c r="M10" s="38">
        <v>32.1</v>
      </c>
      <c r="N10" s="36">
        <v>16.3</v>
      </c>
      <c r="O10" s="36">
        <v>13.6</v>
      </c>
      <c r="P10" s="36">
        <v>31</v>
      </c>
      <c r="Q10" s="37">
        <v>19.899999999999999</v>
      </c>
      <c r="R10" s="36">
        <v>16</v>
      </c>
      <c r="S10" s="38">
        <v>41.6</v>
      </c>
      <c r="T10" s="36" t="s">
        <v>15</v>
      </c>
      <c r="U10" s="36" t="s">
        <v>15</v>
      </c>
      <c r="V10" s="36" t="s">
        <v>15</v>
      </c>
      <c r="W10" s="37">
        <v>22.6</v>
      </c>
      <c r="X10" s="36">
        <v>18.2</v>
      </c>
      <c r="Y10" s="38">
        <v>42</v>
      </c>
      <c r="Z10" s="36">
        <v>17.399999999999999</v>
      </c>
      <c r="AA10" s="36">
        <v>13.6</v>
      </c>
      <c r="AB10" s="36">
        <v>35.5</v>
      </c>
      <c r="AC10" s="37">
        <v>19.5</v>
      </c>
      <c r="AD10" s="36">
        <v>16.7</v>
      </c>
      <c r="AE10" s="38">
        <v>37.200000000000003</v>
      </c>
    </row>
    <row r="11" spans="1:31">
      <c r="A11" s="31">
        <v>2004</v>
      </c>
      <c r="B11" s="36">
        <v>17.8</v>
      </c>
      <c r="C11" s="36">
        <v>15.6</v>
      </c>
      <c r="D11" s="36">
        <v>30</v>
      </c>
      <c r="E11" s="37">
        <v>18.3</v>
      </c>
      <c r="F11" s="36">
        <v>15.3</v>
      </c>
      <c r="G11" s="38">
        <v>35.6</v>
      </c>
      <c r="H11" s="36">
        <v>15.5</v>
      </c>
      <c r="I11" s="36">
        <v>12.4</v>
      </c>
      <c r="J11" s="36">
        <v>31.6</v>
      </c>
      <c r="K11" s="37">
        <v>17.600000000000001</v>
      </c>
      <c r="L11" s="36">
        <v>14.8</v>
      </c>
      <c r="M11" s="38">
        <v>32.799999999999997</v>
      </c>
      <c r="N11" s="36">
        <v>16</v>
      </c>
      <c r="O11" s="36">
        <v>13.2</v>
      </c>
      <c r="P11" s="36">
        <v>31.5</v>
      </c>
      <c r="Q11" s="37">
        <v>20.2</v>
      </c>
      <c r="R11" s="36">
        <v>16</v>
      </c>
      <c r="S11" s="38">
        <v>43.1</v>
      </c>
      <c r="T11" s="36" t="s">
        <v>15</v>
      </c>
      <c r="U11" s="36" t="s">
        <v>15</v>
      </c>
      <c r="V11" s="36" t="s">
        <v>15</v>
      </c>
      <c r="W11" s="37">
        <v>23.5</v>
      </c>
      <c r="X11" s="36">
        <v>18.899999999999999</v>
      </c>
      <c r="Y11" s="38">
        <v>43.9</v>
      </c>
      <c r="Z11" s="36">
        <v>17.3</v>
      </c>
      <c r="AA11" s="36">
        <v>13</v>
      </c>
      <c r="AB11" s="36">
        <v>36.799999999999997</v>
      </c>
      <c r="AC11" s="37">
        <v>19.899999999999999</v>
      </c>
      <c r="AD11" s="36">
        <v>17</v>
      </c>
      <c r="AE11" s="38">
        <v>38.5</v>
      </c>
    </row>
    <row r="12" spans="1:31">
      <c r="A12" s="31">
        <v>2005</v>
      </c>
      <c r="B12" s="36">
        <v>17.7</v>
      </c>
      <c r="C12" s="36">
        <v>15</v>
      </c>
      <c r="D12" s="36">
        <v>31.6</v>
      </c>
      <c r="E12" s="37">
        <v>18.5</v>
      </c>
      <c r="F12" s="36">
        <v>15.1</v>
      </c>
      <c r="G12" s="38">
        <v>37</v>
      </c>
      <c r="H12" s="36">
        <v>15.4</v>
      </c>
      <c r="I12" s="36">
        <v>12</v>
      </c>
      <c r="J12" s="36">
        <v>32.5</v>
      </c>
      <c r="K12" s="37">
        <v>17.899999999999999</v>
      </c>
      <c r="L12" s="36">
        <v>14.9</v>
      </c>
      <c r="M12" s="38">
        <v>33.9</v>
      </c>
      <c r="N12" s="36">
        <v>15.8</v>
      </c>
      <c r="O12" s="36">
        <v>12.7</v>
      </c>
      <c r="P12" s="36">
        <v>32.200000000000003</v>
      </c>
      <c r="Q12" s="37">
        <v>19.5</v>
      </c>
      <c r="R12" s="36">
        <v>14.9</v>
      </c>
      <c r="S12" s="38">
        <v>43.9</v>
      </c>
      <c r="T12" s="36" t="s">
        <v>15</v>
      </c>
      <c r="U12" s="36" t="s">
        <v>15</v>
      </c>
      <c r="V12" s="36" t="s">
        <v>15</v>
      </c>
      <c r="W12" s="37">
        <v>24.4</v>
      </c>
      <c r="X12" s="36">
        <v>19.3</v>
      </c>
      <c r="Y12" s="38">
        <v>44.9</v>
      </c>
      <c r="Z12" s="36">
        <v>17.3</v>
      </c>
      <c r="AA12" s="36">
        <v>12.9</v>
      </c>
      <c r="AB12" s="36">
        <v>37.5</v>
      </c>
      <c r="AC12" s="37">
        <v>20.3</v>
      </c>
      <c r="AD12" s="36">
        <v>16.899999999999999</v>
      </c>
      <c r="AE12" s="38">
        <v>40.4</v>
      </c>
    </row>
    <row r="13" spans="1:31">
      <c r="A13" s="31">
        <v>2006</v>
      </c>
      <c r="B13" s="36">
        <v>17.5</v>
      </c>
      <c r="C13" s="36">
        <v>14.8</v>
      </c>
      <c r="D13" s="36">
        <v>31.6</v>
      </c>
      <c r="E13" s="37">
        <v>18.399999999999999</v>
      </c>
      <c r="F13" s="36">
        <v>14.9</v>
      </c>
      <c r="G13" s="38">
        <v>36.9</v>
      </c>
      <c r="H13" s="36">
        <v>15.2</v>
      </c>
      <c r="I13" s="36">
        <v>11.8</v>
      </c>
      <c r="J13" s="36">
        <v>32.1</v>
      </c>
      <c r="K13" s="37">
        <v>17.8</v>
      </c>
      <c r="L13" s="36">
        <v>14.6</v>
      </c>
      <c r="M13" s="38">
        <v>34</v>
      </c>
      <c r="N13" s="36">
        <v>16.399999999999999</v>
      </c>
      <c r="O13" s="36">
        <v>13.2</v>
      </c>
      <c r="P13" s="36">
        <v>32.9</v>
      </c>
      <c r="Q13" s="37">
        <v>18.2</v>
      </c>
      <c r="R13" s="36">
        <v>13.8</v>
      </c>
      <c r="S13" s="38">
        <v>42.6</v>
      </c>
      <c r="T13" s="36">
        <v>19.2</v>
      </c>
      <c r="U13" s="36">
        <v>16</v>
      </c>
      <c r="V13" s="36">
        <v>37.4</v>
      </c>
      <c r="W13" s="37">
        <v>22.9</v>
      </c>
      <c r="X13" s="36">
        <v>17.399999999999999</v>
      </c>
      <c r="Y13" s="38">
        <v>44.9</v>
      </c>
      <c r="Z13" s="36">
        <v>17.3</v>
      </c>
      <c r="AA13" s="36">
        <v>12.7</v>
      </c>
      <c r="AB13" s="36">
        <v>37</v>
      </c>
      <c r="AC13" s="37">
        <v>20.3</v>
      </c>
      <c r="AD13" s="36">
        <v>16.7</v>
      </c>
      <c r="AE13" s="38">
        <v>40.4</v>
      </c>
    </row>
    <row r="14" spans="1:31">
      <c r="A14" s="31">
        <v>2007</v>
      </c>
      <c r="B14" s="36">
        <v>17.600000000000001</v>
      </c>
      <c r="C14" s="36">
        <v>14.7</v>
      </c>
      <c r="D14" s="36">
        <v>32.200000000000003</v>
      </c>
      <c r="E14" s="37">
        <v>18.2</v>
      </c>
      <c r="F14" s="36">
        <v>14.6</v>
      </c>
      <c r="G14" s="38">
        <v>37.1</v>
      </c>
      <c r="H14" s="36">
        <v>15.3</v>
      </c>
      <c r="I14" s="36">
        <v>11.7</v>
      </c>
      <c r="J14" s="36">
        <v>32.5</v>
      </c>
      <c r="K14" s="37">
        <v>17.3</v>
      </c>
      <c r="L14" s="36">
        <v>14.1</v>
      </c>
      <c r="M14" s="38">
        <v>33.5</v>
      </c>
      <c r="N14" s="36">
        <v>16</v>
      </c>
      <c r="O14" s="36">
        <v>12.9</v>
      </c>
      <c r="P14" s="36">
        <v>32.1</v>
      </c>
      <c r="Q14" s="37">
        <v>18</v>
      </c>
      <c r="R14" s="36">
        <v>13.4</v>
      </c>
      <c r="S14" s="38">
        <v>42.7</v>
      </c>
      <c r="T14" s="36">
        <v>19.3</v>
      </c>
      <c r="U14" s="36">
        <v>15.9</v>
      </c>
      <c r="V14" s="36">
        <v>38</v>
      </c>
      <c r="W14" s="37">
        <v>22.9</v>
      </c>
      <c r="X14" s="36">
        <v>17.5</v>
      </c>
      <c r="Y14" s="38">
        <v>44.9</v>
      </c>
      <c r="Z14" s="36">
        <v>18.2</v>
      </c>
      <c r="AA14" s="36">
        <v>13.1</v>
      </c>
      <c r="AB14" s="36">
        <v>39.5</v>
      </c>
      <c r="AC14" s="37">
        <v>20.100000000000001</v>
      </c>
      <c r="AD14" s="36">
        <v>16.3</v>
      </c>
      <c r="AE14" s="38">
        <v>41</v>
      </c>
    </row>
    <row r="15" spans="1:31">
      <c r="A15" s="31">
        <v>2008</v>
      </c>
      <c r="B15" s="36">
        <v>17.7</v>
      </c>
      <c r="C15" s="36">
        <v>14.7</v>
      </c>
      <c r="D15" s="36">
        <v>32.799999999999997</v>
      </c>
      <c r="E15" s="37">
        <v>18.399999999999999</v>
      </c>
      <c r="F15" s="36">
        <v>14.6</v>
      </c>
      <c r="G15" s="38">
        <v>38.200000000000003</v>
      </c>
      <c r="H15" s="36">
        <v>15.5</v>
      </c>
      <c r="I15" s="36">
        <v>11.7</v>
      </c>
      <c r="J15" s="36">
        <v>33.4</v>
      </c>
      <c r="K15" s="37">
        <v>17.5</v>
      </c>
      <c r="L15" s="36">
        <v>14.1</v>
      </c>
      <c r="M15" s="38">
        <v>34.5</v>
      </c>
      <c r="N15" s="36">
        <v>16.3</v>
      </c>
      <c r="O15" s="36">
        <v>13.2</v>
      </c>
      <c r="P15" s="36">
        <v>32.5</v>
      </c>
      <c r="Q15" s="37">
        <v>17.899999999999999</v>
      </c>
      <c r="R15" s="36">
        <v>13</v>
      </c>
      <c r="S15" s="38">
        <v>43.6</v>
      </c>
      <c r="T15" s="36">
        <v>19.399999999999999</v>
      </c>
      <c r="U15" s="36">
        <v>15.6</v>
      </c>
      <c r="V15" s="36">
        <v>40</v>
      </c>
      <c r="W15" s="37">
        <v>23.5</v>
      </c>
      <c r="X15" s="36">
        <v>17.7</v>
      </c>
      <c r="Y15" s="38">
        <v>46.5</v>
      </c>
      <c r="Z15" s="36">
        <v>18.5</v>
      </c>
      <c r="AA15" s="36">
        <v>13.2</v>
      </c>
      <c r="AB15" s="36">
        <v>40.700000000000003</v>
      </c>
      <c r="AC15" s="37">
        <v>20.399999999999999</v>
      </c>
      <c r="AD15" s="36">
        <v>16.3</v>
      </c>
      <c r="AE15" s="38">
        <v>42.3</v>
      </c>
    </row>
    <row r="16" spans="1:31">
      <c r="A16" s="31">
        <v>2009</v>
      </c>
      <c r="B16" s="36">
        <v>17.8</v>
      </c>
      <c r="C16" s="36">
        <v>14.8</v>
      </c>
      <c r="D16" s="36">
        <v>32.799999999999997</v>
      </c>
      <c r="E16" s="37">
        <v>17.600000000000001</v>
      </c>
      <c r="F16" s="36">
        <v>13.9</v>
      </c>
      <c r="G16" s="38">
        <v>36.299999999999997</v>
      </c>
      <c r="H16" s="36">
        <v>14.9</v>
      </c>
      <c r="I16" s="36">
        <v>11.3</v>
      </c>
      <c r="J16" s="36">
        <v>32.1</v>
      </c>
      <c r="K16" s="37">
        <v>16.600000000000001</v>
      </c>
      <c r="L16" s="36">
        <v>13.4</v>
      </c>
      <c r="M16" s="38">
        <v>32.5</v>
      </c>
      <c r="N16" s="36">
        <v>15.9</v>
      </c>
      <c r="O16" s="36">
        <v>12.7</v>
      </c>
      <c r="P16" s="36">
        <v>32.4</v>
      </c>
      <c r="Q16" s="37">
        <v>18</v>
      </c>
      <c r="R16" s="36">
        <v>13.3</v>
      </c>
      <c r="S16" s="38">
        <v>41.7</v>
      </c>
      <c r="T16" s="36">
        <v>18.899999999999999</v>
      </c>
      <c r="U16" s="36">
        <v>15.3</v>
      </c>
      <c r="V16" s="36">
        <v>37.9</v>
      </c>
      <c r="W16" s="37">
        <v>22.1</v>
      </c>
      <c r="X16" s="36">
        <v>16.2</v>
      </c>
      <c r="Y16" s="38">
        <v>45.1</v>
      </c>
      <c r="Z16" s="36">
        <v>18</v>
      </c>
      <c r="AA16" s="36">
        <v>12.9</v>
      </c>
      <c r="AB16" s="36">
        <v>39.200000000000003</v>
      </c>
      <c r="AC16" s="37">
        <v>19.399999999999999</v>
      </c>
      <c r="AD16" s="36">
        <v>15.6</v>
      </c>
      <c r="AE16" s="38">
        <v>39.700000000000003</v>
      </c>
    </row>
    <row r="17" spans="1:35">
      <c r="A17" s="31">
        <v>2010</v>
      </c>
      <c r="B17" s="36">
        <v>17.7</v>
      </c>
      <c r="C17" s="36">
        <v>14.5</v>
      </c>
      <c r="D17" s="36">
        <v>33.6</v>
      </c>
      <c r="E17" s="37">
        <v>17.5</v>
      </c>
      <c r="F17" s="36">
        <v>13.6</v>
      </c>
      <c r="G17" s="38">
        <v>36.9</v>
      </c>
      <c r="H17" s="36">
        <v>14.8</v>
      </c>
      <c r="I17" s="36">
        <v>11</v>
      </c>
      <c r="J17" s="36">
        <v>32.4</v>
      </c>
      <c r="K17" s="37">
        <v>16.899999999999999</v>
      </c>
      <c r="L17" s="36">
        <v>13.6</v>
      </c>
      <c r="M17" s="38">
        <v>33.200000000000003</v>
      </c>
      <c r="N17" s="36">
        <v>16.100000000000001</v>
      </c>
      <c r="O17" s="36">
        <v>12.8</v>
      </c>
      <c r="P17" s="36">
        <v>32.9</v>
      </c>
      <c r="Q17" s="37">
        <v>17.600000000000001</v>
      </c>
      <c r="R17" s="36">
        <v>12.6</v>
      </c>
      <c r="S17" s="38">
        <v>42.3</v>
      </c>
      <c r="T17" s="36">
        <v>19.100000000000001</v>
      </c>
      <c r="U17" s="36">
        <v>15.3</v>
      </c>
      <c r="V17" s="36">
        <v>38.700000000000003</v>
      </c>
      <c r="W17" s="37">
        <v>22.5</v>
      </c>
      <c r="X17" s="36">
        <v>16.5</v>
      </c>
      <c r="Y17" s="38">
        <v>45.3</v>
      </c>
      <c r="Z17" s="36">
        <v>17.8</v>
      </c>
      <c r="AA17" s="36">
        <v>12.7</v>
      </c>
      <c r="AB17" s="36">
        <v>38.6</v>
      </c>
      <c r="AC17" s="37">
        <v>19</v>
      </c>
      <c r="AD17" s="36">
        <v>14.9</v>
      </c>
      <c r="AE17" s="38">
        <v>40.4</v>
      </c>
    </row>
    <row r="18" spans="1:35">
      <c r="A18" s="31">
        <v>2011</v>
      </c>
      <c r="B18" s="36">
        <v>17.7</v>
      </c>
      <c r="C18" s="36">
        <v>14.5</v>
      </c>
      <c r="D18" s="36">
        <v>33.299999999999997</v>
      </c>
      <c r="E18" s="37">
        <v>17.7</v>
      </c>
      <c r="F18" s="36">
        <v>13.6</v>
      </c>
      <c r="G18" s="38">
        <v>37.299999999999997</v>
      </c>
      <c r="H18" s="36">
        <v>15</v>
      </c>
      <c r="I18" s="36">
        <v>11.1</v>
      </c>
      <c r="J18" s="36">
        <v>32.9</v>
      </c>
      <c r="K18" s="37">
        <v>17.2</v>
      </c>
      <c r="L18" s="36">
        <v>13.8</v>
      </c>
      <c r="M18" s="38">
        <v>33.700000000000003</v>
      </c>
      <c r="N18" s="36">
        <v>16.100000000000001</v>
      </c>
      <c r="O18" s="36">
        <v>12.7</v>
      </c>
      <c r="P18" s="36">
        <v>33.1</v>
      </c>
      <c r="Q18" s="37">
        <v>17.5</v>
      </c>
      <c r="R18" s="36">
        <v>12.4</v>
      </c>
      <c r="S18" s="38">
        <v>41.9</v>
      </c>
      <c r="T18" s="36">
        <v>19</v>
      </c>
      <c r="U18" s="36">
        <v>14.9</v>
      </c>
      <c r="V18" s="36">
        <v>39.299999999999997</v>
      </c>
      <c r="W18" s="37">
        <v>22.2</v>
      </c>
      <c r="X18" s="36">
        <v>16.100000000000001</v>
      </c>
      <c r="Y18" s="38">
        <v>45.2</v>
      </c>
      <c r="Z18" s="36">
        <v>17.399999999999999</v>
      </c>
      <c r="AA18" s="36">
        <v>11.8</v>
      </c>
      <c r="AB18" s="36">
        <v>39.4</v>
      </c>
      <c r="AC18" s="37">
        <v>19.3</v>
      </c>
      <c r="AD18" s="36">
        <v>15</v>
      </c>
      <c r="AE18" s="38">
        <v>41</v>
      </c>
    </row>
    <row r="19" spans="1:35">
      <c r="A19" s="31">
        <v>2012</v>
      </c>
      <c r="B19" s="36">
        <v>17.5</v>
      </c>
      <c r="C19" s="36">
        <v>14.3</v>
      </c>
      <c r="D19" s="36">
        <v>32.700000000000003</v>
      </c>
      <c r="E19" s="37">
        <v>17.7</v>
      </c>
      <c r="F19" s="36">
        <v>13.7</v>
      </c>
      <c r="G19" s="38">
        <v>37.1</v>
      </c>
      <c r="H19" s="36">
        <v>15.3</v>
      </c>
      <c r="I19" s="36">
        <v>11.5</v>
      </c>
      <c r="J19" s="36">
        <v>33</v>
      </c>
      <c r="K19" s="37">
        <v>17.5</v>
      </c>
      <c r="L19" s="36">
        <v>14.1</v>
      </c>
      <c r="M19" s="38">
        <v>34</v>
      </c>
      <c r="N19" s="36">
        <v>16.399999999999999</v>
      </c>
      <c r="O19" s="36">
        <v>13.1</v>
      </c>
      <c r="P19" s="36">
        <v>33.200000000000003</v>
      </c>
      <c r="Q19" s="37">
        <v>17.8</v>
      </c>
      <c r="R19" s="36">
        <v>12.6</v>
      </c>
      <c r="S19" s="38">
        <v>42.5</v>
      </c>
      <c r="T19" s="36">
        <v>18.3</v>
      </c>
      <c r="U19" s="36">
        <v>14.4</v>
      </c>
      <c r="V19" s="36">
        <v>38.1</v>
      </c>
      <c r="W19" s="37">
        <v>21.6</v>
      </c>
      <c r="X19" s="36">
        <v>15.9</v>
      </c>
      <c r="Y19" s="38">
        <v>43.3</v>
      </c>
      <c r="Z19" s="36">
        <v>17.399999999999999</v>
      </c>
      <c r="AA19" s="36">
        <v>11.8</v>
      </c>
      <c r="AB19" s="36">
        <v>39.200000000000003</v>
      </c>
      <c r="AC19" s="37">
        <v>19.100000000000001</v>
      </c>
      <c r="AD19" s="36">
        <v>14.9</v>
      </c>
      <c r="AE19" s="38">
        <v>40.4</v>
      </c>
    </row>
    <row r="20" spans="1:35">
      <c r="A20" s="31">
        <v>2013</v>
      </c>
      <c r="B20" s="36">
        <v>17.600000000000001</v>
      </c>
      <c r="C20" s="36">
        <v>14.3</v>
      </c>
      <c r="D20" s="36">
        <v>33.299999999999997</v>
      </c>
      <c r="E20" s="37">
        <v>18.100000000000001</v>
      </c>
      <c r="F20" s="36">
        <v>13.8</v>
      </c>
      <c r="G20" s="38">
        <v>38.4</v>
      </c>
      <c r="H20" s="36">
        <v>15.8</v>
      </c>
      <c r="I20" s="36">
        <v>11.7</v>
      </c>
      <c r="J20" s="36">
        <v>34.1</v>
      </c>
      <c r="K20" s="37">
        <v>17.7</v>
      </c>
      <c r="L20" s="36">
        <v>14.1</v>
      </c>
      <c r="M20" s="38">
        <v>34.6</v>
      </c>
      <c r="N20" s="36">
        <v>16.8</v>
      </c>
      <c r="O20" s="36">
        <v>13.2</v>
      </c>
      <c r="P20" s="36">
        <v>34.6</v>
      </c>
      <c r="Q20" s="37">
        <v>17.899999999999999</v>
      </c>
      <c r="R20" s="36">
        <v>12.2</v>
      </c>
      <c r="S20" s="38">
        <v>44.4</v>
      </c>
      <c r="T20" s="36">
        <v>18.2</v>
      </c>
      <c r="U20" s="36">
        <v>13.8</v>
      </c>
      <c r="V20" s="36">
        <v>39.9</v>
      </c>
      <c r="W20" s="37">
        <v>22</v>
      </c>
      <c r="X20" s="36">
        <v>15.8</v>
      </c>
      <c r="Y20" s="38">
        <v>44.6</v>
      </c>
      <c r="Z20" s="36">
        <v>18.100000000000001</v>
      </c>
      <c r="AA20" s="36">
        <v>12.2</v>
      </c>
      <c r="AB20" s="36">
        <v>40.6</v>
      </c>
      <c r="AC20" s="37">
        <v>19.7</v>
      </c>
      <c r="AD20" s="36">
        <v>15.2</v>
      </c>
      <c r="AE20" s="38">
        <v>42</v>
      </c>
    </row>
    <row r="21" spans="1:35">
      <c r="A21" s="31">
        <v>2014</v>
      </c>
      <c r="B21" s="36">
        <v>17.7</v>
      </c>
      <c r="C21" s="36">
        <v>14.1</v>
      </c>
      <c r="D21" s="36">
        <v>34.299999999999997</v>
      </c>
      <c r="E21" s="37">
        <v>18.5</v>
      </c>
      <c r="F21" s="36">
        <v>14</v>
      </c>
      <c r="G21" s="38">
        <v>39.4</v>
      </c>
      <c r="H21" s="36">
        <v>16.2</v>
      </c>
      <c r="I21" s="36">
        <v>12.1</v>
      </c>
      <c r="J21" s="36">
        <v>34.6</v>
      </c>
      <c r="K21" s="37">
        <v>18</v>
      </c>
      <c r="L21" s="36">
        <v>14.3</v>
      </c>
      <c r="M21" s="38">
        <v>35.6</v>
      </c>
      <c r="N21" s="36">
        <v>17.2</v>
      </c>
      <c r="O21" s="36">
        <v>13.4</v>
      </c>
      <c r="P21" s="36">
        <v>35.799999999999997</v>
      </c>
      <c r="Q21" s="37">
        <v>19</v>
      </c>
      <c r="R21" s="36">
        <v>12.8</v>
      </c>
      <c r="S21" s="38">
        <v>46.7</v>
      </c>
      <c r="T21" s="36">
        <v>18.899999999999999</v>
      </c>
      <c r="U21" s="36">
        <v>14.4</v>
      </c>
      <c r="V21" s="36">
        <v>40.5</v>
      </c>
      <c r="W21" s="37">
        <v>22.8</v>
      </c>
      <c r="X21" s="36">
        <v>16.3</v>
      </c>
      <c r="Y21" s="38">
        <v>46.4</v>
      </c>
      <c r="Z21" s="36">
        <v>18.5</v>
      </c>
      <c r="AA21" s="36">
        <v>12.1</v>
      </c>
      <c r="AB21" s="36">
        <v>42.6</v>
      </c>
      <c r="AC21" s="37">
        <v>19.899999999999999</v>
      </c>
      <c r="AD21" s="36">
        <v>15.2</v>
      </c>
      <c r="AE21" s="38">
        <v>43</v>
      </c>
    </row>
    <row r="22" spans="1:35">
      <c r="A22" s="31">
        <v>2015</v>
      </c>
      <c r="B22" s="36">
        <v>17.3</v>
      </c>
      <c r="C22" s="36">
        <v>13.7</v>
      </c>
      <c r="D22" s="36">
        <v>34.299999999999997</v>
      </c>
      <c r="E22" s="37">
        <v>18.100000000000001</v>
      </c>
      <c r="F22" s="36">
        <v>13.5</v>
      </c>
      <c r="G22" s="38">
        <v>39.1</v>
      </c>
      <c r="H22" s="36">
        <v>16.3</v>
      </c>
      <c r="I22" s="36">
        <v>12</v>
      </c>
      <c r="J22" s="36">
        <v>35</v>
      </c>
      <c r="K22" s="37">
        <v>17.7</v>
      </c>
      <c r="L22" s="36">
        <v>13.7</v>
      </c>
      <c r="M22" s="38">
        <v>36.299999999999997</v>
      </c>
      <c r="N22" s="36">
        <v>17</v>
      </c>
      <c r="O22" s="36">
        <v>13.3</v>
      </c>
      <c r="P22" s="36">
        <v>35</v>
      </c>
      <c r="Q22" s="37">
        <v>18.600000000000001</v>
      </c>
      <c r="R22" s="36">
        <v>12.3</v>
      </c>
      <c r="S22" s="38">
        <v>46</v>
      </c>
      <c r="T22" s="36">
        <v>18.7</v>
      </c>
      <c r="U22" s="36">
        <v>14.1</v>
      </c>
      <c r="V22" s="36">
        <v>39.700000000000003</v>
      </c>
      <c r="W22" s="37">
        <v>22.4</v>
      </c>
      <c r="X22" s="36">
        <v>15.9</v>
      </c>
      <c r="Y22" s="38">
        <v>45.6</v>
      </c>
      <c r="Z22" s="36">
        <v>18.100000000000001</v>
      </c>
      <c r="AA22" s="36">
        <v>11.6</v>
      </c>
      <c r="AB22" s="36">
        <v>41.4</v>
      </c>
      <c r="AC22" s="37">
        <v>19.100000000000001</v>
      </c>
      <c r="AD22" s="36">
        <v>14.2</v>
      </c>
      <c r="AE22" s="38">
        <v>42.2</v>
      </c>
    </row>
    <row r="23" spans="1:35">
      <c r="A23" s="31">
        <v>2016</v>
      </c>
      <c r="B23" s="36">
        <v>16.8</v>
      </c>
      <c r="C23" s="36">
        <v>13.1</v>
      </c>
      <c r="D23" s="36">
        <v>34.1</v>
      </c>
      <c r="E23" s="37">
        <v>17.100000000000001</v>
      </c>
      <c r="F23" s="36">
        <v>12.5</v>
      </c>
      <c r="G23" s="38">
        <v>38</v>
      </c>
      <c r="H23" s="36">
        <v>15.7</v>
      </c>
      <c r="I23" s="36">
        <v>11.4</v>
      </c>
      <c r="J23" s="36">
        <v>34.700000000000003</v>
      </c>
      <c r="K23" s="37">
        <v>17</v>
      </c>
      <c r="L23" s="36">
        <v>13</v>
      </c>
      <c r="M23" s="38">
        <v>35.5</v>
      </c>
      <c r="N23" s="36">
        <v>16.399999999999999</v>
      </c>
      <c r="O23" s="36">
        <v>12.5</v>
      </c>
      <c r="P23" s="36">
        <v>34.799999999999997</v>
      </c>
      <c r="Q23" s="37">
        <v>17.2</v>
      </c>
      <c r="R23" s="36">
        <v>11</v>
      </c>
      <c r="S23" s="38">
        <v>43.2</v>
      </c>
      <c r="T23" s="36">
        <v>17.399999999999999</v>
      </c>
      <c r="U23" s="36">
        <v>12.8</v>
      </c>
      <c r="V23" s="36">
        <v>38.200000000000003</v>
      </c>
      <c r="W23" s="37">
        <v>21.3</v>
      </c>
      <c r="X23" s="36">
        <v>14.5</v>
      </c>
      <c r="Y23" s="38">
        <v>44.3</v>
      </c>
      <c r="Z23" s="36">
        <v>16.399999999999999</v>
      </c>
      <c r="AA23" s="36">
        <v>10</v>
      </c>
      <c r="AB23" s="36">
        <v>39.4</v>
      </c>
      <c r="AC23" s="37">
        <v>18</v>
      </c>
      <c r="AD23" s="36">
        <v>13.1</v>
      </c>
      <c r="AE23" s="38">
        <v>40.799999999999997</v>
      </c>
    </row>
    <row r="24" spans="1:35">
      <c r="A24" s="31">
        <v>2017</v>
      </c>
      <c r="B24" s="36">
        <v>16.600000000000001</v>
      </c>
      <c r="C24" s="36">
        <v>12.7</v>
      </c>
      <c r="D24" s="36">
        <v>34.6</v>
      </c>
      <c r="E24" s="37">
        <v>17</v>
      </c>
      <c r="F24" s="36">
        <v>12.2</v>
      </c>
      <c r="G24" s="38">
        <v>38</v>
      </c>
      <c r="H24" s="36">
        <v>15.6</v>
      </c>
      <c r="I24" s="36">
        <v>11.1</v>
      </c>
      <c r="J24" s="36">
        <v>35</v>
      </c>
      <c r="K24" s="37">
        <v>16.5</v>
      </c>
      <c r="L24" s="36">
        <v>12.4</v>
      </c>
      <c r="M24" s="38">
        <v>35.4</v>
      </c>
      <c r="N24" s="36">
        <v>16.100000000000001</v>
      </c>
      <c r="O24" s="36">
        <v>12.1</v>
      </c>
      <c r="P24" s="36">
        <v>35.200000000000003</v>
      </c>
      <c r="Q24" s="37">
        <v>17.3</v>
      </c>
      <c r="R24" s="36">
        <v>11.1</v>
      </c>
      <c r="S24" s="38">
        <v>43.1</v>
      </c>
      <c r="T24" s="36">
        <v>17</v>
      </c>
      <c r="U24" s="36">
        <v>12.2</v>
      </c>
      <c r="V24" s="36">
        <v>38.200000000000003</v>
      </c>
      <c r="W24" s="37">
        <v>21</v>
      </c>
      <c r="X24" s="36">
        <v>14.5</v>
      </c>
      <c r="Y24" s="38">
        <v>43.1</v>
      </c>
      <c r="Z24" s="36">
        <v>16.399999999999999</v>
      </c>
      <c r="AA24" s="36">
        <v>9.8000000000000007</v>
      </c>
      <c r="AB24" s="36">
        <v>39.200000000000003</v>
      </c>
      <c r="AC24" s="37">
        <v>17.899999999999999</v>
      </c>
      <c r="AD24" s="36">
        <v>12.8</v>
      </c>
      <c r="AE24" s="38">
        <v>40.700000000000003</v>
      </c>
    </row>
    <row r="25" spans="1:35">
      <c r="A25" s="31">
        <v>2018</v>
      </c>
      <c r="B25" s="36">
        <v>16.5</v>
      </c>
      <c r="C25" s="36">
        <v>12.5</v>
      </c>
      <c r="D25" s="36">
        <v>34.700000000000003</v>
      </c>
      <c r="E25" s="37">
        <v>17.2</v>
      </c>
      <c r="F25" s="36">
        <v>12.3</v>
      </c>
      <c r="G25" s="38">
        <v>38.299999999999997</v>
      </c>
      <c r="H25" s="36">
        <v>16.100000000000001</v>
      </c>
      <c r="I25" s="36">
        <v>11.6</v>
      </c>
      <c r="J25" s="36">
        <v>35</v>
      </c>
      <c r="K25" s="37">
        <v>16.7</v>
      </c>
      <c r="L25" s="36">
        <v>12.3</v>
      </c>
      <c r="M25" s="38">
        <v>35.9</v>
      </c>
      <c r="N25" s="36">
        <v>16.3</v>
      </c>
      <c r="O25" s="36">
        <v>12.3</v>
      </c>
      <c r="P25" s="36">
        <v>35.200000000000003</v>
      </c>
      <c r="Q25" s="37">
        <v>17.8</v>
      </c>
      <c r="R25" s="36">
        <v>11.2</v>
      </c>
      <c r="S25" s="38">
        <v>44</v>
      </c>
      <c r="T25" s="36">
        <v>17.7</v>
      </c>
      <c r="U25" s="36">
        <v>12.6</v>
      </c>
      <c r="V25" s="36">
        <v>39.700000000000003</v>
      </c>
      <c r="W25" s="37">
        <v>21.2</v>
      </c>
      <c r="X25" s="36">
        <v>14.3</v>
      </c>
      <c r="Y25" s="38">
        <v>43.5</v>
      </c>
      <c r="Z25" s="36">
        <v>16.7</v>
      </c>
      <c r="AA25" s="36">
        <v>9.9</v>
      </c>
      <c r="AB25" s="36">
        <v>39.700000000000003</v>
      </c>
      <c r="AC25" s="37">
        <v>18.100000000000001</v>
      </c>
      <c r="AD25" s="36">
        <v>12.8</v>
      </c>
      <c r="AE25" s="38">
        <v>40.9</v>
      </c>
    </row>
    <row r="26" spans="1:35">
      <c r="A26" s="31">
        <v>2019</v>
      </c>
      <c r="B26" s="36">
        <v>16.5</v>
      </c>
      <c r="C26" s="36">
        <v>12.2</v>
      </c>
      <c r="D26" s="36">
        <v>35.200000000000003</v>
      </c>
      <c r="E26" s="37">
        <v>17.399999999999999</v>
      </c>
      <c r="F26" s="36">
        <v>12.4</v>
      </c>
      <c r="G26" s="38">
        <v>38.9</v>
      </c>
      <c r="H26" s="36">
        <v>16.3</v>
      </c>
      <c r="I26" s="36">
        <v>11.6</v>
      </c>
      <c r="J26" s="36">
        <v>35.6</v>
      </c>
      <c r="K26" s="37">
        <v>17</v>
      </c>
      <c r="L26" s="36">
        <v>12.6</v>
      </c>
      <c r="M26" s="38">
        <v>36.4</v>
      </c>
      <c r="N26" s="36">
        <v>16.100000000000001</v>
      </c>
      <c r="O26" s="36">
        <v>11.9</v>
      </c>
      <c r="P26" s="36">
        <v>35.6</v>
      </c>
      <c r="Q26" s="37">
        <v>18.7</v>
      </c>
      <c r="R26" s="36">
        <v>11.8</v>
      </c>
      <c r="S26" s="38">
        <v>45.5</v>
      </c>
      <c r="T26" s="36">
        <v>17.8</v>
      </c>
      <c r="U26" s="36">
        <v>12.6</v>
      </c>
      <c r="V26" s="36">
        <v>39.9</v>
      </c>
      <c r="W26" s="37">
        <v>21.4</v>
      </c>
      <c r="X26" s="36">
        <v>14.2</v>
      </c>
      <c r="Y26" s="38">
        <v>44.1</v>
      </c>
      <c r="Z26" s="36">
        <v>17</v>
      </c>
      <c r="AA26" s="36">
        <v>9.9</v>
      </c>
      <c r="AB26" s="36">
        <v>40.6</v>
      </c>
      <c r="AC26" s="37">
        <v>18.399999999999999</v>
      </c>
      <c r="AD26" s="36">
        <v>13</v>
      </c>
      <c r="AE26" s="38">
        <v>41.6</v>
      </c>
    </row>
    <row r="27" spans="1:35">
      <c r="E27" s="39"/>
      <c r="G27" s="40"/>
      <c r="K27" s="39"/>
      <c r="M27" s="40"/>
      <c r="Q27" s="39"/>
      <c r="S27" s="40"/>
      <c r="W27" s="39"/>
      <c r="Y27" s="40"/>
      <c r="AC27" s="39"/>
      <c r="AE27" s="40"/>
    </row>
    <row r="28" spans="1:35">
      <c r="A28" s="32" t="s">
        <v>32</v>
      </c>
      <c r="B28" s="32"/>
      <c r="C28" s="32"/>
      <c r="D28" s="32"/>
      <c r="E28" s="41"/>
      <c r="F28" s="32"/>
      <c r="G28" s="42"/>
      <c r="H28" s="32"/>
      <c r="I28" s="32"/>
      <c r="J28" s="32"/>
      <c r="K28" s="41"/>
      <c r="L28" s="32"/>
      <c r="M28" s="42"/>
      <c r="N28" s="32"/>
      <c r="O28" s="32"/>
      <c r="P28" s="32"/>
      <c r="Q28" s="41"/>
      <c r="R28" s="32"/>
      <c r="S28" s="42"/>
      <c r="T28" s="32"/>
      <c r="U28" s="32"/>
      <c r="V28" s="32"/>
      <c r="W28" s="41"/>
      <c r="X28" s="32"/>
      <c r="Y28" s="42"/>
      <c r="Z28" s="32"/>
      <c r="AA28" s="32"/>
      <c r="AB28" s="32"/>
      <c r="AC28" s="41"/>
      <c r="AD28" s="32"/>
      <c r="AE28" s="42"/>
      <c r="AF28" s="32"/>
      <c r="AG28" s="32"/>
      <c r="AH28" s="32"/>
      <c r="AI28" s="32"/>
    </row>
    <row r="29" spans="1:35">
      <c r="A29" s="32" t="s">
        <v>17</v>
      </c>
      <c r="B29" s="36">
        <f>B26-B7</f>
        <v>-1.1999999999999993</v>
      </c>
      <c r="C29" s="36">
        <f t="shared" ref="C29:AE29" si="0">C26-C7</f>
        <v>-3.4000000000000004</v>
      </c>
      <c r="D29" s="36">
        <f t="shared" si="0"/>
        <v>6.8000000000000043</v>
      </c>
      <c r="E29" s="37">
        <f t="shared" si="0"/>
        <v>-1.4000000000000021</v>
      </c>
      <c r="F29" s="36">
        <f t="shared" si="0"/>
        <v>-3.5999999999999996</v>
      </c>
      <c r="G29" s="38">
        <f t="shared" si="0"/>
        <v>4.6999999999999957</v>
      </c>
      <c r="H29" s="36">
        <f t="shared" si="0"/>
        <v>0.40000000000000036</v>
      </c>
      <c r="I29" s="36">
        <f t="shared" si="0"/>
        <v>-1.4000000000000004</v>
      </c>
      <c r="J29" s="36">
        <f t="shared" si="0"/>
        <v>5.2000000000000028</v>
      </c>
      <c r="K29" s="37">
        <f t="shared" si="0"/>
        <v>-1.3000000000000007</v>
      </c>
      <c r="L29" s="36">
        <f t="shared" si="0"/>
        <v>-3.3000000000000007</v>
      </c>
      <c r="M29" s="38">
        <f t="shared" si="0"/>
        <v>5.5</v>
      </c>
      <c r="N29" s="36">
        <f t="shared" si="0"/>
        <v>-0.19999999999999929</v>
      </c>
      <c r="O29" s="36">
        <f t="shared" si="0"/>
        <v>-2</v>
      </c>
      <c r="P29" s="36">
        <f>P26-P7</f>
        <v>6</v>
      </c>
      <c r="Q29" s="37">
        <f t="shared" si="0"/>
        <v>-1.8000000000000007</v>
      </c>
      <c r="R29" s="36">
        <f t="shared" si="0"/>
        <v>-5.1999999999999993</v>
      </c>
      <c r="S29" s="38">
        <f t="shared" si="0"/>
        <v>4.7000000000000028</v>
      </c>
      <c r="T29" s="36" t="s">
        <v>15</v>
      </c>
      <c r="U29" s="36" t="s">
        <v>15</v>
      </c>
      <c r="V29" s="36" t="s">
        <v>15</v>
      </c>
      <c r="W29" s="37">
        <f t="shared" si="0"/>
        <v>-1.7000000000000028</v>
      </c>
      <c r="X29" s="36">
        <f t="shared" si="0"/>
        <v>-5.6999999999999993</v>
      </c>
      <c r="Y29" s="38">
        <f t="shared" si="0"/>
        <v>5.8999999999999986</v>
      </c>
      <c r="Z29" s="36">
        <f t="shared" si="0"/>
        <v>-0.5</v>
      </c>
      <c r="AA29" s="36">
        <f t="shared" si="0"/>
        <v>-3.7999999999999989</v>
      </c>
      <c r="AB29" s="36">
        <f t="shared" si="0"/>
        <v>5.3999999999999986</v>
      </c>
      <c r="AC29" s="37">
        <f t="shared" si="0"/>
        <v>-1.8000000000000007</v>
      </c>
      <c r="AD29" s="36">
        <f t="shared" si="0"/>
        <v>-4.3999999999999986</v>
      </c>
      <c r="AE29" s="38">
        <f t="shared" si="0"/>
        <v>4.3999999999999986</v>
      </c>
      <c r="AF29" s="32"/>
      <c r="AG29" s="32"/>
      <c r="AH29" s="32"/>
      <c r="AI29" s="32"/>
    </row>
    <row r="30" spans="1:35">
      <c r="A30" s="32" t="s">
        <v>18</v>
      </c>
      <c r="B30" s="36">
        <f>B15-B7</f>
        <v>0</v>
      </c>
      <c r="C30" s="36">
        <f t="shared" ref="C30:AE30" si="1">C15-C7</f>
        <v>-0.90000000000000036</v>
      </c>
      <c r="D30" s="36">
        <f t="shared" si="1"/>
        <v>4.3999999999999986</v>
      </c>
      <c r="E30" s="37">
        <f t="shared" si="1"/>
        <v>-0.40000000000000213</v>
      </c>
      <c r="F30" s="36">
        <f t="shared" si="1"/>
        <v>-1.4000000000000004</v>
      </c>
      <c r="G30" s="38">
        <f t="shared" si="1"/>
        <v>4</v>
      </c>
      <c r="H30" s="36">
        <f t="shared" si="1"/>
        <v>-0.40000000000000036</v>
      </c>
      <c r="I30" s="36">
        <f t="shared" si="1"/>
        <v>-1.3000000000000007</v>
      </c>
      <c r="J30" s="36">
        <f t="shared" si="1"/>
        <v>3</v>
      </c>
      <c r="K30" s="37">
        <f t="shared" si="1"/>
        <v>-0.80000000000000071</v>
      </c>
      <c r="L30" s="36">
        <f t="shared" si="1"/>
        <v>-1.8000000000000007</v>
      </c>
      <c r="M30" s="38">
        <f t="shared" si="1"/>
        <v>3.6000000000000014</v>
      </c>
      <c r="N30" s="36">
        <f t="shared" si="1"/>
        <v>0</v>
      </c>
      <c r="O30" s="36">
        <f t="shared" si="1"/>
        <v>-0.70000000000000107</v>
      </c>
      <c r="P30" s="36">
        <f>P15-P7</f>
        <v>2.8999999999999986</v>
      </c>
      <c r="Q30" s="37">
        <f t="shared" si="1"/>
        <v>-2.6000000000000014</v>
      </c>
      <c r="R30" s="36">
        <f t="shared" si="1"/>
        <v>-4</v>
      </c>
      <c r="S30" s="38">
        <f t="shared" si="1"/>
        <v>2.8000000000000043</v>
      </c>
      <c r="T30" s="36" t="s">
        <v>15</v>
      </c>
      <c r="U30" s="36" t="s">
        <v>15</v>
      </c>
      <c r="V30" s="36" t="s">
        <v>15</v>
      </c>
      <c r="W30" s="37">
        <f t="shared" si="1"/>
        <v>0.39999999999999858</v>
      </c>
      <c r="X30" s="36">
        <f t="shared" si="1"/>
        <v>-2.1999999999999993</v>
      </c>
      <c r="Y30" s="38">
        <f t="shared" si="1"/>
        <v>8.2999999999999972</v>
      </c>
      <c r="Z30" s="36">
        <f t="shared" si="1"/>
        <v>1</v>
      </c>
      <c r="AA30" s="36">
        <f t="shared" si="1"/>
        <v>-0.5</v>
      </c>
      <c r="AB30" s="36">
        <f t="shared" si="1"/>
        <v>5.5</v>
      </c>
      <c r="AC30" s="37">
        <f t="shared" si="1"/>
        <v>0.19999999999999929</v>
      </c>
      <c r="AD30" s="36">
        <f t="shared" si="1"/>
        <v>-1.0999999999999979</v>
      </c>
      <c r="AE30" s="38">
        <f t="shared" si="1"/>
        <v>5.0999999999999943</v>
      </c>
      <c r="AF30" s="32"/>
      <c r="AG30" s="32"/>
      <c r="AH30" s="32"/>
      <c r="AI30" s="32"/>
    </row>
    <row r="31" spans="1:35">
      <c r="A31" s="32" t="s">
        <v>19</v>
      </c>
      <c r="B31" s="36">
        <f>B26-B15</f>
        <v>-1.1999999999999993</v>
      </c>
      <c r="C31" s="36">
        <f t="shared" ref="C31:AE31" si="2">C26-C15</f>
        <v>-2.5</v>
      </c>
      <c r="D31" s="36">
        <f t="shared" si="2"/>
        <v>2.4000000000000057</v>
      </c>
      <c r="E31" s="37">
        <f t="shared" si="2"/>
        <v>-1</v>
      </c>
      <c r="F31" s="36">
        <f t="shared" si="2"/>
        <v>-2.1999999999999993</v>
      </c>
      <c r="G31" s="38">
        <f t="shared" si="2"/>
        <v>0.69999999999999574</v>
      </c>
      <c r="H31" s="36">
        <f t="shared" si="2"/>
        <v>0.80000000000000071</v>
      </c>
      <c r="I31" s="36">
        <f t="shared" si="2"/>
        <v>-9.9999999999999645E-2</v>
      </c>
      <c r="J31" s="36">
        <f t="shared" si="2"/>
        <v>2.2000000000000028</v>
      </c>
      <c r="K31" s="37">
        <f t="shared" si="2"/>
        <v>-0.5</v>
      </c>
      <c r="L31" s="36">
        <f t="shared" si="2"/>
        <v>-1.5</v>
      </c>
      <c r="M31" s="38">
        <f t="shared" si="2"/>
        <v>1.8999999999999986</v>
      </c>
      <c r="N31" s="36">
        <f t="shared" si="2"/>
        <v>-0.19999999999999929</v>
      </c>
      <c r="O31" s="36">
        <f t="shared" si="2"/>
        <v>-1.2999999999999989</v>
      </c>
      <c r="P31" s="36">
        <f>P26-P15</f>
        <v>3.1000000000000014</v>
      </c>
      <c r="Q31" s="37">
        <f t="shared" si="2"/>
        <v>0.80000000000000071</v>
      </c>
      <c r="R31" s="36">
        <f t="shared" si="2"/>
        <v>-1.1999999999999993</v>
      </c>
      <c r="S31" s="38">
        <f t="shared" si="2"/>
        <v>1.8999999999999986</v>
      </c>
      <c r="T31" s="36">
        <f t="shared" si="2"/>
        <v>-1.5999999999999979</v>
      </c>
      <c r="U31" s="36">
        <f t="shared" si="2"/>
        <v>-3</v>
      </c>
      <c r="V31" s="36">
        <f t="shared" si="2"/>
        <v>-0.10000000000000142</v>
      </c>
      <c r="W31" s="37">
        <f t="shared" si="2"/>
        <v>-2.1000000000000014</v>
      </c>
      <c r="X31" s="36">
        <f t="shared" si="2"/>
        <v>-3.5</v>
      </c>
      <c r="Y31" s="38">
        <f t="shared" si="2"/>
        <v>-2.3999999999999986</v>
      </c>
      <c r="Z31" s="36">
        <f t="shared" si="2"/>
        <v>-1.5</v>
      </c>
      <c r="AA31" s="36">
        <f t="shared" si="2"/>
        <v>-3.2999999999999989</v>
      </c>
      <c r="AB31" s="36">
        <f t="shared" si="2"/>
        <v>-0.10000000000000142</v>
      </c>
      <c r="AC31" s="37">
        <f t="shared" si="2"/>
        <v>-2</v>
      </c>
      <c r="AD31" s="36">
        <f t="shared" si="2"/>
        <v>-3.3000000000000007</v>
      </c>
      <c r="AE31" s="38">
        <f t="shared" si="2"/>
        <v>-0.69999999999999574</v>
      </c>
      <c r="AF31" s="32"/>
      <c r="AG31" s="32"/>
      <c r="AH31" s="32"/>
      <c r="AI31" s="32"/>
    </row>
    <row r="32" spans="1:35">
      <c r="A32" s="32" t="s">
        <v>33</v>
      </c>
      <c r="B32" s="36"/>
      <c r="C32" s="36"/>
      <c r="D32" s="36"/>
      <c r="E32" s="37"/>
      <c r="F32" s="36"/>
      <c r="G32" s="38"/>
      <c r="H32" s="36"/>
      <c r="I32" s="36"/>
      <c r="J32" s="36"/>
      <c r="K32" s="37"/>
      <c r="L32" s="36"/>
      <c r="M32" s="38"/>
      <c r="N32" s="36"/>
      <c r="O32" s="36"/>
      <c r="P32" s="36"/>
      <c r="Q32" s="37"/>
      <c r="R32" s="36"/>
      <c r="S32" s="38"/>
      <c r="T32" s="36"/>
      <c r="U32" s="36"/>
      <c r="V32" s="36"/>
      <c r="W32" s="37"/>
      <c r="X32" s="36"/>
      <c r="Y32" s="38"/>
      <c r="Z32" s="36"/>
      <c r="AA32" s="36"/>
      <c r="AB32" s="36"/>
      <c r="AC32" s="37"/>
      <c r="AD32" s="36"/>
      <c r="AE32" s="38"/>
      <c r="AF32" s="32"/>
      <c r="AG32" s="32"/>
      <c r="AH32" s="32"/>
      <c r="AI32" s="32"/>
    </row>
    <row r="33" spans="1:35">
      <c r="A33" s="32" t="s">
        <v>17</v>
      </c>
      <c r="B33" s="36">
        <f>100*(B26-B7)/B7</f>
        <v>-6.7796610169491487</v>
      </c>
      <c r="C33" s="36">
        <f t="shared" ref="C33:AE33" si="3">100*(C26-C7)/C7</f>
        <v>-21.794871794871799</v>
      </c>
      <c r="D33" s="36">
        <f t="shared" si="3"/>
        <v>23.943661971831002</v>
      </c>
      <c r="E33" s="37">
        <f t="shared" si="3"/>
        <v>-7.4468085106383093</v>
      </c>
      <c r="F33" s="36">
        <f t="shared" si="3"/>
        <v>-22.499999999999996</v>
      </c>
      <c r="G33" s="38">
        <f t="shared" si="3"/>
        <v>13.742690058479518</v>
      </c>
      <c r="H33" s="36">
        <f t="shared" si="3"/>
        <v>2.5157232704402537</v>
      </c>
      <c r="I33" s="36">
        <f t="shared" si="3"/>
        <v>-10.769230769230772</v>
      </c>
      <c r="J33" s="36">
        <f t="shared" si="3"/>
        <v>17.105263157894743</v>
      </c>
      <c r="K33" s="37">
        <f t="shared" si="3"/>
        <v>-7.1038251366120244</v>
      </c>
      <c r="L33" s="36">
        <f t="shared" si="3"/>
        <v>-20.754716981132077</v>
      </c>
      <c r="M33" s="38">
        <f t="shared" si="3"/>
        <v>17.799352750809064</v>
      </c>
      <c r="N33" s="36">
        <f t="shared" si="3"/>
        <v>-1.2269938650306704</v>
      </c>
      <c r="O33" s="36">
        <f t="shared" si="3"/>
        <v>-14.388489208633093</v>
      </c>
      <c r="P33" s="36">
        <f t="shared" si="3"/>
        <v>20.27027027027027</v>
      </c>
      <c r="Q33" s="37">
        <f t="shared" si="3"/>
        <v>-8.7804878048780513</v>
      </c>
      <c r="R33" s="36">
        <f t="shared" si="3"/>
        <v>-30.588235294117641</v>
      </c>
      <c r="S33" s="38">
        <f t="shared" si="3"/>
        <v>11.519607843137262</v>
      </c>
      <c r="T33" s="36" t="s">
        <v>15</v>
      </c>
      <c r="U33" s="36" t="s">
        <v>15</v>
      </c>
      <c r="V33" s="36" t="s">
        <v>15</v>
      </c>
      <c r="W33" s="37">
        <f t="shared" si="3"/>
        <v>-7.3593073593073708</v>
      </c>
      <c r="X33" s="36">
        <f t="shared" si="3"/>
        <v>-28.643216080402006</v>
      </c>
      <c r="Y33" s="38">
        <f t="shared" si="3"/>
        <v>15.445026178010467</v>
      </c>
      <c r="Z33" s="36">
        <f t="shared" si="3"/>
        <v>-2.8571428571428572</v>
      </c>
      <c r="AA33" s="36">
        <f t="shared" si="3"/>
        <v>-27.737226277372255</v>
      </c>
      <c r="AB33" s="36">
        <f t="shared" si="3"/>
        <v>15.340909090909086</v>
      </c>
      <c r="AC33" s="37">
        <f t="shared" si="3"/>
        <v>-8.9108910891089135</v>
      </c>
      <c r="AD33" s="36">
        <f t="shared" si="3"/>
        <v>-25.287356321839077</v>
      </c>
      <c r="AE33" s="38">
        <f t="shared" si="3"/>
        <v>11.827956989247308</v>
      </c>
      <c r="AF33" s="32"/>
      <c r="AG33" s="32"/>
      <c r="AH33" s="32"/>
      <c r="AI33" s="32"/>
    </row>
    <row r="34" spans="1:35">
      <c r="A34" s="32" t="s">
        <v>18</v>
      </c>
      <c r="B34" s="36">
        <f>100*(B15-B7)/B7</f>
        <v>0</v>
      </c>
      <c r="C34" s="36">
        <f t="shared" ref="C34:AE34" si="4">100*(C15-C7)/C7</f>
        <v>-5.7692307692307709</v>
      </c>
      <c r="D34" s="36">
        <f t="shared" si="4"/>
        <v>15.49295774647887</v>
      </c>
      <c r="E34" s="37">
        <f t="shared" si="4"/>
        <v>-2.1276595744680962</v>
      </c>
      <c r="F34" s="36">
        <f t="shared" si="4"/>
        <v>-8.7500000000000018</v>
      </c>
      <c r="G34" s="38">
        <f t="shared" si="4"/>
        <v>11.695906432748536</v>
      </c>
      <c r="H34" s="36">
        <f t="shared" si="4"/>
        <v>-2.5157232704402537</v>
      </c>
      <c r="I34" s="36">
        <f t="shared" si="4"/>
        <v>-10.000000000000004</v>
      </c>
      <c r="J34" s="36">
        <f t="shared" si="4"/>
        <v>9.8684210526315788</v>
      </c>
      <c r="K34" s="37">
        <f t="shared" si="4"/>
        <v>-4.3715846994535559</v>
      </c>
      <c r="L34" s="36">
        <f t="shared" si="4"/>
        <v>-11.320754716981135</v>
      </c>
      <c r="M34" s="38">
        <f t="shared" si="4"/>
        <v>11.650485436893208</v>
      </c>
      <c r="N34" s="36">
        <f t="shared" si="4"/>
        <v>0</v>
      </c>
      <c r="O34" s="36">
        <f t="shared" si="4"/>
        <v>-5.0359712230215905</v>
      </c>
      <c r="P34" s="36">
        <f t="shared" si="4"/>
        <v>9.7972972972972929</v>
      </c>
      <c r="Q34" s="37">
        <f t="shared" si="4"/>
        <v>-12.682926829268299</v>
      </c>
      <c r="R34" s="36">
        <f t="shared" si="4"/>
        <v>-23.529411764705884</v>
      </c>
      <c r="S34" s="38">
        <f t="shared" si="4"/>
        <v>6.8627450980392277</v>
      </c>
      <c r="T34" s="36" t="s">
        <v>15</v>
      </c>
      <c r="U34" s="36" t="s">
        <v>15</v>
      </c>
      <c r="V34" s="36" t="s">
        <v>15</v>
      </c>
      <c r="W34" s="37">
        <f t="shared" si="4"/>
        <v>1.7316017316017254</v>
      </c>
      <c r="X34" s="36">
        <f t="shared" si="4"/>
        <v>-11.055276381909545</v>
      </c>
      <c r="Y34" s="38">
        <f t="shared" si="4"/>
        <v>21.727748691099467</v>
      </c>
      <c r="Z34" s="36">
        <f t="shared" si="4"/>
        <v>5.7142857142857144</v>
      </c>
      <c r="AA34" s="36">
        <f t="shared" si="4"/>
        <v>-3.6496350364963503</v>
      </c>
      <c r="AB34" s="36">
        <f t="shared" si="4"/>
        <v>15.624999999999998</v>
      </c>
      <c r="AC34" s="37">
        <f t="shared" si="4"/>
        <v>0.99009900990098665</v>
      </c>
      <c r="AD34" s="36">
        <f t="shared" si="4"/>
        <v>-6.3218390804597586</v>
      </c>
      <c r="AE34" s="38">
        <f t="shared" si="4"/>
        <v>13.709677419354822</v>
      </c>
      <c r="AF34" s="32"/>
      <c r="AG34" s="32"/>
      <c r="AH34" s="32"/>
      <c r="AI34" s="32"/>
    </row>
    <row r="35" spans="1:35">
      <c r="A35" s="32" t="s">
        <v>19</v>
      </c>
      <c r="B35" s="36">
        <f>100*(B26-B15)/B15</f>
        <v>-6.7796610169491487</v>
      </c>
      <c r="C35" s="36">
        <f t="shared" ref="C35:AE35" si="5">100*(C26-C15)/C15</f>
        <v>-17.006802721088437</v>
      </c>
      <c r="D35" s="36">
        <f t="shared" si="5"/>
        <v>7.3170731707317254</v>
      </c>
      <c r="E35" s="37">
        <f t="shared" si="5"/>
        <v>-5.4347826086956523</v>
      </c>
      <c r="F35" s="36">
        <f t="shared" si="5"/>
        <v>-15.068493150684928</v>
      </c>
      <c r="G35" s="38">
        <f t="shared" si="5"/>
        <v>1.8324607329842819</v>
      </c>
      <c r="H35" s="36">
        <f t="shared" si="5"/>
        <v>5.1612903225806495</v>
      </c>
      <c r="I35" s="36">
        <f t="shared" si="5"/>
        <v>-0.85470085470085166</v>
      </c>
      <c r="J35" s="36">
        <f t="shared" si="5"/>
        <v>6.5868263473053981</v>
      </c>
      <c r="K35" s="37">
        <f t="shared" si="5"/>
        <v>-2.8571428571428572</v>
      </c>
      <c r="L35" s="36">
        <f t="shared" si="5"/>
        <v>-10.638297872340425</v>
      </c>
      <c r="M35" s="38">
        <f t="shared" si="5"/>
        <v>5.5072463768115902</v>
      </c>
      <c r="N35" s="36">
        <f t="shared" si="5"/>
        <v>-1.2269938650306704</v>
      </c>
      <c r="O35" s="36">
        <f t="shared" si="5"/>
        <v>-9.8484848484848406</v>
      </c>
      <c r="P35" s="36">
        <f t="shared" si="5"/>
        <v>9.5384615384615419</v>
      </c>
      <c r="Q35" s="37">
        <f t="shared" si="5"/>
        <v>4.4692737430167639</v>
      </c>
      <c r="R35" s="36">
        <f t="shared" si="5"/>
        <v>-9.2307692307692246</v>
      </c>
      <c r="S35" s="38">
        <f t="shared" si="5"/>
        <v>4.357798165137611</v>
      </c>
      <c r="T35" s="36">
        <f t="shared" si="5"/>
        <v>-8.2474226804123596</v>
      </c>
      <c r="U35" s="36">
        <f t="shared" si="5"/>
        <v>-19.23076923076923</v>
      </c>
      <c r="V35" s="36">
        <f t="shared" si="5"/>
        <v>-0.25000000000000355</v>
      </c>
      <c r="W35" s="37">
        <f t="shared" si="5"/>
        <v>-8.9361702127659637</v>
      </c>
      <c r="X35" s="36">
        <f t="shared" si="5"/>
        <v>-19.774011299435028</v>
      </c>
      <c r="Y35" s="38">
        <f t="shared" si="5"/>
        <v>-5.1612903225806424</v>
      </c>
      <c r="Z35" s="36">
        <f t="shared" si="5"/>
        <v>-8.1081081081081088</v>
      </c>
      <c r="AA35" s="36">
        <f t="shared" si="5"/>
        <v>-24.999999999999993</v>
      </c>
      <c r="AB35" s="36">
        <f t="shared" si="5"/>
        <v>-0.24570024570024918</v>
      </c>
      <c r="AC35" s="37">
        <f t="shared" si="5"/>
        <v>-9.8039215686274517</v>
      </c>
      <c r="AD35" s="36">
        <f t="shared" si="5"/>
        <v>-20.245398773006137</v>
      </c>
      <c r="AE35" s="38">
        <f t="shared" si="5"/>
        <v>-1.6548463356973895</v>
      </c>
      <c r="AF35" s="32"/>
      <c r="AG35" s="32"/>
      <c r="AH35" s="32"/>
      <c r="AI35" s="32"/>
    </row>
    <row r="36" spans="1:35">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row>
    <row r="37" spans="1:35">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row>
    <row r="38" spans="1:35" ht="60.75" customHeight="1">
      <c r="A38" s="236" t="s">
        <v>34</v>
      </c>
      <c r="B38" s="236"/>
      <c r="C38" s="236"/>
      <c r="D38" s="236"/>
      <c r="E38" s="236"/>
      <c r="F38" s="236"/>
      <c r="G38" s="236"/>
      <c r="H38" s="236"/>
      <c r="I38" s="236"/>
      <c r="J38" s="236"/>
      <c r="K38" s="236"/>
      <c r="L38" s="236"/>
      <c r="M38" s="236"/>
      <c r="N38" s="32"/>
      <c r="O38" s="32"/>
      <c r="P38" s="32"/>
      <c r="Q38" s="32"/>
      <c r="R38" s="32"/>
      <c r="S38" s="32"/>
      <c r="T38" s="32"/>
      <c r="U38" s="32"/>
      <c r="V38" s="32"/>
      <c r="W38" s="32"/>
      <c r="X38" s="32"/>
      <c r="Y38" s="32"/>
      <c r="Z38" s="32"/>
      <c r="AA38" s="32"/>
      <c r="AB38" s="32"/>
      <c r="AC38" s="32"/>
      <c r="AD38" s="32"/>
      <c r="AE38" s="32"/>
      <c r="AF38" s="32"/>
      <c r="AG38" s="32"/>
      <c r="AH38" s="32"/>
      <c r="AI38" s="32"/>
    </row>
    <row r="39" spans="1:35">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row>
    <row r="40" spans="1:35">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row>
    <row r="41" spans="1:35">
      <c r="A41" s="32" t="s">
        <v>35</v>
      </c>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row>
    <row r="42" spans="1:35">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row>
    <row r="43" spans="1:35">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row>
    <row r="44" spans="1:35">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row>
    <row r="45" spans="1:35">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row>
    <row r="46" spans="1:35">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row>
    <row r="47" spans="1:35">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row>
    <row r="48" spans="1:35">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1:3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1:3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1:3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1:3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1:3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row r="54" spans="1:3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row>
    <row r="55" spans="1:3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row>
    <row r="56" spans="1:3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row>
    <row r="57" spans="1:3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row>
    <row r="58" spans="1:3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row>
    <row r="59" spans="1:3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row>
    <row r="60" spans="1:3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row>
    <row r="61" spans="1:3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row>
    <row r="62" spans="1:3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row>
    <row r="63" spans="1:3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row>
    <row r="64" spans="1:3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row>
    <row r="65" spans="1:3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row>
    <row r="66" spans="1:3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row>
    <row r="67" spans="1:3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row>
    <row r="68" spans="1:3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row>
    <row r="69" spans="1:3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row>
    <row r="70" spans="1:3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row>
    <row r="71" spans="1:3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row>
    <row r="72" spans="1:3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row>
    <row r="73" spans="1:3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row>
    <row r="74" spans="1:3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row>
    <row r="75" spans="1:3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row>
    <row r="76" spans="1:3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row>
    <row r="77" spans="1:3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row>
    <row r="78" spans="1:3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row>
    <row r="79" spans="1:3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row>
    <row r="80" spans="1:3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row>
    <row r="81" spans="1:3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row>
    <row r="82" spans="1:3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row>
    <row r="83" spans="1:3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row>
    <row r="84" spans="1:3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row>
    <row r="85" spans="1:3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row>
    <row r="86" spans="1:3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row>
    <row r="87" spans="1:3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row>
    <row r="88" spans="1:3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row>
    <row r="89" spans="1:3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row>
    <row r="90" spans="1:3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row>
    <row r="91" spans="1:3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row>
    <row r="92" spans="1:3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row>
    <row r="93" spans="1:3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row>
    <row r="94" spans="1:3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row>
    <row r="95" spans="1:3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row>
    <row r="96" spans="1:3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row>
    <row r="97" spans="1:3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row>
    <row r="98" spans="1:3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row>
    <row r="99" spans="1:3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row>
    <row r="100" spans="1:3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row>
    <row r="101" spans="1:3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row>
    <row r="102" spans="1:3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row>
    <row r="103" spans="1:3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row>
    <row r="104" spans="1:3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row>
    <row r="105" spans="1:3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row>
    <row r="106" spans="1:3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row>
    <row r="107" spans="1:3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row>
    <row r="108" spans="1:3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row>
    <row r="109" spans="1:3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row>
    <row r="110" spans="1:3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row>
    <row r="111" spans="1:3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row>
    <row r="112" spans="1:3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row>
    <row r="113" spans="1:3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row>
    <row r="114" spans="1:3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row>
    <row r="115" spans="1:3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row>
    <row r="116" spans="1:3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row>
    <row r="117" spans="1:3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row>
    <row r="118" spans="1:3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row>
    <row r="119" spans="1:3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row>
    <row r="120" spans="1:35">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row>
  </sheetData>
  <mergeCells count="11">
    <mergeCell ref="T5:V5"/>
    <mergeCell ref="W5:Y5"/>
    <mergeCell ref="Z5:AB5"/>
    <mergeCell ref="AC5:AE5"/>
    <mergeCell ref="A38:M38"/>
    <mergeCell ref="B5:D5"/>
    <mergeCell ref="E5:G5"/>
    <mergeCell ref="H5:J5"/>
    <mergeCell ref="K5:M5"/>
    <mergeCell ref="N5:P5"/>
    <mergeCell ref="Q5:S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1CC77-7D73-47A8-AACA-DD0136492786}">
  <dimension ref="A1:E13"/>
  <sheetViews>
    <sheetView workbookViewId="0"/>
  </sheetViews>
  <sheetFormatPr baseColWidth="10" defaultColWidth="8.83203125" defaultRowHeight="16"/>
  <cols>
    <col min="1" max="1" width="15.83203125" customWidth="1"/>
  </cols>
  <sheetData>
    <row r="1" spans="1:5">
      <c r="A1" s="57" t="s">
        <v>182</v>
      </c>
      <c r="B1" s="20"/>
      <c r="C1" s="20"/>
      <c r="D1" s="20"/>
      <c r="E1" s="20"/>
    </row>
    <row r="2" spans="1:5">
      <c r="A2" s="20"/>
      <c r="B2" s="20"/>
      <c r="C2" s="20"/>
      <c r="D2" s="20"/>
      <c r="E2" s="20"/>
    </row>
    <row r="3" spans="1:5">
      <c r="A3" s="20"/>
      <c r="B3" s="95" t="s">
        <v>52</v>
      </c>
      <c r="C3" s="95" t="s">
        <v>29</v>
      </c>
      <c r="D3" s="95" t="s">
        <v>30</v>
      </c>
      <c r="E3" s="95" t="s">
        <v>31</v>
      </c>
    </row>
    <row r="4" spans="1:5">
      <c r="A4" s="20" t="s">
        <v>1</v>
      </c>
      <c r="B4" s="94">
        <v>15</v>
      </c>
      <c r="C4" s="94">
        <v>21.1</v>
      </c>
      <c r="D4" s="94">
        <v>14.4</v>
      </c>
      <c r="E4" s="94">
        <v>11.3</v>
      </c>
    </row>
    <row r="5" spans="1:5">
      <c r="A5" s="20" t="s">
        <v>43</v>
      </c>
      <c r="B5" s="94">
        <v>12.3</v>
      </c>
      <c r="C5" s="94">
        <v>17.2</v>
      </c>
      <c r="D5" s="94">
        <v>12.6</v>
      </c>
      <c r="E5" s="94">
        <v>5.6</v>
      </c>
    </row>
    <row r="6" spans="1:5">
      <c r="A6" s="20" t="s">
        <v>44</v>
      </c>
      <c r="B6" s="94">
        <v>14.4</v>
      </c>
      <c r="C6" s="94">
        <v>20.7</v>
      </c>
      <c r="D6" s="94">
        <v>13.9</v>
      </c>
      <c r="E6" s="94">
        <v>8.4</v>
      </c>
    </row>
    <row r="7" spans="1:5">
      <c r="A7" s="20" t="s">
        <v>45</v>
      </c>
      <c r="B7" s="94">
        <v>16.2</v>
      </c>
      <c r="C7" s="94">
        <v>21.6</v>
      </c>
      <c r="D7" s="94">
        <v>16.5</v>
      </c>
      <c r="E7" s="94">
        <v>8.6</v>
      </c>
    </row>
    <row r="8" spans="1:5">
      <c r="A8" s="20" t="s">
        <v>46</v>
      </c>
      <c r="B8" s="94">
        <v>16.3</v>
      </c>
      <c r="C8" s="94">
        <v>22.1</v>
      </c>
      <c r="D8" s="94">
        <v>15.4</v>
      </c>
      <c r="E8" s="94">
        <v>15.1</v>
      </c>
    </row>
    <row r="9" spans="1:5">
      <c r="A9" s="20" t="s">
        <v>47</v>
      </c>
      <c r="B9" s="94">
        <v>15.3</v>
      </c>
      <c r="C9" s="94">
        <v>22.5</v>
      </c>
      <c r="D9" s="94">
        <v>14.7</v>
      </c>
      <c r="E9" s="94">
        <v>11.4</v>
      </c>
    </row>
    <row r="10" spans="1:5">
      <c r="A10" s="20" t="s">
        <v>48</v>
      </c>
      <c r="B10" s="94">
        <v>19.399999999999999</v>
      </c>
      <c r="C10" s="94">
        <v>26.3</v>
      </c>
      <c r="D10" s="94">
        <v>18.7</v>
      </c>
      <c r="E10" s="94">
        <v>16.5</v>
      </c>
    </row>
    <row r="11" spans="1:5">
      <c r="A11" s="20" t="s">
        <v>49</v>
      </c>
      <c r="B11" s="94">
        <v>17.5</v>
      </c>
      <c r="C11" s="94">
        <v>23.8</v>
      </c>
      <c r="D11" s="94">
        <v>16.5</v>
      </c>
      <c r="E11" s="94">
        <v>15.3</v>
      </c>
    </row>
    <row r="12" spans="1:5">
      <c r="A12" s="20"/>
      <c r="B12" s="20"/>
      <c r="C12" s="20"/>
      <c r="D12" s="20"/>
      <c r="E12" s="20"/>
    </row>
    <row r="13" spans="1:5">
      <c r="A13" s="20" t="s">
        <v>53</v>
      </c>
      <c r="B13" s="20"/>
      <c r="C13" s="20"/>
      <c r="D13" s="20"/>
      <c r="E13" s="20"/>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6D2A-38B3-4EB4-AB56-8359B5EF0A97}">
  <dimension ref="A1:Q37"/>
  <sheetViews>
    <sheetView workbookViewId="0">
      <pane xSplit="1" topLeftCell="B1" activePane="topRight" state="frozen"/>
      <selection pane="topRight"/>
    </sheetView>
  </sheetViews>
  <sheetFormatPr baseColWidth="10" defaultColWidth="9" defaultRowHeight="16"/>
  <cols>
    <col min="1" max="1" width="13.83203125" style="75" customWidth="1"/>
    <col min="2" max="10" width="12.6640625" style="75" customWidth="1"/>
    <col min="11" max="13" width="12.6640625" style="20" customWidth="1"/>
    <col min="14" max="17" width="12.6640625" style="75" customWidth="1"/>
    <col min="18" max="16384" width="9" style="75"/>
  </cols>
  <sheetData>
    <row r="1" spans="1:17" ht="14">
      <c r="A1" s="74" t="s">
        <v>183</v>
      </c>
      <c r="K1" s="75"/>
      <c r="L1" s="75"/>
      <c r="M1" s="75"/>
    </row>
    <row r="4" spans="1:17" ht="33.75" customHeight="1">
      <c r="B4" s="238" t="s">
        <v>2</v>
      </c>
      <c r="C4" s="238"/>
      <c r="D4" s="238"/>
      <c r="E4" s="238" t="s">
        <v>3</v>
      </c>
      <c r="F4" s="238"/>
      <c r="G4" s="238"/>
      <c r="H4" s="238" t="s">
        <v>1</v>
      </c>
      <c r="I4" s="238"/>
      <c r="J4" s="238"/>
      <c r="K4" s="75"/>
      <c r="L4" s="237" t="s">
        <v>2</v>
      </c>
      <c r="M4" s="237"/>
      <c r="N4" s="237" t="s">
        <v>3</v>
      </c>
      <c r="O4" s="237"/>
      <c r="P4" s="237" t="s">
        <v>1</v>
      </c>
      <c r="Q4" s="237"/>
    </row>
    <row r="5" spans="1:17" ht="45" customHeight="1">
      <c r="B5" s="76" t="s">
        <v>67</v>
      </c>
      <c r="C5" s="76" t="s">
        <v>59</v>
      </c>
      <c r="D5" s="76" t="s">
        <v>68</v>
      </c>
      <c r="E5" s="76" t="s">
        <v>67</v>
      </c>
      <c r="F5" s="76" t="s">
        <v>59</v>
      </c>
      <c r="G5" s="76" t="s">
        <v>68</v>
      </c>
      <c r="H5" s="76" t="s">
        <v>67</v>
      </c>
      <c r="I5" s="76" t="s">
        <v>59</v>
      </c>
      <c r="J5" s="76" t="s">
        <v>68</v>
      </c>
      <c r="K5" s="76" t="s">
        <v>72</v>
      </c>
      <c r="L5" s="76" t="s">
        <v>69</v>
      </c>
      <c r="M5" s="76" t="s">
        <v>70</v>
      </c>
      <c r="N5" s="76" t="s">
        <v>69</v>
      </c>
      <c r="O5" s="76" t="s">
        <v>70</v>
      </c>
      <c r="P5" s="76" t="s">
        <v>69</v>
      </c>
      <c r="Q5" s="76" t="s">
        <v>70</v>
      </c>
    </row>
    <row r="6" spans="1:17">
      <c r="A6" s="75">
        <v>2001</v>
      </c>
      <c r="B6" s="77">
        <v>3551</v>
      </c>
      <c r="C6" s="77">
        <v>123093</v>
      </c>
      <c r="D6" s="77">
        <f>1000000*B6/C6</f>
        <v>28848.106716060214</v>
      </c>
      <c r="E6" s="77">
        <v>3896</v>
      </c>
      <c r="F6" s="77">
        <v>127363</v>
      </c>
      <c r="G6" s="77">
        <f>1000000*E6/F6</f>
        <v>30589.731711721615</v>
      </c>
      <c r="H6" s="77">
        <v>19753</v>
      </c>
      <c r="I6" s="78">
        <v>749820</v>
      </c>
      <c r="J6" s="77">
        <f>1000000*H6/I6</f>
        <v>26343.655810727909</v>
      </c>
      <c r="K6" s="80">
        <v>77.631578947368425</v>
      </c>
      <c r="L6" s="77">
        <f>100*B6/$K6</f>
        <v>4574.1694915254238</v>
      </c>
      <c r="M6" s="77">
        <f>100*D6/K6</f>
        <v>37160.273057975865</v>
      </c>
      <c r="N6" s="77">
        <f>100*E6/K6</f>
        <v>5018.5762711864409</v>
      </c>
      <c r="O6" s="77">
        <f>100*G6/K6</f>
        <v>39403.722204929538</v>
      </c>
      <c r="P6" s="77">
        <f>100*H6/K6</f>
        <v>25444.542372881355</v>
      </c>
      <c r="Q6" s="77">
        <f>100*J6/K6</f>
        <v>33934.200705344425</v>
      </c>
    </row>
    <row r="7" spans="1:17">
      <c r="A7" s="75">
        <v>2002</v>
      </c>
      <c r="B7" s="77">
        <v>3748</v>
      </c>
      <c r="C7" s="77">
        <v>124560</v>
      </c>
      <c r="D7" s="77">
        <f t="shared" ref="D7:D23" si="0">1000000*B7/C7</f>
        <v>30089.916506101476</v>
      </c>
      <c r="E7" s="77">
        <v>3924</v>
      </c>
      <c r="F7" s="77">
        <v>127031</v>
      </c>
      <c r="G7" s="77">
        <f t="shared" ref="G7:G23" si="1">1000000*E7/F7</f>
        <v>30890.097692689185</v>
      </c>
      <c r="H7" s="77">
        <v>20161</v>
      </c>
      <c r="I7" s="78">
        <v>749372</v>
      </c>
      <c r="J7" s="77">
        <f t="shared" ref="J7:J22" si="2">1000000*H7/I7</f>
        <v>26903.860832804003</v>
      </c>
      <c r="K7" s="80">
        <v>75.638370513772898</v>
      </c>
      <c r="L7" s="77">
        <f t="shared" ref="L7:L23" si="3">100*B7/$K7</f>
        <v>4955.1569851938193</v>
      </c>
      <c r="M7" s="77">
        <f t="shared" ref="M7:M23" si="4">100*D7/K7</f>
        <v>39781.286008299765</v>
      </c>
      <c r="N7" s="77">
        <f t="shared" ref="N7:N23" si="5">100*E7/K7</f>
        <v>5187.8431189702633</v>
      </c>
      <c r="O7" s="77">
        <f t="shared" ref="O7:O23" si="6">100*G7/K7</f>
        <v>40839.189795957391</v>
      </c>
      <c r="P7" s="77">
        <f t="shared" ref="P7:P23" si="7">100*H7/K7</f>
        <v>26654.461040152772</v>
      </c>
      <c r="Q7" s="77">
        <f t="shared" ref="Q7:Q23" si="8">100*J7/K7</f>
        <v>35569.064550253781</v>
      </c>
    </row>
    <row r="8" spans="1:17">
      <c r="A8" s="75">
        <v>2003</v>
      </c>
      <c r="B8" s="77">
        <v>3944</v>
      </c>
      <c r="C8" s="77">
        <v>126103</v>
      </c>
      <c r="D8" s="77">
        <f t="shared" si="0"/>
        <v>31276.020396025473</v>
      </c>
      <c r="E8" s="77">
        <v>4265</v>
      </c>
      <c r="F8" s="77">
        <v>126858</v>
      </c>
      <c r="G8" s="77">
        <f t="shared" si="1"/>
        <v>33620.268331520281</v>
      </c>
      <c r="H8" s="77">
        <v>21098</v>
      </c>
      <c r="I8" s="78">
        <v>749441</v>
      </c>
      <c r="J8" s="77">
        <f t="shared" si="2"/>
        <v>28151.64902907634</v>
      </c>
      <c r="K8" s="80">
        <v>77.451469854042472</v>
      </c>
      <c r="L8" s="77">
        <f t="shared" si="3"/>
        <v>5092.220983581693</v>
      </c>
      <c r="M8" s="77">
        <f t="shared" si="4"/>
        <v>40381.442024231728</v>
      </c>
      <c r="N8" s="77">
        <f>100*E8/K8</f>
        <v>5506.6740605922723</v>
      </c>
      <c r="O8" s="77">
        <f>100*G8/K8</f>
        <v>43408.173395389109</v>
      </c>
      <c r="P8" s="77">
        <f>100*H8/K8</f>
        <v>27240.283547567586</v>
      </c>
      <c r="Q8" s="77">
        <f>100*J8/K8</f>
        <v>36347.46904368401</v>
      </c>
    </row>
    <row r="9" spans="1:17">
      <c r="A9" s="75">
        <v>2004</v>
      </c>
      <c r="B9" s="77">
        <v>4279</v>
      </c>
      <c r="C9" s="77">
        <v>127702</v>
      </c>
      <c r="D9" s="77">
        <f t="shared" si="0"/>
        <v>33507.697608494775</v>
      </c>
      <c r="E9" s="77">
        <v>4492</v>
      </c>
      <c r="F9" s="77">
        <v>126702</v>
      </c>
      <c r="G9" s="77">
        <f t="shared" si="1"/>
        <v>35453.268298842951</v>
      </c>
      <c r="H9" s="77">
        <v>22404</v>
      </c>
      <c r="I9" s="78">
        <v>749419</v>
      </c>
      <c r="J9" s="77">
        <f t="shared" si="2"/>
        <v>29895.158783003899</v>
      </c>
      <c r="K9" s="80">
        <v>79.98828931114015</v>
      </c>
      <c r="L9" s="77">
        <f t="shared" si="3"/>
        <v>5349.5330839686476</v>
      </c>
      <c r="M9" s="77">
        <f t="shared" si="4"/>
        <v>41890.754130465044</v>
      </c>
      <c r="N9" s="77">
        <f t="shared" si="5"/>
        <v>5615.8220643110926</v>
      </c>
      <c r="O9" s="77">
        <f t="shared" si="6"/>
        <v>44323.073545098676</v>
      </c>
      <c r="P9" s="77">
        <f t="shared" si="7"/>
        <v>28009.10007320252</v>
      </c>
      <c r="Q9" s="77">
        <f t="shared" si="8"/>
        <v>37374.419481228149</v>
      </c>
    </row>
    <row r="10" spans="1:17">
      <c r="A10" s="75">
        <v>2005</v>
      </c>
      <c r="B10" s="77">
        <v>4544</v>
      </c>
      <c r="C10" s="77">
        <v>128823</v>
      </c>
      <c r="D10" s="77">
        <f t="shared" si="0"/>
        <v>35273.204319104509</v>
      </c>
      <c r="E10" s="77">
        <v>4778</v>
      </c>
      <c r="F10" s="77">
        <v>126186</v>
      </c>
      <c r="G10" s="77">
        <f t="shared" si="1"/>
        <v>37864.739353018558</v>
      </c>
      <c r="H10" s="77">
        <v>23538</v>
      </c>
      <c r="I10" s="78">
        <v>748057</v>
      </c>
      <c r="J10" s="77">
        <f t="shared" si="2"/>
        <v>31465.516665173909</v>
      </c>
      <c r="K10" s="80">
        <v>83.22973020755984</v>
      </c>
      <c r="L10" s="77">
        <f t="shared" si="3"/>
        <v>5459.5875640448294</v>
      </c>
      <c r="M10" s="77">
        <f t="shared" si="4"/>
        <v>42380.534252771868</v>
      </c>
      <c r="N10" s="77">
        <f t="shared" si="5"/>
        <v>5740.737099693265</v>
      </c>
      <c r="O10" s="77">
        <f t="shared" si="6"/>
        <v>45494.24737841967</v>
      </c>
      <c r="P10" s="77">
        <f t="shared" si="7"/>
        <v>28280.759701251583</v>
      </c>
      <c r="Q10" s="77">
        <f t="shared" si="8"/>
        <v>37805.621364751059</v>
      </c>
    </row>
    <row r="11" spans="1:17">
      <c r="A11" s="75">
        <v>2006</v>
      </c>
      <c r="B11" s="77">
        <v>4816</v>
      </c>
      <c r="C11" s="77">
        <v>130507</v>
      </c>
      <c r="D11" s="77">
        <f t="shared" si="0"/>
        <v>36902.235129150162</v>
      </c>
      <c r="E11" s="77">
        <v>4718</v>
      </c>
      <c r="F11" s="77">
        <v>126151</v>
      </c>
      <c r="G11" s="77">
        <f t="shared" si="1"/>
        <v>37399.624259815617</v>
      </c>
      <c r="H11" s="77">
        <v>24715</v>
      </c>
      <c r="I11" s="78">
        <v>745621</v>
      </c>
      <c r="J11" s="77">
        <f t="shared" si="2"/>
        <v>33146.86683985564</v>
      </c>
      <c r="K11" s="80">
        <v>85.852392730102267</v>
      </c>
      <c r="L11" s="77">
        <f t="shared" si="3"/>
        <v>5609.6281616055348</v>
      </c>
      <c r="M11" s="77">
        <f t="shared" si="4"/>
        <v>42983.350790421478</v>
      </c>
      <c r="N11" s="77">
        <f t="shared" si="5"/>
        <v>5495.4787513403062</v>
      </c>
      <c r="O11" s="77">
        <f t="shared" si="6"/>
        <v>43562.704626521438</v>
      </c>
      <c r="P11" s="77">
        <f t="shared" si="7"/>
        <v>28787.782394950333</v>
      </c>
      <c r="Q11" s="77">
        <f t="shared" si="8"/>
        <v>38609.135733771356</v>
      </c>
    </row>
    <row r="12" spans="1:17">
      <c r="A12" s="75">
        <v>2007</v>
      </c>
      <c r="B12" s="77">
        <v>4941</v>
      </c>
      <c r="C12" s="77">
        <v>132060</v>
      </c>
      <c r="D12" s="77">
        <f t="shared" si="0"/>
        <v>37414.811449341207</v>
      </c>
      <c r="E12" s="77">
        <v>5020</v>
      </c>
      <c r="F12" s="77">
        <v>126700</v>
      </c>
      <c r="G12" s="77">
        <f t="shared" si="1"/>
        <v>39621.152328334647</v>
      </c>
      <c r="H12" s="77">
        <v>25943</v>
      </c>
      <c r="I12" s="78">
        <v>745433</v>
      </c>
      <c r="J12" s="77">
        <f t="shared" si="2"/>
        <v>34802.591245625023</v>
      </c>
      <c r="K12" s="80">
        <v>89.575449548379964</v>
      </c>
      <c r="L12" s="77">
        <f t="shared" si="3"/>
        <v>5516.0203213173399</v>
      </c>
      <c r="M12" s="77">
        <f>100*D12/K12</f>
        <v>41769.046806885803</v>
      </c>
      <c r="N12" s="77">
        <f t="shared" si="5"/>
        <v>5604.2141293286877</v>
      </c>
      <c r="O12" s="77">
        <f t="shared" si="6"/>
        <v>44232.155716879934</v>
      </c>
      <c r="P12" s="77">
        <f t="shared" si="7"/>
        <v>28962.176724536683</v>
      </c>
      <c r="Q12" s="77">
        <f t="shared" si="8"/>
        <v>38852.823425494549</v>
      </c>
    </row>
    <row r="13" spans="1:17">
      <c r="A13" s="75">
        <v>2008</v>
      </c>
      <c r="B13" s="77">
        <v>5297</v>
      </c>
      <c r="C13" s="77">
        <v>133860</v>
      </c>
      <c r="D13" s="77">
        <f t="shared" si="0"/>
        <v>39571.193784551026</v>
      </c>
      <c r="E13" s="77">
        <v>5067</v>
      </c>
      <c r="F13" s="77">
        <v>127554</v>
      </c>
      <c r="G13" s="77">
        <f t="shared" si="1"/>
        <v>39724.352039136364</v>
      </c>
      <c r="H13" s="77">
        <v>26450</v>
      </c>
      <c r="I13" s="78">
        <v>746877</v>
      </c>
      <c r="J13" s="77">
        <f t="shared" si="2"/>
        <v>35414.131108602887</v>
      </c>
      <c r="K13" s="80">
        <v>90.535063939319258</v>
      </c>
      <c r="L13" s="77">
        <f t="shared" si="3"/>
        <v>5850.7718109640828</v>
      </c>
      <c r="M13" s="77">
        <f t="shared" si="4"/>
        <v>43708.141423607376</v>
      </c>
      <c r="N13" s="77">
        <f t="shared" si="5"/>
        <v>5596.7265935727792</v>
      </c>
      <c r="O13" s="77">
        <f t="shared" si="6"/>
        <v>43877.31151961349</v>
      </c>
      <c r="P13" s="77">
        <f t="shared" si="7"/>
        <v>29215.200000000001</v>
      </c>
      <c r="Q13" s="77">
        <f t="shared" si="8"/>
        <v>39116.481026996407</v>
      </c>
    </row>
    <row r="14" spans="1:17">
      <c r="A14" s="75">
        <v>2009</v>
      </c>
      <c r="B14" s="77">
        <v>5694</v>
      </c>
      <c r="C14" s="77">
        <v>136211</v>
      </c>
      <c r="D14" s="77">
        <f t="shared" si="0"/>
        <v>41802.7912576811</v>
      </c>
      <c r="E14" s="77">
        <v>5181</v>
      </c>
      <c r="F14" s="77">
        <v>128691</v>
      </c>
      <c r="G14" s="77">
        <f t="shared" si="1"/>
        <v>40259.225586870874</v>
      </c>
      <c r="H14" s="77">
        <v>26585</v>
      </c>
      <c r="I14" s="78">
        <v>749956</v>
      </c>
      <c r="J14" s="77">
        <f t="shared" si="2"/>
        <v>35448.746326451153</v>
      </c>
      <c r="K14" s="80">
        <v>92.303338992642907</v>
      </c>
      <c r="L14" s="77">
        <f t="shared" si="3"/>
        <v>6168.7909258123846</v>
      </c>
      <c r="M14" s="77">
        <f t="shared" si="4"/>
        <v>45288.493042503062</v>
      </c>
      <c r="N14" s="77">
        <f t="shared" si="5"/>
        <v>5613.0147148988344</v>
      </c>
      <c r="O14" s="77">
        <f t="shared" si="6"/>
        <v>43616.218033109035</v>
      </c>
      <c r="P14" s="77">
        <f t="shared" si="7"/>
        <v>28801.774984671978</v>
      </c>
      <c r="Q14" s="77">
        <f t="shared" si="8"/>
        <v>38404.619717252717</v>
      </c>
    </row>
    <row r="15" spans="1:17">
      <c r="A15" s="79" t="s">
        <v>60</v>
      </c>
      <c r="B15" s="77">
        <v>5974</v>
      </c>
      <c r="C15" s="77">
        <v>136211</v>
      </c>
      <c r="D15" s="77">
        <f t="shared" si="0"/>
        <v>43858.425530977671</v>
      </c>
      <c r="E15" s="77">
        <v>5612</v>
      </c>
      <c r="F15" s="77">
        <v>128691</v>
      </c>
      <c r="G15" s="77">
        <f t="shared" si="1"/>
        <v>43608.333139069553</v>
      </c>
      <c r="H15" s="77">
        <v>26585</v>
      </c>
      <c r="I15" s="78">
        <v>749956</v>
      </c>
      <c r="J15" s="77">
        <f t="shared" si="2"/>
        <v>35448.746326451153</v>
      </c>
      <c r="K15" s="80">
        <v>94.383493626804153</v>
      </c>
      <c r="L15" s="77">
        <f t="shared" si="3"/>
        <v>6329.496578735916</v>
      </c>
      <c r="M15" s="77">
        <f t="shared" si="4"/>
        <v>46468.32178558204</v>
      </c>
      <c r="N15" s="77">
        <f t="shared" si="5"/>
        <v>5945.9549380425105</v>
      </c>
      <c r="O15" s="77">
        <f t="shared" si="6"/>
        <v>46203.347071998127</v>
      </c>
      <c r="P15" s="77">
        <f t="shared" si="7"/>
        <v>28167.001430481138</v>
      </c>
      <c r="Q15" s="77">
        <f t="shared" si="8"/>
        <v>37558.205322020411</v>
      </c>
    </row>
    <row r="16" spans="1:17">
      <c r="A16" s="75">
        <v>2010</v>
      </c>
      <c r="B16" s="77">
        <v>6089</v>
      </c>
      <c r="C16" s="77">
        <v>138425</v>
      </c>
      <c r="D16" s="77">
        <f t="shared" si="0"/>
        <v>43987.718981397869</v>
      </c>
      <c r="E16" s="77">
        <v>6064</v>
      </c>
      <c r="F16" s="77">
        <v>129425</v>
      </c>
      <c r="G16" s="77">
        <f t="shared" si="1"/>
        <v>46853.389994205136</v>
      </c>
      <c r="H16" s="77">
        <v>27753</v>
      </c>
      <c r="I16" s="78">
        <v>753035</v>
      </c>
      <c r="J16" s="77">
        <f t="shared" si="2"/>
        <v>36854.860663846965</v>
      </c>
      <c r="K16" s="80">
        <v>94.383493626804153</v>
      </c>
      <c r="L16" s="77">
        <f t="shared" si="3"/>
        <v>6451.3399176302291</v>
      </c>
      <c r="M16" s="77">
        <f t="shared" si="4"/>
        <v>46605.309139463461</v>
      </c>
      <c r="N16" s="77">
        <f t="shared" si="5"/>
        <v>6424.8522352619002</v>
      </c>
      <c r="O16" s="77">
        <f t="shared" si="6"/>
        <v>49641.508481838129</v>
      </c>
      <c r="P16" s="77">
        <f t="shared" si="7"/>
        <v>29404.505950729472</v>
      </c>
      <c r="Q16" s="77">
        <f t="shared" si="8"/>
        <v>39047.993719720158</v>
      </c>
    </row>
    <row r="17" spans="1:17">
      <c r="A17" s="75">
        <v>2011</v>
      </c>
      <c r="B17" s="77">
        <v>6399</v>
      </c>
      <c r="C17" s="77">
        <v>140698</v>
      </c>
      <c r="D17" s="77">
        <f t="shared" si="0"/>
        <v>45480.390623889463</v>
      </c>
      <c r="E17" s="77">
        <v>6093</v>
      </c>
      <c r="F17" s="77">
        <v>129927</v>
      </c>
      <c r="G17" s="77">
        <f t="shared" si="1"/>
        <v>46895.564432335079</v>
      </c>
      <c r="H17" s="77">
        <v>28909</v>
      </c>
      <c r="I17" s="78">
        <v>755705</v>
      </c>
      <c r="J17" s="77">
        <f t="shared" si="2"/>
        <v>38254.345280235015</v>
      </c>
      <c r="K17" s="80">
        <v>98.102661906636442</v>
      </c>
      <c r="L17" s="77">
        <f t="shared" si="3"/>
        <v>6522.7587872079148</v>
      </c>
      <c r="M17" s="77">
        <f t="shared" si="4"/>
        <v>46359.9964975189</v>
      </c>
      <c r="N17" s="77">
        <f t="shared" si="5"/>
        <v>6210.8406454848919</v>
      </c>
      <c r="O17" s="77">
        <f t="shared" si="6"/>
        <v>47802.540237863504</v>
      </c>
      <c r="P17" s="77">
        <f t="shared" si="7"/>
        <v>29468.109670166214</v>
      </c>
      <c r="Q17" s="77">
        <f t="shared" si="8"/>
        <v>38994.197034777084</v>
      </c>
    </row>
    <row r="18" spans="1:17">
      <c r="A18" s="75">
        <v>2012</v>
      </c>
      <c r="B18" s="77">
        <v>6506</v>
      </c>
      <c r="C18" s="77">
        <v>142871</v>
      </c>
      <c r="D18" s="77">
        <f t="shared" si="0"/>
        <v>45537.582854463115</v>
      </c>
      <c r="E18" s="77">
        <v>6127</v>
      </c>
      <c r="F18" s="77">
        <v>129755</v>
      </c>
      <c r="G18" s="77">
        <f t="shared" si="1"/>
        <v>47219.760317521483</v>
      </c>
      <c r="H18" s="77">
        <v>29117</v>
      </c>
      <c r="I18" s="78">
        <v>758378</v>
      </c>
      <c r="J18" s="77">
        <f t="shared" si="2"/>
        <v>38393.782520062552</v>
      </c>
      <c r="K18" s="80">
        <v>100</v>
      </c>
      <c r="L18" s="77">
        <f t="shared" si="3"/>
        <v>6506</v>
      </c>
      <c r="M18" s="77">
        <f t="shared" si="4"/>
        <v>45537.582854463115</v>
      </c>
      <c r="N18" s="77">
        <f t="shared" si="5"/>
        <v>6127</v>
      </c>
      <c r="O18" s="77">
        <f t="shared" si="6"/>
        <v>47219.76031752149</v>
      </c>
      <c r="P18" s="77">
        <f t="shared" si="7"/>
        <v>29117</v>
      </c>
      <c r="Q18" s="77">
        <f t="shared" si="8"/>
        <v>38393.782520062552</v>
      </c>
    </row>
    <row r="19" spans="1:17">
      <c r="A19" s="75">
        <v>2013</v>
      </c>
      <c r="B19" s="77">
        <v>6416</v>
      </c>
      <c r="C19" s="77">
        <v>144217</v>
      </c>
      <c r="D19" s="77">
        <f t="shared" si="0"/>
        <v>44488.513836787621</v>
      </c>
      <c r="E19" s="77">
        <v>6307</v>
      </c>
      <c r="F19" s="77">
        <v>129196</v>
      </c>
      <c r="G19" s="77">
        <f t="shared" si="1"/>
        <v>48817.300845227408</v>
      </c>
      <c r="H19" s="77">
        <v>29166</v>
      </c>
      <c r="I19" s="78">
        <v>758544</v>
      </c>
      <c r="J19" s="77">
        <f t="shared" si="2"/>
        <v>38449.977852306525</v>
      </c>
      <c r="K19" s="80">
        <v>100.5134920908433</v>
      </c>
      <c r="L19" s="77">
        <f t="shared" si="3"/>
        <v>6383.2226565178635</v>
      </c>
      <c r="M19" s="77">
        <f t="shared" si="4"/>
        <v>44261.235891176933</v>
      </c>
      <c r="N19" s="77">
        <f t="shared" si="5"/>
        <v>6274.7795035315094</v>
      </c>
      <c r="O19" s="77">
        <f t="shared" si="6"/>
        <v>48567.908476512508</v>
      </c>
      <c r="P19" s="77">
        <f t="shared" si="7"/>
        <v>29017</v>
      </c>
      <c r="Q19" s="77">
        <f t="shared" si="8"/>
        <v>38253.548904216499</v>
      </c>
    </row>
    <row r="20" spans="1:17">
      <c r="A20" s="75">
        <v>2014</v>
      </c>
      <c r="B20" s="77">
        <v>6731</v>
      </c>
      <c r="C20" s="77">
        <v>145708</v>
      </c>
      <c r="D20" s="77">
        <f t="shared" si="0"/>
        <v>46195.129985999396</v>
      </c>
      <c r="E20" s="77">
        <v>6086</v>
      </c>
      <c r="F20" s="77">
        <v>128543</v>
      </c>
      <c r="G20" s="77">
        <f t="shared" si="1"/>
        <v>47346.024287592481</v>
      </c>
      <c r="H20" s="77">
        <v>29650</v>
      </c>
      <c r="I20" s="78">
        <v>758976</v>
      </c>
      <c r="J20" s="77">
        <f t="shared" si="2"/>
        <v>39065.793911796951</v>
      </c>
      <c r="K20" s="80">
        <v>102.10195732723592</v>
      </c>
      <c r="L20" s="77">
        <f t="shared" si="3"/>
        <v>6592.4299359190554</v>
      </c>
      <c r="M20" s="77">
        <f t="shared" si="4"/>
        <v>45244.117933943613</v>
      </c>
      <c r="N20" s="77">
        <f t="shared" si="5"/>
        <v>5960.7084519392911</v>
      </c>
      <c r="O20" s="77">
        <f t="shared" si="6"/>
        <v>46371.318951162575</v>
      </c>
      <c r="P20" s="77">
        <f t="shared" si="7"/>
        <v>29039.599999999999</v>
      </c>
      <c r="Q20" s="77">
        <f t="shared" si="8"/>
        <v>38261.552407454255</v>
      </c>
    </row>
    <row r="21" spans="1:17">
      <c r="A21" s="75">
        <v>2015</v>
      </c>
      <c r="B21" s="77">
        <v>6794</v>
      </c>
      <c r="C21" s="77">
        <v>146367</v>
      </c>
      <c r="D21" s="77">
        <f t="shared" si="0"/>
        <v>46417.566801259847</v>
      </c>
      <c r="E21" s="77">
        <v>6537</v>
      </c>
      <c r="F21" s="77">
        <v>128282</v>
      </c>
      <c r="G21" s="77">
        <f t="shared" si="1"/>
        <v>50958.045555884688</v>
      </c>
      <c r="H21" s="77">
        <v>30603</v>
      </c>
      <c r="I21" s="78">
        <v>758842</v>
      </c>
      <c r="J21" s="77">
        <f t="shared" si="2"/>
        <v>40328.553242967573</v>
      </c>
      <c r="K21" s="80">
        <v>104.53242791803441</v>
      </c>
      <c r="L21" s="77">
        <f t="shared" si="3"/>
        <v>6499.4185396012099</v>
      </c>
      <c r="M21" s="77">
        <f t="shared" si="4"/>
        <v>44404.944691093006</v>
      </c>
      <c r="N21" s="77">
        <f t="shared" si="5"/>
        <v>6253.5618182768785</v>
      </c>
      <c r="O21" s="77">
        <f t="shared" si="6"/>
        <v>48748.552550450397</v>
      </c>
      <c r="P21" s="77">
        <f t="shared" si="7"/>
        <v>29276.082656375602</v>
      </c>
      <c r="Q21" s="77">
        <f t="shared" si="8"/>
        <v>38579.945043072999</v>
      </c>
    </row>
    <row r="22" spans="1:17">
      <c r="A22" s="75">
        <v>2016</v>
      </c>
      <c r="B22" s="77">
        <v>6945</v>
      </c>
      <c r="C22" s="77">
        <v>148467</v>
      </c>
      <c r="D22" s="77">
        <f t="shared" si="0"/>
        <v>46778.071894764493</v>
      </c>
      <c r="E22" s="77">
        <v>6439</v>
      </c>
      <c r="F22" s="77">
        <v>128926</v>
      </c>
      <c r="G22" s="77">
        <f t="shared" si="1"/>
        <v>49943.378372089413</v>
      </c>
      <c r="H22" s="77">
        <v>31222</v>
      </c>
      <c r="I22" s="78">
        <v>763350</v>
      </c>
      <c r="J22" s="77">
        <f t="shared" si="2"/>
        <v>40901.290364839195</v>
      </c>
      <c r="K22" s="80">
        <v>105.6728491166317</v>
      </c>
      <c r="L22" s="77">
        <f t="shared" si="3"/>
        <v>6572.1706739777273</v>
      </c>
      <c r="M22" s="77">
        <f t="shared" si="4"/>
        <v>44266.878659754198</v>
      </c>
      <c r="N22" s="77">
        <f t="shared" si="5"/>
        <v>6093.3343368959804</v>
      </c>
      <c r="O22" s="77">
        <f t="shared" si="6"/>
        <v>47262.261583357744</v>
      </c>
      <c r="P22" s="77">
        <f t="shared" si="7"/>
        <v>29545.90536831283</v>
      </c>
      <c r="Q22" s="77">
        <f t="shared" si="8"/>
        <v>38705.581146672987</v>
      </c>
    </row>
    <row r="23" spans="1:17">
      <c r="A23" s="75">
        <v>2017</v>
      </c>
      <c r="B23" s="77">
        <v>7250</v>
      </c>
      <c r="C23" s="77">
        <v>150438</v>
      </c>
      <c r="D23" s="77">
        <f t="shared" si="0"/>
        <v>48192.610909477662</v>
      </c>
      <c r="E23" s="77">
        <v>6354</v>
      </c>
      <c r="F23" s="77">
        <v>129483</v>
      </c>
      <c r="G23" s="77">
        <f t="shared" si="1"/>
        <v>49072.078960172381</v>
      </c>
      <c r="H23" s="77">
        <v>32456</v>
      </c>
      <c r="I23" s="78">
        <v>766621</v>
      </c>
      <c r="J23" s="77">
        <f>1000000*H23/I23</f>
        <v>42336.43482242203</v>
      </c>
      <c r="K23" s="80">
        <v>107.31871838111299</v>
      </c>
      <c r="L23" s="77">
        <f t="shared" si="3"/>
        <v>6755.5782526712755</v>
      </c>
      <c r="M23" s="77">
        <f t="shared" si="4"/>
        <v>44906.062648209067</v>
      </c>
      <c r="N23" s="77">
        <f t="shared" si="5"/>
        <v>5920.6819610307984</v>
      </c>
      <c r="O23" s="77">
        <f t="shared" si="6"/>
        <v>45725.554405063202</v>
      </c>
      <c r="P23" s="77">
        <f t="shared" si="7"/>
        <v>30242.627278441232</v>
      </c>
      <c r="Q23" s="77">
        <f t="shared" si="8"/>
        <v>39449.25494923989</v>
      </c>
    </row>
    <row r="24" spans="1:17">
      <c r="A24" s="75" t="s">
        <v>16</v>
      </c>
    </row>
    <row r="25" spans="1:17">
      <c r="A25" s="79" t="s">
        <v>73</v>
      </c>
      <c r="B25" s="81">
        <f>100*((B23/B6)^(1/16)-1)</f>
        <v>4.5620786843078465</v>
      </c>
      <c r="C25" s="81">
        <f t="shared" ref="C25:Q25" si="9">100*((C23/C6)^(1/16)-1)</f>
        <v>1.2617112013938003</v>
      </c>
      <c r="D25" s="81">
        <f t="shared" si="9"/>
        <v>3.2592452208813016</v>
      </c>
      <c r="E25" s="81">
        <f t="shared" si="9"/>
        <v>3.1042972299564653</v>
      </c>
      <c r="F25" s="81">
        <f t="shared" si="9"/>
        <v>0.10323025388641049</v>
      </c>
      <c r="G25" s="81">
        <f t="shared" si="9"/>
        <v>2.9979721617959809</v>
      </c>
      <c r="H25" s="81">
        <f t="shared" si="9"/>
        <v>3.1522892519944001</v>
      </c>
      <c r="I25" s="81">
        <f t="shared" si="9"/>
        <v>0.13859200339898514</v>
      </c>
      <c r="J25" s="81">
        <f t="shared" si="9"/>
        <v>3.009526285823072</v>
      </c>
      <c r="K25" s="75"/>
      <c r="L25" s="71">
        <f t="shared" si="9"/>
        <v>2.467087535828516</v>
      </c>
      <c r="M25" s="71">
        <f t="shared" si="9"/>
        <v>1.1903574610125034</v>
      </c>
      <c r="N25" s="81">
        <f t="shared" si="9"/>
        <v>1.038513986309475</v>
      </c>
      <c r="O25" s="81">
        <f t="shared" si="9"/>
        <v>0.93431923230744562</v>
      </c>
      <c r="P25" s="81">
        <f t="shared" si="9"/>
        <v>1.0855444469225262</v>
      </c>
      <c r="Q25" s="81">
        <f t="shared" si="9"/>
        <v>0.94564185952545898</v>
      </c>
    </row>
    <row r="26" spans="1:17">
      <c r="A26" s="79" t="s">
        <v>74</v>
      </c>
      <c r="B26" s="81">
        <f>100*((B13/B6)^(1/7)-1)</f>
        <v>5.879365160636274</v>
      </c>
      <c r="C26" s="81">
        <f t="shared" ref="C26:P26" si="10">100*((C13/C6)^(1/7)-1)</f>
        <v>1.2051225032473134</v>
      </c>
      <c r="D26" s="81">
        <f t="shared" si="10"/>
        <v>4.6185830734397637</v>
      </c>
      <c r="E26" s="81">
        <f t="shared" si="10"/>
        <v>3.825627639038176</v>
      </c>
      <c r="F26" s="81">
        <f t="shared" si="10"/>
        <v>2.140982374634337E-2</v>
      </c>
      <c r="G26" s="81">
        <f t="shared" si="10"/>
        <v>3.8034035133032829</v>
      </c>
      <c r="H26" s="81">
        <f t="shared" si="10"/>
        <v>4.258922050937497</v>
      </c>
      <c r="I26" s="81">
        <f t="shared" si="10"/>
        <v>-5.6165146975728497E-2</v>
      </c>
      <c r="J26" s="81">
        <f t="shared" si="10"/>
        <v>4.3175121349495083</v>
      </c>
      <c r="K26" s="75"/>
      <c r="L26" s="71">
        <f t="shared" si="10"/>
        <v>3.5789628829831388</v>
      </c>
      <c r="M26" s="71">
        <f t="shared" si="10"/>
        <v>2.3455733474950113</v>
      </c>
      <c r="N26" s="81">
        <f t="shared" si="10"/>
        <v>1.5698461660642371</v>
      </c>
      <c r="O26" s="81">
        <f t="shared" si="10"/>
        <v>1.5481048957882937</v>
      </c>
      <c r="P26" s="81">
        <f t="shared" si="10"/>
        <v>1.9937265486055455</v>
      </c>
      <c r="Q26" s="81">
        <f>100*((Q13/Q6)^(1/7)-1)</f>
        <v>2.0510436672715349</v>
      </c>
    </row>
    <row r="27" spans="1:17">
      <c r="A27" s="79" t="s">
        <v>75</v>
      </c>
      <c r="B27" s="81">
        <f>100*((B23/B13)^(1/9)-1)</f>
        <v>3.5488635981721917</v>
      </c>
      <c r="C27" s="81">
        <f t="shared" ref="C27:P27" si="11">100*((C23/C13)^(1/9)-1)</f>
        <v>1.3057465079768571</v>
      </c>
      <c r="D27" s="81">
        <f t="shared" si="11"/>
        <v>2.2142051833345056</v>
      </c>
      <c r="E27" s="81">
        <f t="shared" si="11"/>
        <v>2.5467289644656388</v>
      </c>
      <c r="F27" s="81">
        <f t="shared" si="11"/>
        <v>0.16691463704254783</v>
      </c>
      <c r="G27" s="81">
        <f t="shared" si="11"/>
        <v>2.3758486882084817</v>
      </c>
      <c r="H27" s="81">
        <f t="shared" si="11"/>
        <v>2.2997020218400221</v>
      </c>
      <c r="I27" s="81">
        <f t="shared" si="11"/>
        <v>0.29033213104183719</v>
      </c>
      <c r="J27" s="81">
        <f t="shared" si="11"/>
        <v>2.0035529328716217</v>
      </c>
      <c r="K27" s="75"/>
      <c r="L27" s="71">
        <f t="shared" si="11"/>
        <v>1.6105538863575131</v>
      </c>
      <c r="M27" s="71">
        <f t="shared" si="11"/>
        <v>0.30087866570991384</v>
      </c>
      <c r="N27" s="81">
        <f t="shared" si="11"/>
        <v>0.62717800311484773</v>
      </c>
      <c r="O27" s="81">
        <f t="shared" si="11"/>
        <v>0.4594963993251433</v>
      </c>
      <c r="P27" s="81">
        <f t="shared" si="11"/>
        <v>0.3847751066190952</v>
      </c>
      <c r="Q27" s="81">
        <f>100*((Q23/Q13)^(1/9)-1)</f>
        <v>9.416957105481405E-2</v>
      </c>
    </row>
    <row r="29" spans="1:17">
      <c r="K29" s="75"/>
      <c r="L29" s="75"/>
    </row>
    <row r="30" spans="1:17">
      <c r="K30" s="75"/>
      <c r="L30" s="75"/>
    </row>
    <row r="31" spans="1:17" ht="14">
      <c r="A31" s="75" t="s">
        <v>61</v>
      </c>
      <c r="K31" s="75"/>
      <c r="L31" s="75"/>
      <c r="M31" s="75"/>
    </row>
    <row r="32" spans="1:17" ht="14">
      <c r="B32" s="75" t="s">
        <v>62</v>
      </c>
      <c r="K32" s="75"/>
      <c r="L32" s="75"/>
      <c r="M32" s="75"/>
    </row>
    <row r="33" spans="2:13" ht="14">
      <c r="B33" s="75" t="s">
        <v>63</v>
      </c>
      <c r="K33" s="75"/>
      <c r="L33" s="75"/>
      <c r="M33" s="75"/>
    </row>
    <row r="34" spans="2:13" ht="14">
      <c r="B34" s="75" t="s">
        <v>64</v>
      </c>
      <c r="K34" s="75"/>
      <c r="L34" s="75"/>
      <c r="M34" s="75"/>
    </row>
    <row r="35" spans="2:13" ht="14">
      <c r="B35" s="75" t="s">
        <v>65</v>
      </c>
      <c r="K35" s="75"/>
      <c r="L35" s="75"/>
      <c r="M35" s="75"/>
    </row>
    <row r="36" spans="2:13" ht="14">
      <c r="B36" s="75" t="s">
        <v>66</v>
      </c>
      <c r="K36" s="75"/>
      <c r="L36" s="75"/>
      <c r="M36" s="75"/>
    </row>
    <row r="37" spans="2:13">
      <c r="B37" s="75" t="s">
        <v>71</v>
      </c>
    </row>
  </sheetData>
  <mergeCells count="6">
    <mergeCell ref="P4:Q4"/>
    <mergeCell ref="B4:D4"/>
    <mergeCell ref="E4:G4"/>
    <mergeCell ref="H4:J4"/>
    <mergeCell ref="L4:M4"/>
    <mergeCell ref="N4:O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3A952-82C9-489E-80EE-0E57A3F09E60}">
  <dimension ref="A1:AB98"/>
  <sheetViews>
    <sheetView zoomScale="85" zoomScaleNormal="85" workbookViewId="0">
      <pane xSplit="1" topLeftCell="B1" activePane="topRight" state="frozen"/>
      <selection pane="topRight"/>
    </sheetView>
  </sheetViews>
  <sheetFormatPr baseColWidth="10" defaultColWidth="9" defaultRowHeight="16"/>
  <cols>
    <col min="1" max="1" width="10.6640625" style="20" customWidth="1"/>
    <col min="2" max="28" width="9.6640625" style="20" customWidth="1"/>
    <col min="29" max="16384" width="9" style="20"/>
  </cols>
  <sheetData>
    <row r="1" spans="1:28">
      <c r="A1" s="57" t="s">
        <v>184</v>
      </c>
    </row>
    <row r="2" spans="1:28">
      <c r="A2" s="20" t="s">
        <v>54</v>
      </c>
    </row>
    <row r="4" spans="1:28">
      <c r="B4" s="240" t="s">
        <v>0</v>
      </c>
      <c r="C4" s="240"/>
      <c r="D4" s="240"/>
      <c r="E4" s="240"/>
      <c r="F4" s="240"/>
      <c r="G4" s="240"/>
      <c r="H4" s="240"/>
      <c r="I4" s="240"/>
      <c r="J4" s="240"/>
      <c r="K4" s="241" t="s">
        <v>1</v>
      </c>
      <c r="L4" s="239"/>
      <c r="M4" s="239"/>
      <c r="N4" s="239"/>
      <c r="O4" s="239"/>
      <c r="P4" s="239"/>
      <c r="Q4" s="239"/>
      <c r="R4" s="239"/>
      <c r="S4" s="242"/>
      <c r="T4" s="240" t="s">
        <v>3</v>
      </c>
      <c r="U4" s="240"/>
      <c r="V4" s="240"/>
      <c r="W4" s="240"/>
      <c r="X4" s="240"/>
      <c r="Y4" s="240"/>
      <c r="Z4" s="240"/>
      <c r="AA4" s="240"/>
      <c r="AB4" s="240"/>
    </row>
    <row r="5" spans="1:28">
      <c r="B5" s="240" t="s">
        <v>36</v>
      </c>
      <c r="C5" s="240"/>
      <c r="D5" s="240"/>
      <c r="E5" s="240" t="s">
        <v>40</v>
      </c>
      <c r="F5" s="240"/>
      <c r="G5" s="240"/>
      <c r="H5" s="240" t="s">
        <v>41</v>
      </c>
      <c r="I5" s="240"/>
      <c r="J5" s="240"/>
      <c r="K5" s="241" t="s">
        <v>36</v>
      </c>
      <c r="L5" s="239"/>
      <c r="M5" s="239"/>
      <c r="N5" s="239" t="s">
        <v>40</v>
      </c>
      <c r="O5" s="239"/>
      <c r="P5" s="239"/>
      <c r="Q5" s="239" t="s">
        <v>41</v>
      </c>
      <c r="R5" s="239"/>
      <c r="S5" s="242"/>
      <c r="T5" s="240" t="s">
        <v>36</v>
      </c>
      <c r="U5" s="240"/>
      <c r="V5" s="240"/>
      <c r="W5" s="240" t="s">
        <v>40</v>
      </c>
      <c r="X5" s="240"/>
      <c r="Y5" s="240"/>
      <c r="Z5" s="240" t="s">
        <v>41</v>
      </c>
      <c r="AA5" s="240"/>
      <c r="AB5" s="240"/>
    </row>
    <row r="6" spans="1:28" ht="33" customHeight="1">
      <c r="B6" s="58" t="s">
        <v>37</v>
      </c>
      <c r="C6" s="58" t="s">
        <v>38</v>
      </c>
      <c r="D6" s="58" t="s">
        <v>39</v>
      </c>
      <c r="E6" s="58" t="s">
        <v>37</v>
      </c>
      <c r="F6" s="58" t="s">
        <v>38</v>
      </c>
      <c r="G6" s="58" t="s">
        <v>39</v>
      </c>
      <c r="H6" s="58" t="s">
        <v>37</v>
      </c>
      <c r="I6" s="58" t="s">
        <v>38</v>
      </c>
      <c r="J6" s="58" t="s">
        <v>39</v>
      </c>
      <c r="K6" s="60" t="s">
        <v>37</v>
      </c>
      <c r="L6" s="61" t="s">
        <v>38</v>
      </c>
      <c r="M6" s="61" t="s">
        <v>39</v>
      </c>
      <c r="N6" s="61" t="s">
        <v>37</v>
      </c>
      <c r="O6" s="61" t="s">
        <v>38</v>
      </c>
      <c r="P6" s="61" t="s">
        <v>39</v>
      </c>
      <c r="Q6" s="61" t="s">
        <v>37</v>
      </c>
      <c r="R6" s="61" t="s">
        <v>38</v>
      </c>
      <c r="S6" s="62" t="s">
        <v>39</v>
      </c>
      <c r="T6" s="58" t="s">
        <v>37</v>
      </c>
      <c r="U6" s="58" t="s">
        <v>38</v>
      </c>
      <c r="V6" s="58" t="s">
        <v>39</v>
      </c>
      <c r="W6" s="58" t="s">
        <v>37</v>
      </c>
      <c r="X6" s="58" t="s">
        <v>38</v>
      </c>
      <c r="Y6" s="58" t="s">
        <v>39</v>
      </c>
      <c r="Z6" s="58" t="s">
        <v>37</v>
      </c>
      <c r="AA6" s="58" t="s">
        <v>38</v>
      </c>
      <c r="AB6" s="58" t="s">
        <v>39</v>
      </c>
    </row>
    <row r="7" spans="1:28">
      <c r="A7" s="20">
        <v>1982</v>
      </c>
      <c r="B7" s="59">
        <v>52000</v>
      </c>
      <c r="C7" s="59">
        <v>87600</v>
      </c>
      <c r="D7" s="29">
        <v>6.3</v>
      </c>
      <c r="E7" s="59">
        <v>32400</v>
      </c>
      <c r="F7" s="59">
        <v>48400</v>
      </c>
      <c r="G7" s="29">
        <v>17.3</v>
      </c>
      <c r="H7" s="59">
        <v>26800</v>
      </c>
      <c r="I7" s="59">
        <v>38800</v>
      </c>
      <c r="J7" s="29">
        <v>27.8</v>
      </c>
      <c r="K7" s="63">
        <v>41300</v>
      </c>
      <c r="L7" s="64">
        <v>63500</v>
      </c>
      <c r="M7" s="65">
        <v>5.5</v>
      </c>
      <c r="N7" s="64">
        <v>27700</v>
      </c>
      <c r="O7" s="64">
        <v>38400</v>
      </c>
      <c r="P7" s="65">
        <v>16.7</v>
      </c>
      <c r="Q7" s="64">
        <v>23500</v>
      </c>
      <c r="R7" s="64">
        <v>31900</v>
      </c>
      <c r="S7" s="67">
        <v>27.8</v>
      </c>
      <c r="T7" s="59">
        <v>46900</v>
      </c>
      <c r="U7" s="59">
        <v>66500</v>
      </c>
      <c r="V7" s="29">
        <v>5.2</v>
      </c>
      <c r="W7" s="59">
        <v>30000</v>
      </c>
      <c r="X7" s="59">
        <v>41400</v>
      </c>
      <c r="Y7" s="29">
        <v>16.2</v>
      </c>
      <c r="Z7" s="59">
        <v>25200</v>
      </c>
      <c r="AA7" s="59">
        <v>34300</v>
      </c>
      <c r="AB7" s="29">
        <v>26.8</v>
      </c>
    </row>
    <row r="8" spans="1:28">
      <c r="A8" s="20">
        <v>1983</v>
      </c>
      <c r="B8" s="59">
        <v>54800</v>
      </c>
      <c r="C8" s="59">
        <v>90500</v>
      </c>
      <c r="D8" s="29">
        <v>6.2</v>
      </c>
      <c r="E8" s="59">
        <v>33900</v>
      </c>
      <c r="F8" s="59">
        <v>50400</v>
      </c>
      <c r="G8" s="29">
        <v>17.3</v>
      </c>
      <c r="H8" s="59">
        <v>28200</v>
      </c>
      <c r="I8" s="59">
        <v>40500</v>
      </c>
      <c r="J8" s="29">
        <v>27.9</v>
      </c>
      <c r="K8" s="63">
        <v>42700</v>
      </c>
      <c r="L8" s="64">
        <v>65700</v>
      </c>
      <c r="M8" s="65">
        <v>5.5</v>
      </c>
      <c r="N8" s="64">
        <v>29300</v>
      </c>
      <c r="O8" s="64">
        <v>40200</v>
      </c>
      <c r="P8" s="65">
        <v>16.7</v>
      </c>
      <c r="Q8" s="64">
        <v>24800</v>
      </c>
      <c r="R8" s="64">
        <v>33500</v>
      </c>
      <c r="S8" s="67">
        <v>27.8</v>
      </c>
      <c r="T8" s="59">
        <v>47400</v>
      </c>
      <c r="U8" s="59">
        <v>72400</v>
      </c>
      <c r="V8" s="29">
        <v>5.4</v>
      </c>
      <c r="W8" s="59">
        <v>31700</v>
      </c>
      <c r="X8" s="59">
        <v>43800</v>
      </c>
      <c r="Y8" s="29">
        <v>16.5</v>
      </c>
      <c r="Z8" s="59">
        <v>26800</v>
      </c>
      <c r="AA8" s="59">
        <v>36400</v>
      </c>
      <c r="AB8" s="29">
        <v>27.3</v>
      </c>
    </row>
    <row r="9" spans="1:28">
      <c r="A9" s="20">
        <v>1984</v>
      </c>
      <c r="B9" s="59">
        <v>56600</v>
      </c>
      <c r="C9" s="59">
        <v>96200</v>
      </c>
      <c r="D9" s="29">
        <v>6.3</v>
      </c>
      <c r="E9" s="59">
        <v>35300</v>
      </c>
      <c r="F9" s="59">
        <v>52700</v>
      </c>
      <c r="G9" s="29">
        <v>17.2</v>
      </c>
      <c r="H9" s="59">
        <v>29600</v>
      </c>
      <c r="I9" s="59">
        <v>42400</v>
      </c>
      <c r="J9" s="29">
        <v>27.7</v>
      </c>
      <c r="K9" s="63">
        <v>44600</v>
      </c>
      <c r="L9" s="64">
        <v>68500</v>
      </c>
      <c r="M9" s="65">
        <v>5.4</v>
      </c>
      <c r="N9" s="64">
        <v>30800</v>
      </c>
      <c r="O9" s="64">
        <v>42000</v>
      </c>
      <c r="P9" s="65">
        <v>16.5</v>
      </c>
      <c r="Q9" s="64">
        <v>26000</v>
      </c>
      <c r="R9" s="64">
        <v>35000</v>
      </c>
      <c r="S9" s="67">
        <v>27.6</v>
      </c>
      <c r="T9" s="59">
        <v>50200</v>
      </c>
      <c r="U9" s="59">
        <v>75300</v>
      </c>
      <c r="V9" s="29">
        <v>5.4</v>
      </c>
      <c r="W9" s="59">
        <v>33000</v>
      </c>
      <c r="X9" s="59">
        <v>45700</v>
      </c>
      <c r="Y9" s="29">
        <v>16.5</v>
      </c>
      <c r="Z9" s="59">
        <v>28000</v>
      </c>
      <c r="AA9" s="59">
        <v>38000</v>
      </c>
      <c r="AB9" s="29">
        <v>27.3</v>
      </c>
    </row>
    <row r="10" spans="1:28">
      <c r="A10" s="20">
        <v>1985</v>
      </c>
      <c r="B10" s="59">
        <v>61200</v>
      </c>
      <c r="C10" s="59">
        <v>105500</v>
      </c>
      <c r="D10" s="29">
        <v>6.5</v>
      </c>
      <c r="E10" s="59">
        <v>37200</v>
      </c>
      <c r="F10" s="59">
        <v>56700</v>
      </c>
      <c r="G10" s="29">
        <v>17.600000000000001</v>
      </c>
      <c r="H10" s="59">
        <v>31000</v>
      </c>
      <c r="I10" s="59">
        <v>45200</v>
      </c>
      <c r="J10" s="29">
        <v>28.1</v>
      </c>
      <c r="K10" s="63">
        <v>47200</v>
      </c>
      <c r="L10" s="64">
        <v>71100</v>
      </c>
      <c r="M10" s="65">
        <v>5.4</v>
      </c>
      <c r="N10" s="64">
        <v>32000</v>
      </c>
      <c r="O10" s="64">
        <v>43900</v>
      </c>
      <c r="P10" s="65">
        <v>16.5</v>
      </c>
      <c r="Q10" s="64">
        <v>26900</v>
      </c>
      <c r="R10" s="64">
        <v>36500</v>
      </c>
      <c r="S10" s="67">
        <v>27.6</v>
      </c>
      <c r="T10" s="59">
        <v>54900</v>
      </c>
      <c r="U10" s="59">
        <v>79600</v>
      </c>
      <c r="V10" s="29">
        <v>5.5</v>
      </c>
      <c r="W10" s="59">
        <v>35100</v>
      </c>
      <c r="X10" s="59">
        <v>48900</v>
      </c>
      <c r="Y10" s="29">
        <v>16.7</v>
      </c>
      <c r="Z10" s="59">
        <v>29300</v>
      </c>
      <c r="AA10" s="59">
        <v>40400</v>
      </c>
      <c r="AB10" s="29">
        <v>27.6</v>
      </c>
    </row>
    <row r="11" spans="1:28">
      <c r="A11" s="20">
        <v>1986</v>
      </c>
      <c r="B11" s="59">
        <v>66900</v>
      </c>
      <c r="C11" s="59">
        <v>113800</v>
      </c>
      <c r="D11" s="29">
        <v>6.8</v>
      </c>
      <c r="E11" s="59">
        <v>38500</v>
      </c>
      <c r="F11" s="59">
        <v>60300</v>
      </c>
      <c r="G11" s="29">
        <v>18.100000000000001</v>
      </c>
      <c r="H11" s="59">
        <v>31800</v>
      </c>
      <c r="I11" s="59">
        <v>47500</v>
      </c>
      <c r="J11" s="29">
        <v>28.6</v>
      </c>
      <c r="K11" s="63">
        <v>50100</v>
      </c>
      <c r="L11" s="64">
        <v>77900</v>
      </c>
      <c r="M11" s="65">
        <v>5.7</v>
      </c>
      <c r="N11" s="64">
        <v>33100</v>
      </c>
      <c r="O11" s="64">
        <v>46400</v>
      </c>
      <c r="P11" s="65">
        <v>16.8</v>
      </c>
      <c r="Q11" s="64">
        <v>27700</v>
      </c>
      <c r="R11" s="64">
        <v>38200</v>
      </c>
      <c r="S11" s="67">
        <v>27.8</v>
      </c>
      <c r="T11" s="59">
        <v>59300</v>
      </c>
      <c r="U11" s="59">
        <v>94200</v>
      </c>
      <c r="V11" s="29">
        <v>6.1</v>
      </c>
      <c r="W11" s="59">
        <v>36700</v>
      </c>
      <c r="X11" s="59">
        <v>53500</v>
      </c>
      <c r="Y11" s="29">
        <v>17.399999999999999</v>
      </c>
      <c r="Z11" s="59">
        <v>30200</v>
      </c>
      <c r="AA11" s="59">
        <v>43300</v>
      </c>
      <c r="AB11" s="29">
        <v>28.1</v>
      </c>
    </row>
    <row r="12" spans="1:28">
      <c r="A12" s="20">
        <v>1987</v>
      </c>
      <c r="B12" s="59">
        <v>74900</v>
      </c>
      <c r="C12" s="59">
        <v>136100</v>
      </c>
      <c r="D12" s="29">
        <v>7.7</v>
      </c>
      <c r="E12" s="59">
        <v>40000</v>
      </c>
      <c r="F12" s="59">
        <v>67200</v>
      </c>
      <c r="G12" s="29">
        <v>19.100000000000001</v>
      </c>
      <c r="H12" s="59">
        <v>32900</v>
      </c>
      <c r="I12" s="59">
        <v>51600</v>
      </c>
      <c r="J12" s="29">
        <v>29.4</v>
      </c>
      <c r="K12" s="63">
        <v>52400</v>
      </c>
      <c r="L12" s="64">
        <v>83500</v>
      </c>
      <c r="M12" s="65">
        <v>5.9</v>
      </c>
      <c r="N12" s="64">
        <v>34100</v>
      </c>
      <c r="O12" s="64">
        <v>48600</v>
      </c>
      <c r="P12" s="65">
        <v>17</v>
      </c>
      <c r="Q12" s="64">
        <v>28500</v>
      </c>
      <c r="R12" s="64">
        <v>39800</v>
      </c>
      <c r="S12" s="67">
        <v>27.9</v>
      </c>
      <c r="T12" s="59">
        <v>63400</v>
      </c>
      <c r="U12" s="59">
        <v>108500</v>
      </c>
      <c r="V12" s="29">
        <v>6.7</v>
      </c>
      <c r="W12" s="59">
        <v>37500</v>
      </c>
      <c r="X12" s="59">
        <v>58000</v>
      </c>
      <c r="Y12" s="29">
        <v>18</v>
      </c>
      <c r="Z12" s="59">
        <v>31300</v>
      </c>
      <c r="AA12" s="59">
        <v>46000</v>
      </c>
      <c r="AB12" s="29">
        <v>28.5</v>
      </c>
    </row>
    <row r="13" spans="1:28">
      <c r="A13" s="20">
        <v>1988</v>
      </c>
      <c r="B13" s="59">
        <v>77900</v>
      </c>
      <c r="C13" s="59">
        <v>154600</v>
      </c>
      <c r="D13" s="29">
        <v>8.1999999999999993</v>
      </c>
      <c r="E13" s="59">
        <v>41900</v>
      </c>
      <c r="F13" s="59">
        <v>72500</v>
      </c>
      <c r="G13" s="29">
        <v>19.3</v>
      </c>
      <c r="H13" s="59">
        <v>34300</v>
      </c>
      <c r="I13" s="59">
        <v>55000</v>
      </c>
      <c r="J13" s="29">
        <v>29.4</v>
      </c>
      <c r="K13" s="63">
        <v>55400</v>
      </c>
      <c r="L13" s="64">
        <v>104700</v>
      </c>
      <c r="M13" s="65">
        <v>6.8</v>
      </c>
      <c r="N13" s="64">
        <v>35200</v>
      </c>
      <c r="O13" s="64">
        <v>53900</v>
      </c>
      <c r="P13" s="65">
        <v>17.5</v>
      </c>
      <c r="Q13" s="64">
        <v>29800</v>
      </c>
      <c r="R13" s="64">
        <v>43100</v>
      </c>
      <c r="S13" s="67">
        <v>28</v>
      </c>
      <c r="T13" s="59">
        <v>65800</v>
      </c>
      <c r="U13" s="59">
        <v>122400</v>
      </c>
      <c r="V13" s="29">
        <v>7.1</v>
      </c>
      <c r="W13" s="59">
        <v>39400</v>
      </c>
      <c r="X13" s="59">
        <v>62100</v>
      </c>
      <c r="Y13" s="29">
        <v>17.899999999999999</v>
      </c>
      <c r="Z13" s="59">
        <v>32500</v>
      </c>
      <c r="AA13" s="59">
        <v>48700</v>
      </c>
      <c r="AB13" s="29">
        <v>28.1</v>
      </c>
    </row>
    <row r="14" spans="1:28">
      <c r="A14" s="20">
        <v>1989</v>
      </c>
      <c r="B14" s="59">
        <v>83800</v>
      </c>
      <c r="C14" s="59">
        <v>188700</v>
      </c>
      <c r="D14" s="29">
        <v>9.5</v>
      </c>
      <c r="E14" s="59">
        <v>43900</v>
      </c>
      <c r="F14" s="59">
        <v>81800</v>
      </c>
      <c r="G14" s="29">
        <v>20.5</v>
      </c>
      <c r="H14" s="59">
        <v>35900</v>
      </c>
      <c r="I14" s="59">
        <v>60600</v>
      </c>
      <c r="J14" s="29">
        <v>30.4</v>
      </c>
      <c r="K14" s="63">
        <v>58500</v>
      </c>
      <c r="L14" s="64">
        <v>109300</v>
      </c>
      <c r="M14" s="65">
        <v>6.7</v>
      </c>
      <c r="N14" s="64">
        <v>37000</v>
      </c>
      <c r="O14" s="64">
        <v>56600</v>
      </c>
      <c r="P14" s="65">
        <v>17.5</v>
      </c>
      <c r="Q14" s="64">
        <v>31200</v>
      </c>
      <c r="R14" s="64">
        <v>45200</v>
      </c>
      <c r="S14" s="67">
        <v>27.9</v>
      </c>
      <c r="T14" s="59">
        <v>70300</v>
      </c>
      <c r="U14" s="59">
        <v>125400</v>
      </c>
      <c r="V14" s="29">
        <v>6.9</v>
      </c>
      <c r="W14" s="59">
        <v>40900</v>
      </c>
      <c r="X14" s="59">
        <v>64200</v>
      </c>
      <c r="Y14" s="29">
        <v>17.7</v>
      </c>
      <c r="Z14" s="59">
        <v>34200</v>
      </c>
      <c r="AA14" s="59">
        <v>50600</v>
      </c>
      <c r="AB14" s="29">
        <v>27.8</v>
      </c>
    </row>
    <row r="15" spans="1:28">
      <c r="A15" s="20">
        <v>1990</v>
      </c>
      <c r="B15" s="59">
        <v>79500</v>
      </c>
      <c r="C15" s="59">
        <v>152500</v>
      </c>
      <c r="D15" s="29">
        <v>7.6</v>
      </c>
      <c r="E15" s="59">
        <v>44700</v>
      </c>
      <c r="F15" s="59">
        <v>74300</v>
      </c>
      <c r="G15" s="29">
        <v>18.5</v>
      </c>
      <c r="H15" s="59">
        <v>36800</v>
      </c>
      <c r="I15" s="59">
        <v>57200</v>
      </c>
      <c r="J15" s="29">
        <v>28.5</v>
      </c>
      <c r="K15" s="63">
        <v>58900</v>
      </c>
      <c r="L15" s="64">
        <v>101300</v>
      </c>
      <c r="M15" s="65">
        <v>6.1</v>
      </c>
      <c r="N15" s="64">
        <v>37600</v>
      </c>
      <c r="O15" s="64">
        <v>55600</v>
      </c>
      <c r="P15" s="65">
        <v>16.7</v>
      </c>
      <c r="Q15" s="64">
        <v>31700</v>
      </c>
      <c r="R15" s="64">
        <v>44900</v>
      </c>
      <c r="S15" s="67">
        <v>26.9</v>
      </c>
      <c r="T15" s="59">
        <v>67200</v>
      </c>
      <c r="U15" s="59">
        <v>106700</v>
      </c>
      <c r="V15" s="29">
        <v>5.8</v>
      </c>
      <c r="W15" s="59">
        <v>41300</v>
      </c>
      <c r="X15" s="59">
        <v>60500</v>
      </c>
      <c r="Y15" s="29">
        <v>16.399999999999999</v>
      </c>
      <c r="Z15" s="59">
        <v>34800</v>
      </c>
      <c r="AA15" s="59">
        <v>49000</v>
      </c>
      <c r="AB15" s="29">
        <v>26.5</v>
      </c>
    </row>
    <row r="16" spans="1:28">
      <c r="A16" s="20">
        <v>1991</v>
      </c>
      <c r="B16" s="59">
        <v>79900</v>
      </c>
      <c r="C16" s="59">
        <v>151900</v>
      </c>
      <c r="D16" s="29">
        <v>7.4</v>
      </c>
      <c r="E16" s="59">
        <v>46200</v>
      </c>
      <c r="F16" s="59">
        <v>75200</v>
      </c>
      <c r="G16" s="29">
        <v>18.399999999999999</v>
      </c>
      <c r="H16" s="59">
        <v>37900</v>
      </c>
      <c r="I16" s="59">
        <v>58400</v>
      </c>
      <c r="J16" s="29">
        <v>28.6</v>
      </c>
      <c r="K16" s="63">
        <v>60500</v>
      </c>
      <c r="L16" s="64">
        <v>98100</v>
      </c>
      <c r="M16" s="65">
        <v>5.7</v>
      </c>
      <c r="N16" s="64">
        <v>38900</v>
      </c>
      <c r="O16" s="64">
        <v>56100</v>
      </c>
      <c r="P16" s="65">
        <v>16.399999999999999</v>
      </c>
      <c r="Q16" s="64">
        <v>32700</v>
      </c>
      <c r="R16" s="64">
        <v>45800</v>
      </c>
      <c r="S16" s="67">
        <v>26.8</v>
      </c>
      <c r="T16" s="59">
        <v>66100</v>
      </c>
      <c r="U16" s="59">
        <v>102700</v>
      </c>
      <c r="V16" s="29">
        <v>5.4</v>
      </c>
      <c r="W16" s="59">
        <v>42700</v>
      </c>
      <c r="X16" s="59">
        <v>60700</v>
      </c>
      <c r="Y16" s="29">
        <v>16</v>
      </c>
      <c r="Z16" s="59">
        <v>35800</v>
      </c>
      <c r="AA16" s="59">
        <v>49700</v>
      </c>
      <c r="AB16" s="29">
        <v>26.3</v>
      </c>
    </row>
    <row r="17" spans="1:28">
      <c r="A17" s="20">
        <v>1992</v>
      </c>
      <c r="B17" s="59">
        <v>81400</v>
      </c>
      <c r="C17" s="59">
        <v>155700</v>
      </c>
      <c r="D17" s="29">
        <v>7.5</v>
      </c>
      <c r="E17" s="59">
        <v>47300</v>
      </c>
      <c r="F17" s="59">
        <v>76800</v>
      </c>
      <c r="G17" s="29">
        <v>18.5</v>
      </c>
      <c r="H17" s="59">
        <v>38900</v>
      </c>
      <c r="I17" s="59">
        <v>59700</v>
      </c>
      <c r="J17" s="29">
        <v>28.8</v>
      </c>
      <c r="K17" s="63">
        <v>61600</v>
      </c>
      <c r="L17" s="64">
        <v>102200</v>
      </c>
      <c r="M17" s="65">
        <v>5.9</v>
      </c>
      <c r="N17" s="64">
        <v>39900</v>
      </c>
      <c r="O17" s="64">
        <v>57800</v>
      </c>
      <c r="P17" s="65">
        <v>16.600000000000001</v>
      </c>
      <c r="Q17" s="64">
        <v>33700</v>
      </c>
      <c r="R17" s="64">
        <v>47100</v>
      </c>
      <c r="S17" s="67">
        <v>27</v>
      </c>
      <c r="T17" s="59">
        <v>69300</v>
      </c>
      <c r="U17" s="59">
        <v>114800</v>
      </c>
      <c r="V17" s="29">
        <v>5.9</v>
      </c>
      <c r="W17" s="59">
        <v>44300</v>
      </c>
      <c r="X17" s="59">
        <v>64900</v>
      </c>
      <c r="Y17" s="29">
        <v>16.7</v>
      </c>
      <c r="Z17" s="59">
        <v>37200</v>
      </c>
      <c r="AA17" s="59">
        <v>52500</v>
      </c>
      <c r="AB17" s="29">
        <v>27</v>
      </c>
    </row>
    <row r="18" spans="1:28">
      <c r="A18" s="20">
        <v>1993</v>
      </c>
      <c r="B18" s="59">
        <v>86900</v>
      </c>
      <c r="C18" s="59">
        <v>172500</v>
      </c>
      <c r="D18" s="29">
        <v>8.3000000000000007</v>
      </c>
      <c r="E18" s="59">
        <v>47900</v>
      </c>
      <c r="F18" s="59">
        <v>81600</v>
      </c>
      <c r="G18" s="29">
        <v>19.600000000000001</v>
      </c>
      <c r="H18" s="59">
        <v>39200</v>
      </c>
      <c r="I18" s="59">
        <v>62300</v>
      </c>
      <c r="J18" s="29">
        <v>29.9</v>
      </c>
      <c r="K18" s="63">
        <v>64800</v>
      </c>
      <c r="L18" s="64">
        <v>117700</v>
      </c>
      <c r="M18" s="65">
        <v>6.7</v>
      </c>
      <c r="N18" s="64">
        <v>40300</v>
      </c>
      <c r="O18" s="64">
        <v>61700</v>
      </c>
      <c r="P18" s="65">
        <v>17.5</v>
      </c>
      <c r="Q18" s="64">
        <v>33700</v>
      </c>
      <c r="R18" s="64">
        <v>49200</v>
      </c>
      <c r="S18" s="67">
        <v>27.8</v>
      </c>
      <c r="T18" s="59">
        <v>74700</v>
      </c>
      <c r="U18" s="59">
        <v>123200</v>
      </c>
      <c r="V18" s="29">
        <v>6.3</v>
      </c>
      <c r="W18" s="59">
        <v>44600</v>
      </c>
      <c r="X18" s="59">
        <v>67500</v>
      </c>
      <c r="Y18" s="29">
        <v>17.3</v>
      </c>
      <c r="Z18" s="59">
        <v>37500</v>
      </c>
      <c r="AA18" s="59">
        <v>54100</v>
      </c>
      <c r="AB18" s="29">
        <v>27.7</v>
      </c>
    </row>
    <row r="19" spans="1:28">
      <c r="A19" s="20">
        <v>1994</v>
      </c>
      <c r="B19" s="59">
        <v>126700</v>
      </c>
      <c r="C19" s="59">
        <v>206500</v>
      </c>
      <c r="D19" s="29">
        <v>8.9</v>
      </c>
      <c r="E19" s="59">
        <v>58200</v>
      </c>
      <c r="F19" s="59">
        <v>107000</v>
      </c>
      <c r="G19" s="29">
        <v>23.1</v>
      </c>
      <c r="H19" s="59">
        <v>43400</v>
      </c>
      <c r="I19" s="59">
        <v>78200</v>
      </c>
      <c r="J19" s="29">
        <v>33.799999999999997</v>
      </c>
      <c r="K19" s="63">
        <v>94900</v>
      </c>
      <c r="L19" s="64">
        <v>154800</v>
      </c>
      <c r="M19" s="65">
        <v>8.1</v>
      </c>
      <c r="N19" s="64">
        <v>45900</v>
      </c>
      <c r="O19" s="64">
        <v>79200</v>
      </c>
      <c r="P19" s="65">
        <v>20.8</v>
      </c>
      <c r="Q19" s="64">
        <v>36100</v>
      </c>
      <c r="R19" s="64">
        <v>59700</v>
      </c>
      <c r="S19" s="67">
        <v>31.3</v>
      </c>
      <c r="T19" s="59">
        <v>101500</v>
      </c>
      <c r="U19" s="59">
        <v>153500</v>
      </c>
      <c r="V19" s="29">
        <v>7.3</v>
      </c>
      <c r="W19" s="59">
        <v>50700</v>
      </c>
      <c r="X19" s="59">
        <v>83900</v>
      </c>
      <c r="Y19" s="29">
        <v>20.100000000000001</v>
      </c>
      <c r="Z19" s="59">
        <v>39800</v>
      </c>
      <c r="AA19" s="59">
        <v>64100</v>
      </c>
      <c r="AB19" s="29">
        <v>30.7</v>
      </c>
    </row>
    <row r="20" spans="1:28">
      <c r="A20" s="20">
        <v>1995</v>
      </c>
      <c r="B20" s="59">
        <v>83200</v>
      </c>
      <c r="C20" s="59">
        <v>158400</v>
      </c>
      <c r="D20" s="29">
        <v>7.5</v>
      </c>
      <c r="E20" s="59">
        <v>48800</v>
      </c>
      <c r="F20" s="59">
        <v>78800</v>
      </c>
      <c r="G20" s="29">
        <v>18.7</v>
      </c>
      <c r="H20" s="59">
        <v>40100</v>
      </c>
      <c r="I20" s="59">
        <v>61300</v>
      </c>
      <c r="J20" s="29">
        <v>29.2</v>
      </c>
      <c r="K20" s="63">
        <v>66800</v>
      </c>
      <c r="L20" s="64">
        <v>104600</v>
      </c>
      <c r="M20" s="65">
        <v>5.9</v>
      </c>
      <c r="N20" s="64">
        <v>41800</v>
      </c>
      <c r="O20" s="64">
        <v>60600</v>
      </c>
      <c r="P20" s="65">
        <v>17</v>
      </c>
      <c r="Q20" s="64">
        <v>34600</v>
      </c>
      <c r="R20" s="64">
        <v>49200</v>
      </c>
      <c r="S20" s="67">
        <v>27.6</v>
      </c>
      <c r="T20" s="59">
        <v>76900</v>
      </c>
      <c r="U20" s="59">
        <v>118400</v>
      </c>
      <c r="V20" s="29">
        <v>6</v>
      </c>
      <c r="W20" s="59">
        <v>46300</v>
      </c>
      <c r="X20" s="59">
        <v>68300</v>
      </c>
      <c r="Y20" s="29">
        <v>17.3</v>
      </c>
      <c r="Z20" s="59">
        <v>38600</v>
      </c>
      <c r="AA20" s="59">
        <v>55200</v>
      </c>
      <c r="AB20" s="29">
        <v>28</v>
      </c>
    </row>
    <row r="21" spans="1:28">
      <c r="A21" s="20">
        <v>1996</v>
      </c>
      <c r="B21" s="59">
        <v>86500</v>
      </c>
      <c r="C21" s="59">
        <v>168800</v>
      </c>
      <c r="D21" s="29">
        <v>7.9</v>
      </c>
      <c r="E21" s="59">
        <v>50000</v>
      </c>
      <c r="F21" s="59">
        <v>82400</v>
      </c>
      <c r="G21" s="29">
        <v>19.2</v>
      </c>
      <c r="H21" s="59">
        <v>41000</v>
      </c>
      <c r="I21" s="59">
        <v>63700</v>
      </c>
      <c r="J21" s="29">
        <v>29.7</v>
      </c>
      <c r="K21" s="63">
        <v>67800</v>
      </c>
      <c r="L21" s="64">
        <v>116400</v>
      </c>
      <c r="M21" s="65">
        <v>6.4</v>
      </c>
      <c r="N21" s="64">
        <v>42400</v>
      </c>
      <c r="O21" s="64">
        <v>63500</v>
      </c>
      <c r="P21" s="65">
        <v>17.600000000000001</v>
      </c>
      <c r="Q21" s="64">
        <v>34900</v>
      </c>
      <c r="R21" s="64">
        <v>50800</v>
      </c>
      <c r="S21" s="67">
        <v>28.1</v>
      </c>
      <c r="T21" s="59">
        <v>75500</v>
      </c>
      <c r="U21" s="59">
        <v>115300</v>
      </c>
      <c r="V21" s="29">
        <v>5.9</v>
      </c>
      <c r="W21" s="59">
        <v>46700</v>
      </c>
      <c r="X21" s="59">
        <v>67800</v>
      </c>
      <c r="Y21" s="29">
        <v>17.399999999999999</v>
      </c>
      <c r="Z21" s="59">
        <v>37800</v>
      </c>
      <c r="AA21" s="59">
        <v>54800</v>
      </c>
      <c r="AB21" s="29">
        <v>28.1</v>
      </c>
    </row>
    <row r="22" spans="1:28">
      <c r="A22" s="20">
        <v>1997</v>
      </c>
      <c r="B22" s="59">
        <v>91600</v>
      </c>
      <c r="C22" s="59">
        <v>190100</v>
      </c>
      <c r="D22" s="29">
        <v>8.6</v>
      </c>
      <c r="E22" s="59">
        <v>51700</v>
      </c>
      <c r="F22" s="59">
        <v>88700</v>
      </c>
      <c r="G22" s="29">
        <v>20.100000000000001</v>
      </c>
      <c r="H22" s="59">
        <v>42100</v>
      </c>
      <c r="I22" s="59">
        <v>67500</v>
      </c>
      <c r="J22" s="29">
        <v>30.6</v>
      </c>
      <c r="K22" s="63">
        <v>68900</v>
      </c>
      <c r="L22" s="64">
        <v>112500</v>
      </c>
      <c r="M22" s="65">
        <v>6.2</v>
      </c>
      <c r="N22" s="64">
        <v>42900</v>
      </c>
      <c r="O22" s="64">
        <v>63400</v>
      </c>
      <c r="P22" s="65">
        <v>17.399999999999999</v>
      </c>
      <c r="Q22" s="64">
        <v>35300</v>
      </c>
      <c r="R22" s="64">
        <v>51000</v>
      </c>
      <c r="S22" s="67">
        <v>27.9</v>
      </c>
      <c r="T22" s="59">
        <v>79200</v>
      </c>
      <c r="U22" s="59">
        <v>129900</v>
      </c>
      <c r="V22" s="29">
        <v>6.5</v>
      </c>
      <c r="W22" s="59">
        <v>48200</v>
      </c>
      <c r="X22" s="59">
        <v>72600</v>
      </c>
      <c r="Y22" s="29">
        <v>18.100000000000001</v>
      </c>
      <c r="Z22" s="59">
        <v>38700</v>
      </c>
      <c r="AA22" s="59">
        <v>57700</v>
      </c>
      <c r="AB22" s="29">
        <v>28.8</v>
      </c>
    </row>
    <row r="23" spans="1:28">
      <c r="A23" s="20">
        <v>1998</v>
      </c>
      <c r="B23" s="59">
        <v>96200</v>
      </c>
      <c r="C23" s="59">
        <v>206200</v>
      </c>
      <c r="D23" s="29">
        <v>9</v>
      </c>
      <c r="E23" s="59">
        <v>53300</v>
      </c>
      <c r="F23" s="59">
        <v>93800</v>
      </c>
      <c r="G23" s="29">
        <v>20.6</v>
      </c>
      <c r="H23" s="59">
        <v>43200</v>
      </c>
      <c r="I23" s="59">
        <v>70700</v>
      </c>
      <c r="J23" s="29">
        <v>31</v>
      </c>
      <c r="K23" s="63">
        <v>70000</v>
      </c>
      <c r="L23" s="64">
        <v>117200</v>
      </c>
      <c r="M23" s="65">
        <v>6.2</v>
      </c>
      <c r="N23" s="64">
        <v>43800</v>
      </c>
      <c r="O23" s="64">
        <v>65200</v>
      </c>
      <c r="P23" s="65">
        <v>17.399999999999999</v>
      </c>
      <c r="Q23" s="64">
        <v>36000</v>
      </c>
      <c r="R23" s="64">
        <v>52300</v>
      </c>
      <c r="S23" s="67">
        <v>27.9</v>
      </c>
      <c r="T23" s="59">
        <v>82700</v>
      </c>
      <c r="U23" s="59">
        <v>128300</v>
      </c>
      <c r="V23" s="29">
        <v>6.2</v>
      </c>
      <c r="W23" s="59">
        <v>49600</v>
      </c>
      <c r="X23" s="59">
        <v>73300</v>
      </c>
      <c r="Y23" s="29">
        <v>17.8</v>
      </c>
      <c r="Z23" s="59">
        <v>39800</v>
      </c>
      <c r="AA23" s="59">
        <v>58700</v>
      </c>
      <c r="AB23" s="29">
        <v>28.4</v>
      </c>
    </row>
    <row r="24" spans="1:28">
      <c r="A24" s="20">
        <v>1999</v>
      </c>
      <c r="B24" s="59">
        <v>100800</v>
      </c>
      <c r="C24" s="59">
        <v>221000</v>
      </c>
      <c r="D24" s="29">
        <v>9.3000000000000007</v>
      </c>
      <c r="E24" s="59">
        <v>55300</v>
      </c>
      <c r="F24" s="59">
        <v>98900</v>
      </c>
      <c r="G24" s="29">
        <v>20.8</v>
      </c>
      <c r="H24" s="59">
        <v>44800</v>
      </c>
      <c r="I24" s="59">
        <v>74100</v>
      </c>
      <c r="J24" s="29">
        <v>31.2</v>
      </c>
      <c r="K24" s="63">
        <v>73200</v>
      </c>
      <c r="L24" s="64">
        <v>130400</v>
      </c>
      <c r="M24" s="65">
        <v>6.6</v>
      </c>
      <c r="N24" s="64">
        <v>46000</v>
      </c>
      <c r="O24" s="64">
        <v>69800</v>
      </c>
      <c r="P24" s="65">
        <v>17.7</v>
      </c>
      <c r="Q24" s="64">
        <v>37600</v>
      </c>
      <c r="R24" s="64">
        <v>55500</v>
      </c>
      <c r="S24" s="67">
        <v>28.2</v>
      </c>
      <c r="T24" s="59">
        <v>82600</v>
      </c>
      <c r="U24" s="59">
        <v>150500</v>
      </c>
      <c r="V24" s="29">
        <v>6.9</v>
      </c>
      <c r="W24" s="59">
        <v>51600</v>
      </c>
      <c r="X24" s="59">
        <v>79800</v>
      </c>
      <c r="Y24" s="29">
        <v>18.3</v>
      </c>
      <c r="Z24" s="59">
        <v>41500</v>
      </c>
      <c r="AA24" s="59">
        <v>62900</v>
      </c>
      <c r="AB24" s="29">
        <v>28.8</v>
      </c>
    </row>
    <row r="25" spans="1:28">
      <c r="A25" s="20">
        <v>2000</v>
      </c>
      <c r="B25" s="59">
        <v>113700</v>
      </c>
      <c r="C25" s="59">
        <v>269700</v>
      </c>
      <c r="D25" s="29">
        <v>10.6</v>
      </c>
      <c r="E25" s="59">
        <v>59500</v>
      </c>
      <c r="F25" s="59">
        <v>113800</v>
      </c>
      <c r="G25" s="29">
        <v>22.3</v>
      </c>
      <c r="H25" s="59">
        <v>47600</v>
      </c>
      <c r="I25" s="59">
        <v>83200</v>
      </c>
      <c r="J25" s="29">
        <v>32.700000000000003</v>
      </c>
      <c r="K25" s="63">
        <v>83700</v>
      </c>
      <c r="L25" s="64">
        <v>152800</v>
      </c>
      <c r="M25" s="65">
        <v>7.3</v>
      </c>
      <c r="N25" s="64">
        <v>49900</v>
      </c>
      <c r="O25" s="64">
        <v>78800</v>
      </c>
      <c r="P25" s="65">
        <v>18.8</v>
      </c>
      <c r="Q25" s="64">
        <v>39600</v>
      </c>
      <c r="R25" s="64">
        <v>61400</v>
      </c>
      <c r="S25" s="67">
        <v>29.3</v>
      </c>
      <c r="T25" s="59">
        <v>99200</v>
      </c>
      <c r="U25" s="59">
        <v>178800</v>
      </c>
      <c r="V25" s="29">
        <v>7.6</v>
      </c>
      <c r="W25" s="59">
        <v>57400</v>
      </c>
      <c r="X25" s="59">
        <v>91700</v>
      </c>
      <c r="Y25" s="29">
        <v>19.399999999999999</v>
      </c>
      <c r="Z25" s="59">
        <v>45300</v>
      </c>
      <c r="AA25" s="59">
        <v>71200</v>
      </c>
      <c r="AB25" s="29">
        <v>30.2</v>
      </c>
    </row>
    <row r="26" spans="1:28">
      <c r="A26" s="20">
        <v>2001</v>
      </c>
      <c r="B26" s="59">
        <v>116900</v>
      </c>
      <c r="C26" s="59">
        <v>266300</v>
      </c>
      <c r="D26" s="29">
        <v>10.1</v>
      </c>
      <c r="E26" s="59">
        <v>62100</v>
      </c>
      <c r="F26" s="59">
        <v>115700</v>
      </c>
      <c r="G26" s="29">
        <v>21.9</v>
      </c>
      <c r="H26" s="59">
        <v>49700</v>
      </c>
      <c r="I26" s="59">
        <v>85300</v>
      </c>
      <c r="J26" s="29">
        <v>32.299999999999997</v>
      </c>
      <c r="K26" s="63">
        <v>83500</v>
      </c>
      <c r="L26" s="64">
        <v>144300</v>
      </c>
      <c r="M26" s="65">
        <v>6.7</v>
      </c>
      <c r="N26" s="64">
        <v>50100</v>
      </c>
      <c r="O26" s="64">
        <v>77200</v>
      </c>
      <c r="P26" s="65">
        <v>18</v>
      </c>
      <c r="Q26" s="64">
        <v>40500</v>
      </c>
      <c r="R26" s="64">
        <v>60800</v>
      </c>
      <c r="S26" s="67">
        <v>28.4</v>
      </c>
      <c r="T26" s="59">
        <v>94900</v>
      </c>
      <c r="U26" s="59">
        <v>163300</v>
      </c>
      <c r="V26" s="29">
        <v>6.9</v>
      </c>
      <c r="W26" s="59">
        <v>57100</v>
      </c>
      <c r="X26" s="59">
        <v>87700</v>
      </c>
      <c r="Y26" s="29">
        <v>18.600000000000001</v>
      </c>
      <c r="Z26" s="59">
        <v>45000</v>
      </c>
      <c r="AA26" s="59">
        <v>69000</v>
      </c>
      <c r="AB26" s="29">
        <v>29.2</v>
      </c>
    </row>
    <row r="27" spans="1:28">
      <c r="A27" s="20">
        <v>2002</v>
      </c>
      <c r="B27" s="59">
        <v>118000</v>
      </c>
      <c r="C27" s="59">
        <v>258900</v>
      </c>
      <c r="D27" s="29">
        <v>9.6</v>
      </c>
      <c r="E27" s="59">
        <v>63800</v>
      </c>
      <c r="F27" s="59">
        <v>115600</v>
      </c>
      <c r="G27" s="29">
        <v>21.5</v>
      </c>
      <c r="H27" s="59">
        <v>51200</v>
      </c>
      <c r="I27" s="59">
        <v>86100</v>
      </c>
      <c r="J27" s="29">
        <v>32</v>
      </c>
      <c r="K27" s="63">
        <v>84700</v>
      </c>
      <c r="L27" s="64">
        <v>148800</v>
      </c>
      <c r="M27" s="65">
        <v>6.7</v>
      </c>
      <c r="N27" s="64">
        <v>51400</v>
      </c>
      <c r="O27" s="64">
        <v>79200</v>
      </c>
      <c r="P27" s="65">
        <v>17.899999999999999</v>
      </c>
      <c r="Q27" s="64">
        <v>41700</v>
      </c>
      <c r="R27" s="64">
        <v>62500</v>
      </c>
      <c r="S27" s="67">
        <v>28.3</v>
      </c>
      <c r="T27" s="59">
        <v>93600</v>
      </c>
      <c r="U27" s="59">
        <v>155100</v>
      </c>
      <c r="V27" s="29">
        <v>6.5</v>
      </c>
      <c r="W27" s="59">
        <v>57200</v>
      </c>
      <c r="X27" s="59">
        <v>86100</v>
      </c>
      <c r="Y27" s="29">
        <v>18</v>
      </c>
      <c r="Z27" s="59">
        <v>45500</v>
      </c>
      <c r="AA27" s="59">
        <v>68300</v>
      </c>
      <c r="AB27" s="29">
        <v>28.5</v>
      </c>
    </row>
    <row r="28" spans="1:28">
      <c r="A28" s="20">
        <v>2003</v>
      </c>
      <c r="B28" s="59">
        <v>121700</v>
      </c>
      <c r="C28" s="59">
        <v>263800</v>
      </c>
      <c r="D28" s="29">
        <v>9.6</v>
      </c>
      <c r="E28" s="59">
        <v>65700</v>
      </c>
      <c r="F28" s="59">
        <v>118400</v>
      </c>
      <c r="G28" s="29">
        <v>21.5</v>
      </c>
      <c r="H28" s="59">
        <v>52700</v>
      </c>
      <c r="I28" s="59">
        <v>88300</v>
      </c>
      <c r="J28" s="29">
        <v>32</v>
      </c>
      <c r="K28" s="63">
        <v>85700</v>
      </c>
      <c r="L28" s="64">
        <v>155600</v>
      </c>
      <c r="M28" s="65">
        <v>6.8</v>
      </c>
      <c r="N28" s="64">
        <v>52900</v>
      </c>
      <c r="O28" s="64">
        <v>81800</v>
      </c>
      <c r="P28" s="65">
        <v>18</v>
      </c>
      <c r="Q28" s="64">
        <v>42800</v>
      </c>
      <c r="R28" s="64">
        <v>64400</v>
      </c>
      <c r="S28" s="67">
        <v>28.3</v>
      </c>
      <c r="T28" s="59">
        <v>96800</v>
      </c>
      <c r="U28" s="59">
        <v>198200</v>
      </c>
      <c r="V28" s="29">
        <v>7.9</v>
      </c>
      <c r="W28" s="59">
        <v>58900</v>
      </c>
      <c r="X28" s="59">
        <v>96000</v>
      </c>
      <c r="Y28" s="29">
        <v>19.100000000000001</v>
      </c>
      <c r="Z28" s="59">
        <v>46600</v>
      </c>
      <c r="AA28" s="59">
        <v>74000</v>
      </c>
      <c r="AB28" s="29">
        <v>29.4</v>
      </c>
    </row>
    <row r="29" spans="1:28">
      <c r="A29" s="20">
        <v>2004</v>
      </c>
      <c r="B29" s="59">
        <v>130000</v>
      </c>
      <c r="C29" s="59">
        <v>296400</v>
      </c>
      <c r="D29" s="29">
        <v>10.3</v>
      </c>
      <c r="E29" s="59">
        <v>68500</v>
      </c>
      <c r="F29" s="59">
        <v>128400</v>
      </c>
      <c r="G29" s="29">
        <v>22.2</v>
      </c>
      <c r="H29" s="59">
        <v>54700</v>
      </c>
      <c r="I29" s="59">
        <v>94500</v>
      </c>
      <c r="J29" s="29">
        <v>32.799999999999997</v>
      </c>
      <c r="K29" s="63">
        <v>91200</v>
      </c>
      <c r="L29" s="64">
        <v>158600</v>
      </c>
      <c r="M29" s="65">
        <v>6.8</v>
      </c>
      <c r="N29" s="64">
        <v>54500</v>
      </c>
      <c r="O29" s="64">
        <v>84600</v>
      </c>
      <c r="P29" s="65">
        <v>18</v>
      </c>
      <c r="Q29" s="64">
        <v>44100</v>
      </c>
      <c r="R29" s="64">
        <v>66600</v>
      </c>
      <c r="S29" s="67">
        <v>28.3</v>
      </c>
      <c r="T29" s="59">
        <v>104700</v>
      </c>
      <c r="U29" s="59">
        <v>202700</v>
      </c>
      <c r="V29" s="29">
        <v>7.8</v>
      </c>
      <c r="W29" s="59">
        <v>62300</v>
      </c>
      <c r="X29" s="59">
        <v>100600</v>
      </c>
      <c r="Y29" s="29">
        <v>19.3</v>
      </c>
      <c r="Z29" s="59">
        <v>49000</v>
      </c>
      <c r="AA29" s="59">
        <v>77700</v>
      </c>
      <c r="AB29" s="29">
        <v>29.8</v>
      </c>
    </row>
    <row r="30" spans="1:28">
      <c r="A30" s="20">
        <v>2005</v>
      </c>
      <c r="B30" s="59">
        <v>139800</v>
      </c>
      <c r="C30" s="59">
        <v>333000</v>
      </c>
      <c r="D30" s="29">
        <v>10.9</v>
      </c>
      <c r="E30" s="59">
        <v>71900</v>
      </c>
      <c r="F30" s="59">
        <v>139800</v>
      </c>
      <c r="G30" s="29">
        <v>23</v>
      </c>
      <c r="H30" s="59">
        <v>57100</v>
      </c>
      <c r="I30" s="59">
        <v>101600</v>
      </c>
      <c r="J30" s="29">
        <v>33.4</v>
      </c>
      <c r="K30" s="63">
        <v>95100</v>
      </c>
      <c r="L30" s="64">
        <v>163200</v>
      </c>
      <c r="M30" s="65">
        <v>6.7</v>
      </c>
      <c r="N30" s="64">
        <v>57100</v>
      </c>
      <c r="O30" s="64">
        <v>87700</v>
      </c>
      <c r="P30" s="65">
        <v>17.899999999999999</v>
      </c>
      <c r="Q30" s="64">
        <v>46600</v>
      </c>
      <c r="R30" s="64">
        <v>69300</v>
      </c>
      <c r="S30" s="67">
        <v>28.3</v>
      </c>
      <c r="T30" s="59">
        <v>106800</v>
      </c>
      <c r="U30" s="59">
        <v>185200</v>
      </c>
      <c r="V30" s="29">
        <v>6.9</v>
      </c>
      <c r="W30" s="59">
        <v>63500</v>
      </c>
      <c r="X30" s="59">
        <v>98500</v>
      </c>
      <c r="Y30" s="29">
        <v>18.2</v>
      </c>
      <c r="Z30" s="59">
        <v>51000</v>
      </c>
      <c r="AA30" s="59">
        <v>77500</v>
      </c>
      <c r="AB30" s="29">
        <v>28.6</v>
      </c>
    </row>
    <row r="31" spans="1:28">
      <c r="A31" s="20">
        <v>2006</v>
      </c>
      <c r="B31" s="59">
        <v>152200</v>
      </c>
      <c r="C31" s="59">
        <v>373600</v>
      </c>
      <c r="D31" s="29">
        <v>11.6</v>
      </c>
      <c r="E31" s="59">
        <v>75800</v>
      </c>
      <c r="F31" s="59">
        <v>153000</v>
      </c>
      <c r="G31" s="29">
        <v>23.7</v>
      </c>
      <c r="H31" s="59">
        <v>59800</v>
      </c>
      <c r="I31" s="59">
        <v>109800</v>
      </c>
      <c r="J31" s="29">
        <v>34</v>
      </c>
      <c r="K31" s="63">
        <v>99400</v>
      </c>
      <c r="L31" s="64">
        <v>170100</v>
      </c>
      <c r="M31" s="65">
        <v>6.6</v>
      </c>
      <c r="N31" s="64">
        <v>59600</v>
      </c>
      <c r="O31" s="64">
        <v>91800</v>
      </c>
      <c r="P31" s="65">
        <v>17.899999999999999</v>
      </c>
      <c r="Q31" s="64">
        <v>48300</v>
      </c>
      <c r="R31" s="64">
        <v>72400</v>
      </c>
      <c r="S31" s="67">
        <v>28.2</v>
      </c>
      <c r="T31" s="59">
        <v>113100</v>
      </c>
      <c r="U31" s="59">
        <v>192500</v>
      </c>
      <c r="V31" s="29">
        <v>6.8</v>
      </c>
      <c r="W31" s="59">
        <v>67700</v>
      </c>
      <c r="X31" s="59">
        <v>103800</v>
      </c>
      <c r="Y31" s="29">
        <v>18.399999999999999</v>
      </c>
      <c r="Z31" s="59">
        <v>53500</v>
      </c>
      <c r="AA31" s="59">
        <v>81700</v>
      </c>
      <c r="AB31" s="29">
        <v>28.9</v>
      </c>
    </row>
    <row r="32" spans="1:28">
      <c r="A32" s="20">
        <v>2007</v>
      </c>
      <c r="B32" s="59">
        <v>161800</v>
      </c>
      <c r="C32" s="59">
        <v>399400</v>
      </c>
      <c r="D32" s="29">
        <v>11.7</v>
      </c>
      <c r="E32" s="59">
        <v>80200</v>
      </c>
      <c r="F32" s="59">
        <v>162800</v>
      </c>
      <c r="G32" s="29">
        <v>23.9</v>
      </c>
      <c r="H32" s="59">
        <v>62900</v>
      </c>
      <c r="I32" s="59">
        <v>116500</v>
      </c>
      <c r="J32" s="29">
        <v>34.200000000000003</v>
      </c>
      <c r="K32" s="63">
        <v>103500</v>
      </c>
      <c r="L32" s="64">
        <v>181300</v>
      </c>
      <c r="M32" s="65">
        <v>6.7</v>
      </c>
      <c r="N32" s="64">
        <v>62500</v>
      </c>
      <c r="O32" s="64">
        <v>96700</v>
      </c>
      <c r="P32" s="65">
        <v>17.899999999999999</v>
      </c>
      <c r="Q32" s="64">
        <v>50600</v>
      </c>
      <c r="R32" s="64">
        <v>76200</v>
      </c>
      <c r="S32" s="67">
        <v>28.2</v>
      </c>
      <c r="T32" s="59">
        <v>114900</v>
      </c>
      <c r="U32" s="59">
        <v>203100</v>
      </c>
      <c r="V32" s="29">
        <v>6.9</v>
      </c>
      <c r="W32" s="59">
        <v>69400</v>
      </c>
      <c r="X32" s="59">
        <v>107500</v>
      </c>
      <c r="Y32" s="29">
        <v>18.2</v>
      </c>
      <c r="Z32" s="59">
        <v>55900</v>
      </c>
      <c r="AA32" s="59">
        <v>84600</v>
      </c>
      <c r="AB32" s="29">
        <v>28.6</v>
      </c>
    </row>
    <row r="33" spans="1:28">
      <c r="A33" s="20">
        <v>2008</v>
      </c>
      <c r="B33" s="59">
        <v>156200</v>
      </c>
      <c r="C33" s="59">
        <v>362800</v>
      </c>
      <c r="D33" s="29">
        <v>10.6</v>
      </c>
      <c r="E33" s="59">
        <v>81500</v>
      </c>
      <c r="F33" s="59">
        <v>155400</v>
      </c>
      <c r="G33" s="29">
        <v>22.7</v>
      </c>
      <c r="H33" s="59">
        <v>64500</v>
      </c>
      <c r="I33" s="59">
        <v>113500</v>
      </c>
      <c r="J33" s="29">
        <v>33.1</v>
      </c>
      <c r="K33" s="63">
        <v>108300</v>
      </c>
      <c r="L33" s="64">
        <v>173600</v>
      </c>
      <c r="M33" s="65">
        <v>6.2</v>
      </c>
      <c r="N33" s="64">
        <v>65100</v>
      </c>
      <c r="O33" s="64">
        <v>97700</v>
      </c>
      <c r="P33" s="65">
        <v>17.600000000000001</v>
      </c>
      <c r="Q33" s="64">
        <v>52600</v>
      </c>
      <c r="R33" s="64">
        <v>77800</v>
      </c>
      <c r="S33" s="67">
        <v>28</v>
      </c>
      <c r="T33" s="59">
        <v>118300</v>
      </c>
      <c r="U33" s="59">
        <v>211000</v>
      </c>
      <c r="V33" s="29">
        <v>6.9</v>
      </c>
      <c r="W33" s="59">
        <v>73000</v>
      </c>
      <c r="X33" s="59">
        <v>112700</v>
      </c>
      <c r="Y33" s="29">
        <v>18.399999999999999</v>
      </c>
      <c r="Z33" s="59">
        <v>58300</v>
      </c>
      <c r="AA33" s="59">
        <v>88600</v>
      </c>
      <c r="AB33" s="29">
        <v>28.8</v>
      </c>
    </row>
    <row r="34" spans="1:28">
      <c r="A34" s="20">
        <v>2009</v>
      </c>
      <c r="B34" s="59">
        <v>152800</v>
      </c>
      <c r="C34" s="59">
        <v>327100</v>
      </c>
      <c r="D34" s="29">
        <v>9.6</v>
      </c>
      <c r="E34" s="59">
        <v>82000</v>
      </c>
      <c r="F34" s="59">
        <v>148100</v>
      </c>
      <c r="G34" s="29">
        <v>21.7</v>
      </c>
      <c r="H34" s="59">
        <v>65300</v>
      </c>
      <c r="I34" s="59">
        <v>110300</v>
      </c>
      <c r="J34" s="29">
        <v>32.299999999999997</v>
      </c>
      <c r="K34" s="63">
        <v>109500</v>
      </c>
      <c r="L34" s="64">
        <v>182000</v>
      </c>
      <c r="M34" s="65">
        <v>6.3</v>
      </c>
      <c r="N34" s="64">
        <v>67000</v>
      </c>
      <c r="O34" s="64">
        <v>100800</v>
      </c>
      <c r="P34" s="65">
        <v>17.5</v>
      </c>
      <c r="Q34" s="64">
        <v>55100</v>
      </c>
      <c r="R34" s="64">
        <v>80500</v>
      </c>
      <c r="S34" s="67">
        <v>28</v>
      </c>
      <c r="T34" s="59">
        <v>123700</v>
      </c>
      <c r="U34" s="59">
        <v>220500</v>
      </c>
      <c r="V34" s="29">
        <v>6.9</v>
      </c>
      <c r="W34" s="59">
        <v>75800</v>
      </c>
      <c r="X34" s="59">
        <v>117200</v>
      </c>
      <c r="Y34" s="29">
        <v>18.3</v>
      </c>
      <c r="Z34" s="59">
        <v>61300</v>
      </c>
      <c r="AA34" s="59">
        <v>92300</v>
      </c>
      <c r="AB34" s="29">
        <v>28.9</v>
      </c>
    </row>
    <row r="35" spans="1:28">
      <c r="A35" s="20">
        <v>2010</v>
      </c>
      <c r="B35" s="59">
        <v>158300</v>
      </c>
      <c r="C35" s="59">
        <v>348200</v>
      </c>
      <c r="D35" s="29">
        <v>9.9</v>
      </c>
      <c r="E35" s="59">
        <v>84100</v>
      </c>
      <c r="F35" s="59">
        <v>154700</v>
      </c>
      <c r="G35" s="29">
        <v>22.1</v>
      </c>
      <c r="H35" s="59">
        <v>66700</v>
      </c>
      <c r="I35" s="59">
        <v>114400</v>
      </c>
      <c r="J35" s="29">
        <v>32.700000000000003</v>
      </c>
      <c r="K35" s="63">
        <v>114400</v>
      </c>
      <c r="L35" s="64">
        <v>202600</v>
      </c>
      <c r="M35" s="65">
        <v>6.8</v>
      </c>
      <c r="N35" s="64">
        <v>68600</v>
      </c>
      <c r="O35" s="64">
        <v>107100</v>
      </c>
      <c r="P35" s="65">
        <v>18</v>
      </c>
      <c r="Q35" s="64">
        <v>56400</v>
      </c>
      <c r="R35" s="64">
        <v>84300</v>
      </c>
      <c r="S35" s="67">
        <v>28.4</v>
      </c>
      <c r="T35" s="59">
        <v>128100</v>
      </c>
      <c r="U35" s="59">
        <v>270500</v>
      </c>
      <c r="V35" s="29">
        <v>8.1999999999999993</v>
      </c>
      <c r="W35" s="59">
        <v>77400</v>
      </c>
      <c r="X35" s="59">
        <v>128600</v>
      </c>
      <c r="Y35" s="29">
        <v>19.5</v>
      </c>
      <c r="Z35" s="59">
        <v>62600</v>
      </c>
      <c r="AA35" s="59">
        <v>98700</v>
      </c>
      <c r="AB35" s="29">
        <v>29.9</v>
      </c>
    </row>
    <row r="36" spans="1:28">
      <c r="A36" s="20">
        <v>2011</v>
      </c>
      <c r="B36" s="59">
        <v>163400</v>
      </c>
      <c r="C36" s="59">
        <v>360300</v>
      </c>
      <c r="D36" s="29">
        <v>10</v>
      </c>
      <c r="E36" s="59">
        <v>86800</v>
      </c>
      <c r="F36" s="59">
        <v>159900</v>
      </c>
      <c r="G36" s="29">
        <v>22.1</v>
      </c>
      <c r="H36" s="59">
        <v>68800</v>
      </c>
      <c r="I36" s="59">
        <v>118200</v>
      </c>
      <c r="J36" s="29">
        <v>32.700000000000003</v>
      </c>
      <c r="K36" s="63">
        <v>118900</v>
      </c>
      <c r="L36" s="64">
        <v>224800</v>
      </c>
      <c r="M36" s="65">
        <v>7.3</v>
      </c>
      <c r="N36" s="64">
        <v>71500</v>
      </c>
      <c r="O36" s="64">
        <v>114400</v>
      </c>
      <c r="P36" s="65">
        <v>18.600000000000001</v>
      </c>
      <c r="Q36" s="64">
        <v>58400</v>
      </c>
      <c r="R36" s="64">
        <v>89200</v>
      </c>
      <c r="S36" s="67">
        <v>29</v>
      </c>
      <c r="T36" s="59">
        <v>136100</v>
      </c>
      <c r="U36" s="59">
        <v>231600</v>
      </c>
      <c r="V36" s="29">
        <v>6.9</v>
      </c>
      <c r="W36" s="59">
        <v>79600</v>
      </c>
      <c r="X36" s="59">
        <v>124000</v>
      </c>
      <c r="Y36" s="29">
        <v>18.600000000000001</v>
      </c>
      <c r="Z36" s="59">
        <v>63800</v>
      </c>
      <c r="AA36" s="59">
        <v>97400</v>
      </c>
      <c r="AB36" s="29">
        <v>29.2</v>
      </c>
    </row>
    <row r="37" spans="1:28">
      <c r="A37" s="20">
        <v>2012</v>
      </c>
      <c r="B37" s="59">
        <v>166800</v>
      </c>
      <c r="C37" s="59">
        <v>354400</v>
      </c>
      <c r="D37" s="29">
        <v>9.6</v>
      </c>
      <c r="E37" s="59">
        <v>89500</v>
      </c>
      <c r="F37" s="59">
        <v>161200</v>
      </c>
      <c r="G37" s="29">
        <v>21.8</v>
      </c>
      <c r="H37" s="59">
        <v>70800</v>
      </c>
      <c r="I37" s="59">
        <v>120000</v>
      </c>
      <c r="J37" s="29">
        <v>32.4</v>
      </c>
      <c r="K37" s="63">
        <v>121900</v>
      </c>
      <c r="L37" s="64">
        <v>212500</v>
      </c>
      <c r="M37" s="65">
        <v>6.8</v>
      </c>
      <c r="N37" s="64">
        <v>73700</v>
      </c>
      <c r="O37" s="64">
        <v>114200</v>
      </c>
      <c r="P37" s="65">
        <v>18.100000000000001</v>
      </c>
      <c r="Q37" s="64">
        <v>59600</v>
      </c>
      <c r="R37" s="64">
        <v>89800</v>
      </c>
      <c r="S37" s="67">
        <v>28.5</v>
      </c>
      <c r="T37" s="59">
        <v>134500</v>
      </c>
      <c r="U37" s="59">
        <v>227600</v>
      </c>
      <c r="V37" s="29">
        <v>6.7</v>
      </c>
      <c r="W37" s="59">
        <v>82000</v>
      </c>
      <c r="X37" s="59">
        <v>125300</v>
      </c>
      <c r="Y37" s="29">
        <v>18.399999999999999</v>
      </c>
      <c r="Z37" s="59">
        <v>65600</v>
      </c>
      <c r="AA37" s="59">
        <v>98900</v>
      </c>
      <c r="AB37" s="29">
        <v>29.1</v>
      </c>
    </row>
    <row r="38" spans="1:28">
      <c r="A38" s="20">
        <v>2013</v>
      </c>
      <c r="B38" s="59">
        <v>173000</v>
      </c>
      <c r="C38" s="59">
        <v>368800</v>
      </c>
      <c r="D38" s="29">
        <v>9.6999999999999993</v>
      </c>
      <c r="E38" s="59">
        <v>92500</v>
      </c>
      <c r="F38" s="59">
        <v>167300</v>
      </c>
      <c r="G38" s="29">
        <v>22</v>
      </c>
      <c r="H38" s="59">
        <v>73000</v>
      </c>
      <c r="I38" s="59">
        <v>124300</v>
      </c>
      <c r="J38" s="29">
        <v>32.6</v>
      </c>
      <c r="K38" s="63">
        <v>126400</v>
      </c>
      <c r="L38" s="64">
        <v>211400</v>
      </c>
      <c r="M38" s="65">
        <v>6.6</v>
      </c>
      <c r="N38" s="64">
        <v>76000</v>
      </c>
      <c r="O38" s="64">
        <v>116400</v>
      </c>
      <c r="P38" s="65">
        <v>18.100000000000001</v>
      </c>
      <c r="Q38" s="64">
        <v>61300</v>
      </c>
      <c r="R38" s="64">
        <v>92000</v>
      </c>
      <c r="S38" s="67">
        <v>28.6</v>
      </c>
      <c r="T38" s="59">
        <v>134700</v>
      </c>
      <c r="U38" s="59">
        <v>219700</v>
      </c>
      <c r="V38" s="29">
        <v>6.4</v>
      </c>
      <c r="W38" s="59">
        <v>82000</v>
      </c>
      <c r="X38" s="59">
        <v>123400</v>
      </c>
      <c r="Y38" s="29">
        <v>17.899999999999999</v>
      </c>
      <c r="Z38" s="59">
        <v>66500</v>
      </c>
      <c r="AA38" s="59">
        <v>98400</v>
      </c>
      <c r="AB38" s="29">
        <v>28.6</v>
      </c>
    </row>
    <row r="39" spans="1:28">
      <c r="A39" s="20">
        <v>2014</v>
      </c>
      <c r="B39" s="59">
        <v>179400</v>
      </c>
      <c r="C39" s="59">
        <v>391700</v>
      </c>
      <c r="D39" s="29">
        <v>9.9</v>
      </c>
      <c r="E39" s="59">
        <v>95400</v>
      </c>
      <c r="F39" s="59">
        <v>175100</v>
      </c>
      <c r="G39" s="29">
        <v>22.2</v>
      </c>
      <c r="H39" s="59">
        <v>75200</v>
      </c>
      <c r="I39" s="59">
        <v>129400</v>
      </c>
      <c r="J39" s="29">
        <v>32.9</v>
      </c>
      <c r="K39" s="63">
        <v>126400</v>
      </c>
      <c r="L39" s="64">
        <v>216700</v>
      </c>
      <c r="M39" s="65">
        <v>6.6</v>
      </c>
      <c r="N39" s="64">
        <v>77700</v>
      </c>
      <c r="O39" s="64">
        <v>118300</v>
      </c>
      <c r="P39" s="65">
        <v>18</v>
      </c>
      <c r="Q39" s="64">
        <v>62400</v>
      </c>
      <c r="R39" s="64">
        <v>93600</v>
      </c>
      <c r="S39" s="67">
        <v>28.4</v>
      </c>
      <c r="T39" s="59">
        <v>140000</v>
      </c>
      <c r="U39" s="59">
        <v>249400</v>
      </c>
      <c r="V39" s="29">
        <v>7</v>
      </c>
      <c r="W39" s="59">
        <v>86000</v>
      </c>
      <c r="X39" s="59">
        <v>132700</v>
      </c>
      <c r="Y39" s="29">
        <v>18.5</v>
      </c>
      <c r="Z39" s="59">
        <v>69100</v>
      </c>
      <c r="AA39" s="59">
        <v>104700</v>
      </c>
      <c r="AB39" s="29">
        <v>29.2</v>
      </c>
    </row>
    <row r="40" spans="1:28">
      <c r="A40" s="20">
        <v>2015</v>
      </c>
      <c r="B40" s="59">
        <v>184400</v>
      </c>
      <c r="C40" s="59">
        <v>429800</v>
      </c>
      <c r="D40" s="29">
        <v>10.6</v>
      </c>
      <c r="E40" s="59">
        <v>96600</v>
      </c>
      <c r="F40" s="59">
        <v>184300</v>
      </c>
      <c r="G40" s="29">
        <v>22.7</v>
      </c>
      <c r="H40" s="59">
        <v>76200</v>
      </c>
      <c r="I40" s="59">
        <v>134500</v>
      </c>
      <c r="J40" s="29">
        <v>33.1</v>
      </c>
      <c r="K40" s="63">
        <v>126200</v>
      </c>
      <c r="L40" s="64">
        <v>207000</v>
      </c>
      <c r="M40" s="65">
        <v>6.2</v>
      </c>
      <c r="N40" s="64">
        <v>77300</v>
      </c>
      <c r="O40" s="64">
        <v>115700</v>
      </c>
      <c r="P40" s="65">
        <v>17.3</v>
      </c>
      <c r="Q40" s="64">
        <v>62900</v>
      </c>
      <c r="R40" s="64">
        <v>92400</v>
      </c>
      <c r="S40" s="67">
        <v>27.7</v>
      </c>
      <c r="T40" s="59">
        <v>136600</v>
      </c>
      <c r="U40" s="59">
        <v>217700</v>
      </c>
      <c r="V40" s="29">
        <v>6.1</v>
      </c>
      <c r="W40" s="59">
        <v>85400</v>
      </c>
      <c r="X40" s="59">
        <v>125200</v>
      </c>
      <c r="Y40" s="29">
        <v>17.5</v>
      </c>
      <c r="Z40" s="59">
        <v>69300</v>
      </c>
      <c r="AA40" s="59">
        <v>100700</v>
      </c>
      <c r="AB40" s="29">
        <v>28.1</v>
      </c>
    </row>
    <row r="41" spans="1:28">
      <c r="A41" s="20">
        <v>2016</v>
      </c>
      <c r="B41" s="59">
        <v>178300</v>
      </c>
      <c r="C41" s="59">
        <v>357700</v>
      </c>
      <c r="D41" s="29">
        <v>8.9</v>
      </c>
      <c r="E41" s="59">
        <v>97200</v>
      </c>
      <c r="F41" s="59">
        <v>169600</v>
      </c>
      <c r="G41" s="29">
        <v>21</v>
      </c>
      <c r="H41" s="59">
        <v>77000</v>
      </c>
      <c r="I41" s="59">
        <v>127500</v>
      </c>
      <c r="J41" s="29">
        <v>31.6</v>
      </c>
      <c r="K41" s="63">
        <v>129400</v>
      </c>
      <c r="L41" s="64">
        <v>227600</v>
      </c>
      <c r="M41" s="65">
        <v>6.6</v>
      </c>
      <c r="N41" s="64">
        <v>78800</v>
      </c>
      <c r="O41" s="64">
        <v>121700</v>
      </c>
      <c r="P41" s="65">
        <v>17.7</v>
      </c>
      <c r="Q41" s="64">
        <v>63900</v>
      </c>
      <c r="R41" s="64">
        <v>96000</v>
      </c>
      <c r="S41" s="67">
        <v>28</v>
      </c>
      <c r="T41" s="59">
        <v>145200</v>
      </c>
      <c r="U41" s="59">
        <v>265300</v>
      </c>
      <c r="V41" s="29">
        <v>7.1</v>
      </c>
      <c r="W41" s="59">
        <v>87000</v>
      </c>
      <c r="X41" s="59">
        <v>138400</v>
      </c>
      <c r="Y41" s="29">
        <v>18.600000000000001</v>
      </c>
      <c r="Z41" s="59">
        <v>70900</v>
      </c>
      <c r="AA41" s="59">
        <v>108200</v>
      </c>
      <c r="AB41" s="29">
        <v>29.1</v>
      </c>
    </row>
    <row r="42" spans="1:28">
      <c r="A42" s="20">
        <v>2017</v>
      </c>
      <c r="B42" s="59">
        <v>191000</v>
      </c>
      <c r="C42" s="59">
        <v>411200</v>
      </c>
      <c r="D42" s="29">
        <v>9.6999999999999993</v>
      </c>
      <c r="E42" s="59">
        <v>101200</v>
      </c>
      <c r="F42" s="59">
        <v>185300</v>
      </c>
      <c r="G42" s="29">
        <v>21.9</v>
      </c>
      <c r="H42" s="59">
        <v>79700</v>
      </c>
      <c r="I42" s="59">
        <v>137000</v>
      </c>
      <c r="J42" s="29">
        <v>32.4</v>
      </c>
      <c r="K42" s="63">
        <v>133300</v>
      </c>
      <c r="L42" s="64">
        <v>241300</v>
      </c>
      <c r="M42" s="65">
        <v>6.8</v>
      </c>
      <c r="N42" s="64">
        <v>80900</v>
      </c>
      <c r="O42" s="64">
        <v>126800</v>
      </c>
      <c r="P42" s="65">
        <v>17.8</v>
      </c>
      <c r="Q42" s="64">
        <v>65900</v>
      </c>
      <c r="R42" s="64">
        <v>99500</v>
      </c>
      <c r="S42" s="67">
        <v>28</v>
      </c>
      <c r="T42" s="59">
        <v>146000</v>
      </c>
      <c r="U42" s="59">
        <v>258000</v>
      </c>
      <c r="V42" s="29">
        <v>6.8</v>
      </c>
      <c r="W42" s="59">
        <v>89500</v>
      </c>
      <c r="X42" s="59">
        <v>137200</v>
      </c>
      <c r="Y42" s="29">
        <v>18</v>
      </c>
      <c r="Z42" s="59">
        <v>72100</v>
      </c>
      <c r="AA42" s="59">
        <v>108400</v>
      </c>
      <c r="AB42" s="29">
        <v>28.4</v>
      </c>
    </row>
    <row r="43" spans="1:28">
      <c r="A43" s="20">
        <v>2018</v>
      </c>
      <c r="B43" s="59">
        <v>194500</v>
      </c>
      <c r="C43" s="59">
        <v>423700</v>
      </c>
      <c r="D43" s="29">
        <v>9.8000000000000007</v>
      </c>
      <c r="E43" s="59">
        <v>102500</v>
      </c>
      <c r="F43" s="59">
        <v>189300</v>
      </c>
      <c r="G43" s="29">
        <v>21.9</v>
      </c>
      <c r="H43" s="59">
        <v>80900</v>
      </c>
      <c r="I43" s="59">
        <v>139600</v>
      </c>
      <c r="J43" s="29">
        <v>32.200000000000003</v>
      </c>
      <c r="K43" s="63">
        <v>136900</v>
      </c>
      <c r="L43" s="64">
        <v>258700</v>
      </c>
      <c r="M43" s="65">
        <v>7.1</v>
      </c>
      <c r="N43" s="64">
        <v>82400</v>
      </c>
      <c r="O43" s="64">
        <v>131400</v>
      </c>
      <c r="P43" s="65">
        <v>18</v>
      </c>
      <c r="Q43" s="64">
        <v>66700</v>
      </c>
      <c r="R43" s="64">
        <v>102300</v>
      </c>
      <c r="S43" s="67">
        <v>28.1</v>
      </c>
      <c r="T43" s="59">
        <v>150100</v>
      </c>
      <c r="U43" s="59">
        <v>278100</v>
      </c>
      <c r="V43" s="29">
        <v>7.1</v>
      </c>
      <c r="W43" s="59">
        <v>91700</v>
      </c>
      <c r="X43" s="59">
        <v>143800</v>
      </c>
      <c r="Y43" s="29">
        <v>18.3</v>
      </c>
      <c r="Z43" s="59">
        <v>74100</v>
      </c>
      <c r="AA43" s="59">
        <v>112900</v>
      </c>
      <c r="AB43" s="29">
        <v>28.7</v>
      </c>
    </row>
    <row r="44" spans="1:28">
      <c r="B44" s="59"/>
      <c r="C44" s="59"/>
      <c r="D44" s="66"/>
      <c r="E44" s="59"/>
      <c r="F44" s="59"/>
      <c r="G44" s="66"/>
      <c r="H44" s="59"/>
      <c r="I44" s="59"/>
      <c r="J44" s="66"/>
      <c r="K44" s="63"/>
      <c r="L44" s="64"/>
      <c r="M44" s="65"/>
      <c r="N44" s="64"/>
      <c r="O44" s="64"/>
      <c r="P44" s="65"/>
      <c r="Q44" s="64"/>
      <c r="R44" s="64"/>
      <c r="S44" s="67"/>
      <c r="T44" s="59"/>
      <c r="U44" s="59"/>
      <c r="V44" s="66"/>
      <c r="W44" s="59"/>
      <c r="X44" s="59"/>
      <c r="Y44" s="66"/>
      <c r="Z44" s="59"/>
      <c r="AA44" s="59"/>
      <c r="AB44" s="66"/>
    </row>
    <row r="45" spans="1:28">
      <c r="B45" s="240" t="s">
        <v>16</v>
      </c>
      <c r="C45" s="240"/>
      <c r="D45" s="68" t="s">
        <v>32</v>
      </c>
      <c r="E45" s="240" t="s">
        <v>16</v>
      </c>
      <c r="F45" s="240"/>
      <c r="G45" s="68" t="s">
        <v>32</v>
      </c>
      <c r="H45" s="240" t="s">
        <v>16</v>
      </c>
      <c r="I45" s="240"/>
      <c r="J45" s="68" t="s">
        <v>32</v>
      </c>
      <c r="K45" s="241" t="s">
        <v>16</v>
      </c>
      <c r="L45" s="239"/>
      <c r="M45" s="69" t="s">
        <v>32</v>
      </c>
      <c r="N45" s="239" t="s">
        <v>16</v>
      </c>
      <c r="O45" s="239"/>
      <c r="P45" s="69" t="s">
        <v>32</v>
      </c>
      <c r="Q45" s="239" t="s">
        <v>16</v>
      </c>
      <c r="R45" s="239"/>
      <c r="S45" s="70" t="s">
        <v>32</v>
      </c>
      <c r="T45" s="240" t="s">
        <v>16</v>
      </c>
      <c r="U45" s="240"/>
      <c r="V45" s="68" t="s">
        <v>32</v>
      </c>
      <c r="W45" s="240" t="s">
        <v>16</v>
      </c>
      <c r="X45" s="240"/>
      <c r="Y45" s="68" t="s">
        <v>32</v>
      </c>
      <c r="Z45" s="240" t="s">
        <v>16</v>
      </c>
      <c r="AA45" s="240"/>
      <c r="AB45" s="68" t="s">
        <v>32</v>
      </c>
    </row>
    <row r="46" spans="1:28">
      <c r="A46" s="20" t="s">
        <v>56</v>
      </c>
      <c r="B46" s="71">
        <f>100*((B43/B7)^(1/36)-1)</f>
        <v>3.7323795937066029</v>
      </c>
      <c r="C46" s="71">
        <f>100*((C43/C7)^(1/36)-1)</f>
        <v>4.4757262640802153</v>
      </c>
      <c r="D46" s="66">
        <f>D43-D7</f>
        <v>3.5000000000000009</v>
      </c>
      <c r="E46" s="71">
        <f t="shared" ref="E46:F46" si="0">100*((E43/E7)^(1/36)-1)</f>
        <v>3.2509026529321527</v>
      </c>
      <c r="F46" s="71">
        <f t="shared" si="0"/>
        <v>3.861101375020537</v>
      </c>
      <c r="G46" s="66">
        <f t="shared" ref="G46" si="1">G43-G7</f>
        <v>4.5999999999999979</v>
      </c>
      <c r="H46" s="71">
        <f t="shared" ref="H46:I46" si="2">100*((H43/H7)^(1/36)-1)</f>
        <v>3.1164989103052099</v>
      </c>
      <c r="I46" s="71">
        <f t="shared" si="2"/>
        <v>3.6205602096635925</v>
      </c>
      <c r="J46" s="66">
        <f t="shared" ref="J46" si="3">J43-J7</f>
        <v>4.4000000000000021</v>
      </c>
      <c r="K46" s="72">
        <f t="shared" ref="K46:L46" si="4">100*((K43/K7)^(1/36)-1)</f>
        <v>3.3848825696409568</v>
      </c>
      <c r="L46" s="73">
        <f t="shared" si="4"/>
        <v>3.9788656203883832</v>
      </c>
      <c r="M46" s="65">
        <f t="shared" ref="M46" si="5">M43-M7</f>
        <v>1.5999999999999996</v>
      </c>
      <c r="N46" s="73">
        <f t="shared" ref="N46:O46" si="6">100*((N43/N7)^(1/36)-1)</f>
        <v>3.0745192419894707</v>
      </c>
      <c r="O46" s="73">
        <f t="shared" si="6"/>
        <v>3.4762474192683968</v>
      </c>
      <c r="P46" s="65">
        <f t="shared" ref="P46" si="7">P43-P7</f>
        <v>1.3000000000000007</v>
      </c>
      <c r="Q46" s="73">
        <f t="shared" ref="Q46:R46" si="8">100*((Q43/Q7)^(1/36)-1)</f>
        <v>2.9401848210920178</v>
      </c>
      <c r="R46" s="73">
        <f t="shared" si="8"/>
        <v>3.289913873593342</v>
      </c>
      <c r="S46" s="67">
        <f t="shared" ref="S46:AB46" si="9">S43-S7</f>
        <v>0.30000000000000071</v>
      </c>
      <c r="T46" s="71">
        <f>100*((T43/T7)^(1/36)-1)</f>
        <v>3.2841194720180544</v>
      </c>
      <c r="U46" s="71">
        <f t="shared" ref="U46" si="10">100*((U43/U7)^(1/36)-1)</f>
        <v>4.0544210828192817</v>
      </c>
      <c r="V46" s="66">
        <f>V43-V7</f>
        <v>1.8999999999999995</v>
      </c>
      <c r="W46" s="71">
        <f t="shared" ref="W46:X46" si="11">100*((W43/W7)^(1/36)-1)</f>
        <v>3.1523468913438935</v>
      </c>
      <c r="X46" s="71">
        <f t="shared" si="11"/>
        <v>3.5192389954554537</v>
      </c>
      <c r="Y46" s="66">
        <f t="shared" ref="Y46" si="12">Y43-Y7</f>
        <v>2.1000000000000014</v>
      </c>
      <c r="Z46" s="71">
        <f t="shared" ref="Z46:AA46" si="13">100*((Z43/Z7)^(1/36)-1)</f>
        <v>3.0413646837868846</v>
      </c>
      <c r="AA46" s="71">
        <f t="shared" si="13"/>
        <v>3.3646925681766193</v>
      </c>
      <c r="AB46" s="66">
        <f t="shared" si="9"/>
        <v>1.8999999999999986</v>
      </c>
    </row>
    <row r="47" spans="1:28">
      <c r="A47" s="20" t="s">
        <v>57</v>
      </c>
      <c r="B47" s="71">
        <f>100*((B25/B7)^(1/18)-1)</f>
        <v>4.4420519238488332</v>
      </c>
      <c r="C47" s="71">
        <f>100*((C25/C7)^(1/18)-1)</f>
        <v>6.4466618742424764</v>
      </c>
      <c r="D47" s="66">
        <f>D25-D7</f>
        <v>4.3</v>
      </c>
      <c r="E47" s="71">
        <f t="shared" ref="E47:F47" si="14">100*((E25/E7)^(1/18)-1)</f>
        <v>3.4344259823296364</v>
      </c>
      <c r="F47" s="71">
        <f t="shared" si="14"/>
        <v>4.8642863400486736</v>
      </c>
      <c r="G47" s="66">
        <f t="shared" ref="G47" si="15">G25-G7</f>
        <v>5</v>
      </c>
      <c r="H47" s="71">
        <f t="shared" ref="H47:I47" si="16">100*((H25/H7)^(1/18)-1)</f>
        <v>3.2427500875320092</v>
      </c>
      <c r="I47" s="71">
        <f t="shared" si="16"/>
        <v>4.3290106337130707</v>
      </c>
      <c r="J47" s="66">
        <f t="shared" ref="J47" si="17">J25-J7</f>
        <v>4.9000000000000021</v>
      </c>
      <c r="K47" s="72">
        <f t="shared" ref="K47:L47" si="18">100*((K25/K7)^(1/18)-1)</f>
        <v>4.0023321728163141</v>
      </c>
      <c r="L47" s="73">
        <f t="shared" si="18"/>
        <v>4.9992242616055727</v>
      </c>
      <c r="M47" s="65">
        <f t="shared" ref="M47" si="19">M25-M7</f>
        <v>1.7999999999999998</v>
      </c>
      <c r="N47" s="73">
        <f t="shared" ref="N47:O47" si="20">100*((N25/N7)^(1/18)-1)</f>
        <v>3.3239865600161789</v>
      </c>
      <c r="O47" s="73">
        <f t="shared" si="20"/>
        <v>4.0744600232795358</v>
      </c>
      <c r="P47" s="65">
        <f t="shared" ref="P47" si="21">P25-P7</f>
        <v>2.1000000000000014</v>
      </c>
      <c r="Q47" s="73">
        <f t="shared" ref="Q47:R47" si="22">100*((Q25/Q7)^(1/18)-1)</f>
        <v>2.9414797665762604</v>
      </c>
      <c r="R47" s="73">
        <f t="shared" si="22"/>
        <v>3.704776640946128</v>
      </c>
      <c r="S47" s="67">
        <f t="shared" ref="S47:AB47" si="23">S25-S7</f>
        <v>1.5</v>
      </c>
      <c r="T47" s="71">
        <f>100*((T25/T7)^(1/18)-1)</f>
        <v>4.2495957100395332</v>
      </c>
      <c r="U47" s="71">
        <f t="shared" ref="U47" si="24">100*((U25/U7)^(1/18)-1)</f>
        <v>5.6485788394847525</v>
      </c>
      <c r="V47" s="66">
        <f>V25-V7</f>
        <v>2.3999999999999995</v>
      </c>
      <c r="W47" s="71">
        <f t="shared" ref="W47:X47" si="25">100*((W25/W7)^(1/18)-1)</f>
        <v>3.6704623543637904</v>
      </c>
      <c r="X47" s="71">
        <f t="shared" si="25"/>
        <v>4.5170555648500921</v>
      </c>
      <c r="Y47" s="66">
        <f t="shared" ref="Y47" si="26">Y25-Y7</f>
        <v>3.1999999999999993</v>
      </c>
      <c r="Z47" s="71">
        <f t="shared" ref="Z47:AA47" si="27">100*((Z25/Z7)^(1/18)-1)</f>
        <v>3.3117861434816875</v>
      </c>
      <c r="AA47" s="71">
        <f t="shared" si="27"/>
        <v>4.1409265770792736</v>
      </c>
      <c r="AB47" s="66">
        <f t="shared" si="23"/>
        <v>3.3999999999999986</v>
      </c>
    </row>
    <row r="48" spans="1:28">
      <c r="A48" s="20" t="s">
        <v>58</v>
      </c>
      <c r="B48" s="71">
        <f>100*((B43/B25)^(1/18)-1)</f>
        <v>3.027529409499774</v>
      </c>
      <c r="C48" s="71">
        <f>100*((C43/C25)^(1/18)-1)</f>
        <v>2.5412839277417554</v>
      </c>
      <c r="D48" s="66">
        <f>D43-D25</f>
        <v>-0.79999999999999893</v>
      </c>
      <c r="E48" s="71">
        <f t="shared" ref="E48:F48" si="28">100*((E43/E25)^(1/18)-1)</f>
        <v>3.0677049483168739</v>
      </c>
      <c r="F48" s="71">
        <f t="shared" si="28"/>
        <v>2.8675133863242497</v>
      </c>
      <c r="G48" s="66">
        <f t="shared" ref="G48" si="29">G43-G25</f>
        <v>-0.40000000000000213</v>
      </c>
      <c r="H48" s="71">
        <f t="shared" ref="H48:I48" si="30">100*((H43/H25)^(1/18)-1)</f>
        <v>2.990402120284652</v>
      </c>
      <c r="I48" s="71">
        <f t="shared" si="30"/>
        <v>2.9169205472640902</v>
      </c>
      <c r="J48" s="66">
        <f t="shared" ref="J48" si="31">J43-J25</f>
        <v>-0.5</v>
      </c>
      <c r="K48" s="72">
        <f t="shared" ref="K48:L48" si="32">100*((K43/K25)^(1/18)-1)</f>
        <v>2.7710986920747915</v>
      </c>
      <c r="L48" s="73">
        <f t="shared" si="32"/>
        <v>2.9684225929676566</v>
      </c>
      <c r="M48" s="65">
        <f t="shared" ref="M48" si="33">M43-M25</f>
        <v>-0.20000000000000018</v>
      </c>
      <c r="N48" s="73">
        <f t="shared" ref="N48:O48" si="34">100*((N43/N25)^(1/18)-1)</f>
        <v>2.8256542424063058</v>
      </c>
      <c r="O48" s="73">
        <f t="shared" si="34"/>
        <v>2.8814732988152292</v>
      </c>
      <c r="P48" s="65">
        <f t="shared" ref="P48" si="35">P43-P25</f>
        <v>-0.80000000000000071</v>
      </c>
      <c r="Q48" s="73">
        <f t="shared" ref="Q48:R48" si="36">100*((Q43/Q25)^(1/18)-1)</f>
        <v>2.9388898918974782</v>
      </c>
      <c r="R48" s="73">
        <f t="shared" si="36"/>
        <v>2.8767107319715102</v>
      </c>
      <c r="S48" s="67">
        <f t="shared" ref="S48:AB48" si="37">S43-S25</f>
        <v>-1.1999999999999993</v>
      </c>
      <c r="T48" s="71">
        <f>100*((T43/T25)^(1/18)-1)</f>
        <v>2.3275847014414541</v>
      </c>
      <c r="U48" s="71">
        <f t="shared" ref="U48" si="38">100*((U43/U25)^(1/18)-1)</f>
        <v>2.4843179701542706</v>
      </c>
      <c r="V48" s="66">
        <f>V43-V25</f>
        <v>-0.5</v>
      </c>
      <c r="W48" s="71">
        <f t="shared" ref="W48:X48" si="39">100*((W43/W25)^(1/18)-1)</f>
        <v>2.6368208219364586</v>
      </c>
      <c r="X48" s="71">
        <f t="shared" si="39"/>
        <v>2.530948506763897</v>
      </c>
      <c r="Y48" s="66">
        <f t="shared" ref="Y48" si="40">Y43-Y25</f>
        <v>-1.0999999999999979</v>
      </c>
      <c r="Z48" s="71">
        <f t="shared" ref="Z48:AA48" si="41">100*((Z43/Z25)^(1/18)-1)</f>
        <v>2.7716510597475486</v>
      </c>
      <c r="AA48" s="71">
        <f t="shared" si="41"/>
        <v>2.5942443656459924</v>
      </c>
      <c r="AB48" s="66">
        <f t="shared" si="37"/>
        <v>-1.5</v>
      </c>
    </row>
    <row r="51" spans="1:4">
      <c r="A51" s="20" t="s">
        <v>55</v>
      </c>
    </row>
    <row r="53" spans="1:4" ht="30.75" customHeight="1">
      <c r="B53" s="58" t="s">
        <v>36</v>
      </c>
      <c r="C53" s="58" t="s">
        <v>40</v>
      </c>
      <c r="D53" s="58" t="s">
        <v>41</v>
      </c>
    </row>
    <row r="54" spans="1:4">
      <c r="A54" s="20">
        <v>1982</v>
      </c>
      <c r="B54" s="66">
        <f t="shared" ref="B54:B90" si="42">100*T7/K7</f>
        <v>113.55932203389831</v>
      </c>
      <c r="C54" s="66">
        <f t="shared" ref="C54:C90" si="43">100*W7/N7</f>
        <v>108.30324909747293</v>
      </c>
      <c r="D54" s="66">
        <f t="shared" ref="D54:D90" si="44">100*Z7/Q7</f>
        <v>107.23404255319149</v>
      </c>
    </row>
    <row r="55" spans="1:4">
      <c r="A55" s="20">
        <v>1983</v>
      </c>
      <c r="B55" s="66">
        <f t="shared" si="42"/>
        <v>111.00702576112413</v>
      </c>
      <c r="C55" s="66">
        <f t="shared" si="43"/>
        <v>108.19112627986348</v>
      </c>
      <c r="D55" s="66">
        <f t="shared" si="44"/>
        <v>108.06451612903226</v>
      </c>
    </row>
    <row r="56" spans="1:4">
      <c r="A56" s="20">
        <v>1984</v>
      </c>
      <c r="B56" s="66">
        <f t="shared" si="42"/>
        <v>112.5560538116592</v>
      </c>
      <c r="C56" s="66">
        <f t="shared" si="43"/>
        <v>107.14285714285714</v>
      </c>
      <c r="D56" s="66">
        <f t="shared" si="44"/>
        <v>107.69230769230769</v>
      </c>
    </row>
    <row r="57" spans="1:4">
      <c r="A57" s="20">
        <v>1985</v>
      </c>
      <c r="B57" s="66">
        <f t="shared" si="42"/>
        <v>116.3135593220339</v>
      </c>
      <c r="C57" s="66">
        <f t="shared" si="43"/>
        <v>109.6875</v>
      </c>
      <c r="D57" s="66">
        <f t="shared" si="44"/>
        <v>108.92193308550186</v>
      </c>
    </row>
    <row r="58" spans="1:4">
      <c r="A58" s="20">
        <v>1986</v>
      </c>
      <c r="B58" s="66">
        <f t="shared" si="42"/>
        <v>118.36327345309381</v>
      </c>
      <c r="C58" s="66">
        <f t="shared" si="43"/>
        <v>110.87613293051359</v>
      </c>
      <c r="D58" s="66">
        <f t="shared" si="44"/>
        <v>109.02527075812274</v>
      </c>
    </row>
    <row r="59" spans="1:4">
      <c r="A59" s="20">
        <v>1987</v>
      </c>
      <c r="B59" s="66">
        <f t="shared" si="42"/>
        <v>120.99236641221374</v>
      </c>
      <c r="C59" s="66">
        <f t="shared" si="43"/>
        <v>109.97067448680352</v>
      </c>
      <c r="D59" s="66">
        <f t="shared" si="44"/>
        <v>109.82456140350877</v>
      </c>
    </row>
    <row r="60" spans="1:4">
      <c r="A60" s="20">
        <v>1988</v>
      </c>
      <c r="B60" s="66">
        <f t="shared" si="42"/>
        <v>118.7725631768953</v>
      </c>
      <c r="C60" s="66">
        <f t="shared" si="43"/>
        <v>111.93181818181819</v>
      </c>
      <c r="D60" s="66">
        <f t="shared" si="44"/>
        <v>109.06040268456375</v>
      </c>
    </row>
    <row r="61" spans="1:4">
      <c r="A61" s="20">
        <v>1989</v>
      </c>
      <c r="B61" s="66">
        <f t="shared" si="42"/>
        <v>120.17094017094017</v>
      </c>
      <c r="C61" s="66">
        <f t="shared" si="43"/>
        <v>110.54054054054055</v>
      </c>
      <c r="D61" s="66">
        <f t="shared" si="44"/>
        <v>109.61538461538461</v>
      </c>
    </row>
    <row r="62" spans="1:4">
      <c r="A62" s="20">
        <v>1990</v>
      </c>
      <c r="B62" s="66">
        <f t="shared" si="42"/>
        <v>114.09168081494057</v>
      </c>
      <c r="C62" s="66">
        <f t="shared" si="43"/>
        <v>109.84042553191489</v>
      </c>
      <c r="D62" s="66">
        <f t="shared" si="44"/>
        <v>109.77917981072555</v>
      </c>
    </row>
    <row r="63" spans="1:4">
      <c r="A63" s="20">
        <v>1991</v>
      </c>
      <c r="B63" s="66">
        <f t="shared" si="42"/>
        <v>109.25619834710744</v>
      </c>
      <c r="C63" s="66">
        <f t="shared" si="43"/>
        <v>109.76863753213368</v>
      </c>
      <c r="D63" s="66">
        <f t="shared" si="44"/>
        <v>109.48012232415903</v>
      </c>
    </row>
    <row r="64" spans="1:4">
      <c r="A64" s="20">
        <v>1992</v>
      </c>
      <c r="B64" s="66">
        <f t="shared" si="42"/>
        <v>112.5</v>
      </c>
      <c r="C64" s="66">
        <f t="shared" si="43"/>
        <v>111.02756892230576</v>
      </c>
      <c r="D64" s="66">
        <f t="shared" si="44"/>
        <v>110.38575667655786</v>
      </c>
    </row>
    <row r="65" spans="1:4">
      <c r="A65" s="20">
        <v>1993</v>
      </c>
      <c r="B65" s="66">
        <f t="shared" si="42"/>
        <v>115.27777777777777</v>
      </c>
      <c r="C65" s="66">
        <f t="shared" si="43"/>
        <v>110.66997518610422</v>
      </c>
      <c r="D65" s="66">
        <f t="shared" si="44"/>
        <v>111.27596439169139</v>
      </c>
    </row>
    <row r="66" spans="1:4">
      <c r="A66" s="20">
        <v>1994</v>
      </c>
      <c r="B66" s="66">
        <f t="shared" si="42"/>
        <v>106.95468914646997</v>
      </c>
      <c r="C66" s="66">
        <f t="shared" si="43"/>
        <v>110.45751633986929</v>
      </c>
      <c r="D66" s="66">
        <f t="shared" si="44"/>
        <v>110.24930747922437</v>
      </c>
    </row>
    <row r="67" spans="1:4">
      <c r="A67" s="20">
        <v>1995</v>
      </c>
      <c r="B67" s="66">
        <f t="shared" si="42"/>
        <v>115.11976047904191</v>
      </c>
      <c r="C67" s="66">
        <f t="shared" si="43"/>
        <v>110.76555023923444</v>
      </c>
      <c r="D67" s="66">
        <f t="shared" si="44"/>
        <v>111.5606936416185</v>
      </c>
    </row>
    <row r="68" spans="1:4">
      <c r="A68" s="20">
        <v>1996</v>
      </c>
      <c r="B68" s="66">
        <f t="shared" si="42"/>
        <v>111.35693215339234</v>
      </c>
      <c r="C68" s="66">
        <f t="shared" si="43"/>
        <v>110.14150943396227</v>
      </c>
      <c r="D68" s="66">
        <f t="shared" si="44"/>
        <v>108.30945558739255</v>
      </c>
    </row>
    <row r="69" spans="1:4">
      <c r="A69" s="20">
        <v>1997</v>
      </c>
      <c r="B69" s="66">
        <f t="shared" si="42"/>
        <v>114.94920174165458</v>
      </c>
      <c r="C69" s="66">
        <f t="shared" si="43"/>
        <v>112.35431235431236</v>
      </c>
      <c r="D69" s="66">
        <f t="shared" si="44"/>
        <v>109.63172804532577</v>
      </c>
    </row>
    <row r="70" spans="1:4">
      <c r="A70" s="20">
        <v>1998</v>
      </c>
      <c r="B70" s="66">
        <f t="shared" si="42"/>
        <v>118.14285714285714</v>
      </c>
      <c r="C70" s="66">
        <f t="shared" si="43"/>
        <v>113.24200913242009</v>
      </c>
      <c r="D70" s="66">
        <f t="shared" si="44"/>
        <v>110.55555555555556</v>
      </c>
    </row>
    <row r="71" spans="1:4">
      <c r="A71" s="20">
        <v>1999</v>
      </c>
      <c r="B71" s="66">
        <f t="shared" si="42"/>
        <v>112.84153005464481</v>
      </c>
      <c r="C71" s="66">
        <f t="shared" si="43"/>
        <v>112.17391304347827</v>
      </c>
      <c r="D71" s="66">
        <f t="shared" si="44"/>
        <v>110.37234042553192</v>
      </c>
    </row>
    <row r="72" spans="1:4">
      <c r="A72" s="20">
        <v>2000</v>
      </c>
      <c r="B72" s="66">
        <f t="shared" si="42"/>
        <v>118.51851851851852</v>
      </c>
      <c r="C72" s="66">
        <f t="shared" si="43"/>
        <v>115.03006012024048</v>
      </c>
      <c r="D72" s="66">
        <f t="shared" si="44"/>
        <v>114.39393939393939</v>
      </c>
    </row>
    <row r="73" spans="1:4">
      <c r="A73" s="20">
        <v>2001</v>
      </c>
      <c r="B73" s="66">
        <f t="shared" si="42"/>
        <v>113.65269461077844</v>
      </c>
      <c r="C73" s="66">
        <f t="shared" si="43"/>
        <v>113.97205588822355</v>
      </c>
      <c r="D73" s="66">
        <f t="shared" si="44"/>
        <v>111.11111111111111</v>
      </c>
    </row>
    <row r="74" spans="1:4">
      <c r="A74" s="20">
        <v>2002</v>
      </c>
      <c r="B74" s="66">
        <f t="shared" si="42"/>
        <v>110.50767414403778</v>
      </c>
      <c r="C74" s="66">
        <f t="shared" si="43"/>
        <v>111.28404669260701</v>
      </c>
      <c r="D74" s="66">
        <f t="shared" si="44"/>
        <v>109.11270983213429</v>
      </c>
    </row>
    <row r="75" spans="1:4">
      <c r="A75" s="20">
        <v>2003</v>
      </c>
      <c r="B75" s="66">
        <f t="shared" si="42"/>
        <v>112.95215869311552</v>
      </c>
      <c r="C75" s="66">
        <f t="shared" si="43"/>
        <v>111.3421550094518</v>
      </c>
      <c r="D75" s="66">
        <f t="shared" si="44"/>
        <v>108.87850467289719</v>
      </c>
    </row>
    <row r="76" spans="1:4">
      <c r="A76" s="20">
        <v>2004</v>
      </c>
      <c r="B76" s="66">
        <f t="shared" si="42"/>
        <v>114.80263157894737</v>
      </c>
      <c r="C76" s="66">
        <f t="shared" si="43"/>
        <v>114.31192660550458</v>
      </c>
      <c r="D76" s="66">
        <f t="shared" si="44"/>
        <v>111.11111111111111</v>
      </c>
    </row>
    <row r="77" spans="1:4">
      <c r="A77" s="20">
        <v>2005</v>
      </c>
      <c r="B77" s="66">
        <f t="shared" si="42"/>
        <v>112.30283911671924</v>
      </c>
      <c r="C77" s="66">
        <f t="shared" si="43"/>
        <v>111.20840630472854</v>
      </c>
      <c r="D77" s="66">
        <f t="shared" si="44"/>
        <v>109.44206008583691</v>
      </c>
    </row>
    <row r="78" spans="1:4">
      <c r="A78" s="20">
        <v>2006</v>
      </c>
      <c r="B78" s="66">
        <f t="shared" si="42"/>
        <v>113.78269617706238</v>
      </c>
      <c r="C78" s="66">
        <f t="shared" si="43"/>
        <v>113.59060402684564</v>
      </c>
      <c r="D78" s="66">
        <f t="shared" si="44"/>
        <v>110.76604554865425</v>
      </c>
    </row>
    <row r="79" spans="1:4">
      <c r="A79" s="20">
        <v>2007</v>
      </c>
      <c r="B79" s="66">
        <f t="shared" si="42"/>
        <v>111.01449275362319</v>
      </c>
      <c r="C79" s="66">
        <f t="shared" si="43"/>
        <v>111.04</v>
      </c>
      <c r="D79" s="66">
        <f t="shared" si="44"/>
        <v>110.47430830039525</v>
      </c>
    </row>
    <row r="80" spans="1:4">
      <c r="A80" s="20">
        <v>2008</v>
      </c>
      <c r="B80" s="66">
        <f t="shared" si="42"/>
        <v>109.23361034164358</v>
      </c>
      <c r="C80" s="66">
        <f t="shared" si="43"/>
        <v>112.13517665130568</v>
      </c>
      <c r="D80" s="66">
        <f t="shared" si="44"/>
        <v>110.83650190114068</v>
      </c>
    </row>
    <row r="81" spans="1:4">
      <c r="A81" s="20">
        <v>2009</v>
      </c>
      <c r="B81" s="66">
        <f t="shared" si="42"/>
        <v>112.96803652968036</v>
      </c>
      <c r="C81" s="66">
        <f t="shared" si="43"/>
        <v>113.13432835820896</v>
      </c>
      <c r="D81" s="66">
        <f t="shared" si="44"/>
        <v>111.25226860254084</v>
      </c>
    </row>
    <row r="82" spans="1:4">
      <c r="A82" s="20">
        <v>2010</v>
      </c>
      <c r="B82" s="66">
        <f t="shared" si="42"/>
        <v>111.97552447552448</v>
      </c>
      <c r="C82" s="66">
        <f t="shared" si="43"/>
        <v>112.82798833819243</v>
      </c>
      <c r="D82" s="66">
        <f t="shared" si="44"/>
        <v>110.99290780141844</v>
      </c>
    </row>
    <row r="83" spans="1:4">
      <c r="A83" s="20">
        <v>2011</v>
      </c>
      <c r="B83" s="66">
        <f t="shared" si="42"/>
        <v>114.4659377628259</v>
      </c>
      <c r="C83" s="66">
        <f t="shared" si="43"/>
        <v>111.32867132867133</v>
      </c>
      <c r="D83" s="66">
        <f t="shared" si="44"/>
        <v>109.24657534246575</v>
      </c>
    </row>
    <row r="84" spans="1:4">
      <c r="A84" s="20">
        <v>2012</v>
      </c>
      <c r="B84" s="66">
        <f t="shared" si="42"/>
        <v>110.3363412633306</v>
      </c>
      <c r="C84" s="66">
        <f t="shared" si="43"/>
        <v>111.26187245590231</v>
      </c>
      <c r="D84" s="66">
        <f t="shared" si="44"/>
        <v>110.06711409395973</v>
      </c>
    </row>
    <row r="85" spans="1:4">
      <c r="A85" s="20">
        <v>2013</v>
      </c>
      <c r="B85" s="66">
        <f t="shared" si="42"/>
        <v>106.56645569620254</v>
      </c>
      <c r="C85" s="66">
        <f t="shared" si="43"/>
        <v>107.89473684210526</v>
      </c>
      <c r="D85" s="66">
        <f t="shared" si="44"/>
        <v>108.48287112561175</v>
      </c>
    </row>
    <row r="86" spans="1:4">
      <c r="A86" s="20">
        <v>2014</v>
      </c>
      <c r="B86" s="66">
        <f t="shared" si="42"/>
        <v>110.75949367088607</v>
      </c>
      <c r="C86" s="66">
        <f t="shared" si="43"/>
        <v>110.68211068211068</v>
      </c>
      <c r="D86" s="66">
        <f t="shared" si="44"/>
        <v>110.73717948717949</v>
      </c>
    </row>
    <row r="87" spans="1:4">
      <c r="A87" s="20">
        <v>2015</v>
      </c>
      <c r="B87" s="66">
        <f t="shared" si="42"/>
        <v>108.24088748019017</v>
      </c>
      <c r="C87" s="66">
        <f t="shared" si="43"/>
        <v>110.47865459249677</v>
      </c>
      <c r="D87" s="66">
        <f t="shared" si="44"/>
        <v>110.17488076311605</v>
      </c>
    </row>
    <row r="88" spans="1:4">
      <c r="A88" s="20">
        <v>2016</v>
      </c>
      <c r="B88" s="66">
        <f t="shared" si="42"/>
        <v>112.21020092735704</v>
      </c>
      <c r="C88" s="66">
        <f t="shared" si="43"/>
        <v>110.40609137055837</v>
      </c>
      <c r="D88" s="66">
        <f t="shared" si="44"/>
        <v>110.9546165884194</v>
      </c>
    </row>
    <row r="89" spans="1:4">
      <c r="A89" s="20">
        <v>2017</v>
      </c>
      <c r="B89" s="66">
        <f t="shared" si="42"/>
        <v>109.52738184546136</v>
      </c>
      <c r="C89" s="66">
        <f t="shared" si="43"/>
        <v>110.63040791100124</v>
      </c>
      <c r="D89" s="66">
        <f t="shared" si="44"/>
        <v>109.40819423368741</v>
      </c>
    </row>
    <row r="90" spans="1:4">
      <c r="A90" s="20">
        <v>2018</v>
      </c>
      <c r="B90" s="66">
        <f t="shared" si="42"/>
        <v>109.64207450693937</v>
      </c>
      <c r="C90" s="66">
        <f t="shared" si="43"/>
        <v>111.28640776699029</v>
      </c>
      <c r="D90" s="66">
        <f t="shared" si="44"/>
        <v>111.0944527736132</v>
      </c>
    </row>
    <row r="92" spans="1:4">
      <c r="A92" s="20" t="s">
        <v>32</v>
      </c>
    </row>
    <row r="93" spans="1:4">
      <c r="A93" s="20" t="s">
        <v>56</v>
      </c>
      <c r="B93" s="66">
        <f>B90-B54</f>
        <v>-3.9172475269589455</v>
      </c>
      <c r="C93" s="66">
        <f t="shared" ref="C93" si="45">C90-C54</f>
        <v>2.9831586695173655</v>
      </c>
      <c r="D93" s="66">
        <f>D90-D54</f>
        <v>3.8604102204217128</v>
      </c>
    </row>
    <row r="94" spans="1:4">
      <c r="A94" s="20" t="s">
        <v>57</v>
      </c>
      <c r="B94" s="66">
        <f>B72-B54</f>
        <v>4.9591964846202075</v>
      </c>
      <c r="C94" s="66">
        <f t="shared" ref="C94" si="46">C72-C54</f>
        <v>6.7268110227675493</v>
      </c>
      <c r="D94" s="66">
        <f>D72-D54</f>
        <v>7.1598968407479049</v>
      </c>
    </row>
    <row r="95" spans="1:4">
      <c r="A95" s="20" t="s">
        <v>58</v>
      </c>
      <c r="B95" s="66">
        <f>B90-B72</f>
        <v>-8.876444011579153</v>
      </c>
      <c r="C95" s="66">
        <f t="shared" ref="C95" si="47">C90-C72</f>
        <v>-3.7436523532501838</v>
      </c>
      <c r="D95" s="66">
        <f>D90-D72</f>
        <v>-3.2994866203261921</v>
      </c>
    </row>
    <row r="96" spans="1:4">
      <c r="B96" s="177"/>
      <c r="C96" s="177"/>
      <c r="D96" s="177"/>
    </row>
    <row r="98" spans="1:1">
      <c r="A98" s="20" t="s">
        <v>42</v>
      </c>
    </row>
  </sheetData>
  <mergeCells count="21">
    <mergeCell ref="Q5:S5"/>
    <mergeCell ref="T5:V5"/>
    <mergeCell ref="W5:Y5"/>
    <mergeCell ref="Z5:AB5"/>
    <mergeCell ref="K4:S4"/>
    <mergeCell ref="T4:AB4"/>
    <mergeCell ref="N5:P5"/>
    <mergeCell ref="B5:D5"/>
    <mergeCell ref="E5:G5"/>
    <mergeCell ref="H5:J5"/>
    <mergeCell ref="B4:J4"/>
    <mergeCell ref="K5:M5"/>
    <mergeCell ref="Q45:R45"/>
    <mergeCell ref="T45:U45"/>
    <mergeCell ref="W45:X45"/>
    <mergeCell ref="Z45:AA45"/>
    <mergeCell ref="B45:C45"/>
    <mergeCell ref="E45:F45"/>
    <mergeCell ref="H45:I45"/>
    <mergeCell ref="K45:L45"/>
    <mergeCell ref="N45:O45"/>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B7CA1-3311-48D0-A49F-8B0056F31435}">
  <dimension ref="A1:W28"/>
  <sheetViews>
    <sheetView zoomScale="115" workbookViewId="0">
      <pane xSplit="1" topLeftCell="B1" activePane="topRight" state="frozen"/>
      <selection pane="topRight" activeCell="F41" sqref="F41"/>
    </sheetView>
  </sheetViews>
  <sheetFormatPr baseColWidth="10" defaultColWidth="9" defaultRowHeight="14"/>
  <cols>
    <col min="1" max="1" width="9" style="15"/>
    <col min="2" max="22" width="14.83203125" style="15" customWidth="1"/>
    <col min="23" max="23" width="9.33203125" style="15" customWidth="1"/>
    <col min="24" max="16384" width="9" style="15"/>
  </cols>
  <sheetData>
    <row r="1" spans="1:23">
      <c r="A1" s="14" t="s">
        <v>186</v>
      </c>
    </row>
    <row r="4" spans="1:23" ht="45">
      <c r="B4" s="179" t="s">
        <v>2</v>
      </c>
      <c r="C4" s="179" t="s">
        <v>136</v>
      </c>
      <c r="D4" s="179" t="s">
        <v>133</v>
      </c>
      <c r="E4" s="179" t="s">
        <v>3</v>
      </c>
      <c r="F4" s="179" t="s">
        <v>187</v>
      </c>
      <c r="G4" s="179" t="s">
        <v>133</v>
      </c>
      <c r="H4" s="179" t="s">
        <v>4</v>
      </c>
      <c r="I4" s="179" t="s">
        <v>188</v>
      </c>
      <c r="J4" s="179" t="s">
        <v>133</v>
      </c>
      <c r="K4" s="179" t="s">
        <v>5</v>
      </c>
      <c r="L4" s="179" t="s">
        <v>189</v>
      </c>
      <c r="M4" s="179" t="s">
        <v>133</v>
      </c>
      <c r="N4" s="179" t="s">
        <v>6</v>
      </c>
      <c r="O4" s="179" t="s">
        <v>190</v>
      </c>
      <c r="P4" s="179" t="s">
        <v>133</v>
      </c>
      <c r="Q4" s="179" t="s">
        <v>8</v>
      </c>
      <c r="R4" s="179" t="s">
        <v>191</v>
      </c>
      <c r="S4" s="179" t="s">
        <v>133</v>
      </c>
      <c r="T4" s="179" t="s">
        <v>134</v>
      </c>
      <c r="U4" s="179" t="s">
        <v>192</v>
      </c>
      <c r="V4" s="179" t="s">
        <v>133</v>
      </c>
      <c r="W4" s="179"/>
    </row>
    <row r="5" spans="1:23">
      <c r="A5" s="15">
        <v>2001</v>
      </c>
      <c r="B5" s="17">
        <v>123093</v>
      </c>
      <c r="C5" s="17">
        <v>62988</v>
      </c>
      <c r="D5" s="96">
        <f>100*C5/B5</f>
        <v>51.171065779532547</v>
      </c>
      <c r="E5" s="17">
        <v>127363</v>
      </c>
      <c r="F5" s="17">
        <v>71628</v>
      </c>
      <c r="G5" s="96">
        <f>100*F5/E5</f>
        <v>56.239253158295583</v>
      </c>
      <c r="H5" s="17">
        <v>88455</v>
      </c>
      <c r="I5" s="17">
        <v>49137</v>
      </c>
      <c r="J5" s="96">
        <f>100*I5/H5</f>
        <v>55.550279803289811</v>
      </c>
      <c r="K5" s="17">
        <v>34433</v>
      </c>
      <c r="L5" s="17">
        <v>13280</v>
      </c>
      <c r="M5" s="96">
        <f>100*L5/K5</f>
        <v>38.567653123457148</v>
      </c>
      <c r="N5" s="17">
        <v>30500</v>
      </c>
      <c r="O5" s="17">
        <v>19073</v>
      </c>
      <c r="P5" s="96">
        <f>100*O5/N5</f>
        <v>62.534426229508199</v>
      </c>
      <c r="Q5" s="17">
        <v>25692</v>
      </c>
      <c r="R5" s="17">
        <v>17843</v>
      </c>
      <c r="S5" s="96">
        <f>100*R5/Q5</f>
        <v>69.449634127354813</v>
      </c>
      <c r="T5" s="17">
        <v>15668</v>
      </c>
      <c r="U5" s="17">
        <v>8018</v>
      </c>
      <c r="V5" s="96">
        <f>100*U5/T5</f>
        <v>51.174368138881796</v>
      </c>
      <c r="W5" s="178"/>
    </row>
    <row r="6" spans="1:23">
      <c r="A6" s="15">
        <v>2002</v>
      </c>
      <c r="B6" s="17">
        <v>124560</v>
      </c>
      <c r="C6" s="17">
        <v>63695</v>
      </c>
      <c r="D6" s="96">
        <f t="shared" ref="D6:D24" si="0">100*C6/B6</f>
        <v>51.135998715478486</v>
      </c>
      <c r="E6" s="17">
        <v>127031</v>
      </c>
      <c r="F6" s="17">
        <v>71067</v>
      </c>
      <c r="G6" s="96">
        <f t="shared" ref="G6:G24" si="1">100*F6/E6</f>
        <v>55.94461194511576</v>
      </c>
      <c r="H6" s="17">
        <v>89437</v>
      </c>
      <c r="I6" s="17">
        <v>49785</v>
      </c>
      <c r="J6" s="96">
        <f t="shared" ref="J6:J24" si="2">100*I6/H6</f>
        <v>55.664881424913624</v>
      </c>
      <c r="K6" s="17">
        <v>34050</v>
      </c>
      <c r="L6" s="17">
        <v>13178</v>
      </c>
      <c r="M6" s="96">
        <f t="shared" ref="M6:M24" si="3">100*L6/K6</f>
        <v>38.701908957415569</v>
      </c>
      <c r="N6" s="17">
        <v>30250</v>
      </c>
      <c r="O6" s="17">
        <v>18977</v>
      </c>
      <c r="P6" s="96">
        <f t="shared" ref="P6:P24" si="4">100*O6/N6</f>
        <v>62.73388429752066</v>
      </c>
      <c r="Q6" s="17">
        <v>25581</v>
      </c>
      <c r="R6" s="17">
        <v>17777</v>
      </c>
      <c r="S6" s="96">
        <f t="shared" ref="S6:S24" si="5">100*R6/Q6</f>
        <v>69.492983073374774</v>
      </c>
      <c r="T6" s="17">
        <v>15372</v>
      </c>
      <c r="U6" s="17">
        <v>7894</v>
      </c>
      <c r="V6" s="96">
        <f t="shared" ref="V6:V24" si="6">100*U6/T6</f>
        <v>51.353109549830862</v>
      </c>
      <c r="W6" s="178"/>
    </row>
    <row r="7" spans="1:23">
      <c r="A7" s="15">
        <v>2003</v>
      </c>
      <c r="B7" s="17">
        <v>126103</v>
      </c>
      <c r="C7" s="17">
        <v>64267</v>
      </c>
      <c r="D7" s="96">
        <f t="shared" si="0"/>
        <v>50.963894594101646</v>
      </c>
      <c r="E7" s="17">
        <v>126858</v>
      </c>
      <c r="F7" s="17">
        <v>70729</v>
      </c>
      <c r="G7" s="96">
        <f t="shared" si="1"/>
        <v>55.754465622980028</v>
      </c>
      <c r="H7" s="17">
        <v>90235</v>
      </c>
      <c r="I7" s="17">
        <v>50306</v>
      </c>
      <c r="J7" s="96">
        <f t="shared" si="2"/>
        <v>55.749986147282094</v>
      </c>
      <c r="K7" s="17">
        <v>33733</v>
      </c>
      <c r="L7" s="17">
        <v>13095</v>
      </c>
      <c r="M7" s="96">
        <f t="shared" si="3"/>
        <v>38.819553552900722</v>
      </c>
      <c r="N7" s="17">
        <v>30065</v>
      </c>
      <c r="O7" s="17">
        <v>18887</v>
      </c>
      <c r="P7" s="96">
        <f t="shared" si="4"/>
        <v>62.820555463163146</v>
      </c>
      <c r="Q7" s="17">
        <v>25368</v>
      </c>
      <c r="R7" s="17">
        <v>17644</v>
      </c>
      <c r="S7" s="96">
        <f t="shared" si="5"/>
        <v>69.552191737622195</v>
      </c>
      <c r="T7" s="17">
        <v>15240</v>
      </c>
      <c r="U7" s="17">
        <v>7808</v>
      </c>
      <c r="V7" s="96">
        <f t="shared" si="6"/>
        <v>51.233595800524931</v>
      </c>
      <c r="W7" s="178"/>
    </row>
    <row r="8" spans="1:23">
      <c r="A8" s="15">
        <v>2004</v>
      </c>
      <c r="B8" s="17">
        <v>127702</v>
      </c>
      <c r="C8" s="17">
        <v>64961</v>
      </c>
      <c r="D8" s="96">
        <f t="shared" si="0"/>
        <v>50.869211132167074</v>
      </c>
      <c r="E8" s="17">
        <v>126702</v>
      </c>
      <c r="F8" s="17">
        <v>70356</v>
      </c>
      <c r="G8" s="96">
        <f t="shared" si="1"/>
        <v>55.528720935738981</v>
      </c>
      <c r="H8" s="17">
        <v>90978</v>
      </c>
      <c r="I8" s="17">
        <v>50798</v>
      </c>
      <c r="J8" s="96">
        <f t="shared" si="2"/>
        <v>55.835476708654838</v>
      </c>
      <c r="K8" s="17">
        <v>33458</v>
      </c>
      <c r="L8" s="17">
        <v>13047</v>
      </c>
      <c r="M8" s="96">
        <f t="shared" si="3"/>
        <v>38.995158108673564</v>
      </c>
      <c r="N8" s="17">
        <v>29899</v>
      </c>
      <c r="O8" s="17">
        <v>18797</v>
      </c>
      <c r="P8" s="96">
        <f t="shared" si="4"/>
        <v>62.868323355296162</v>
      </c>
      <c r="Q8" s="17">
        <v>25214</v>
      </c>
      <c r="R8" s="17">
        <v>17514</v>
      </c>
      <c r="S8" s="96">
        <f t="shared" si="5"/>
        <v>69.461410327595786</v>
      </c>
      <c r="T8" s="17">
        <v>14998</v>
      </c>
      <c r="U8" s="17">
        <v>7699</v>
      </c>
      <c r="V8" s="96">
        <f t="shared" si="6"/>
        <v>51.333511134817975</v>
      </c>
      <c r="W8" s="178"/>
    </row>
    <row r="9" spans="1:23">
      <c r="A9" s="15">
        <v>2005</v>
      </c>
      <c r="B9" s="17">
        <v>128823</v>
      </c>
      <c r="C9" s="17">
        <v>65301</v>
      </c>
      <c r="D9" s="96">
        <f t="shared" si="0"/>
        <v>50.690482289653247</v>
      </c>
      <c r="E9" s="17">
        <v>126186</v>
      </c>
      <c r="F9" s="17">
        <v>69627</v>
      </c>
      <c r="G9" s="96">
        <f t="shared" si="1"/>
        <v>55.178070467405256</v>
      </c>
      <c r="H9" s="17">
        <v>91498</v>
      </c>
      <c r="I9" s="17">
        <v>51177</v>
      </c>
      <c r="J9" s="96">
        <f t="shared" si="2"/>
        <v>55.932370106450414</v>
      </c>
      <c r="K9" s="17">
        <v>33230</v>
      </c>
      <c r="L9" s="17">
        <v>13033</v>
      </c>
      <c r="M9" s="96">
        <f t="shared" si="3"/>
        <v>39.220583809810414</v>
      </c>
      <c r="N9" s="17">
        <v>29692</v>
      </c>
      <c r="O9" s="17">
        <v>18705</v>
      </c>
      <c r="P9" s="96">
        <f t="shared" si="4"/>
        <v>62.996766805873634</v>
      </c>
      <c r="Q9" s="17">
        <v>24993</v>
      </c>
      <c r="R9" s="17">
        <v>17361</v>
      </c>
      <c r="S9" s="96">
        <f t="shared" si="5"/>
        <v>69.463449765934456</v>
      </c>
      <c r="T9" s="17">
        <v>14816</v>
      </c>
      <c r="U9" s="17">
        <v>7637</v>
      </c>
      <c r="V9" s="96">
        <f t="shared" si="6"/>
        <v>51.545626349892011</v>
      </c>
      <c r="W9" s="178"/>
    </row>
    <row r="10" spans="1:23">
      <c r="A10" s="15">
        <v>2006</v>
      </c>
      <c r="B10" s="17">
        <v>130507</v>
      </c>
      <c r="C10" s="17">
        <v>65872</v>
      </c>
      <c r="D10" s="96">
        <f t="shared" si="0"/>
        <v>50.473920939106712</v>
      </c>
      <c r="E10" s="17">
        <v>126151</v>
      </c>
      <c r="F10" s="17">
        <v>69410</v>
      </c>
      <c r="G10" s="96">
        <f t="shared" si="1"/>
        <v>55.021363286854644</v>
      </c>
      <c r="H10" s="17">
        <v>92589</v>
      </c>
      <c r="I10" s="17">
        <v>51994</v>
      </c>
      <c r="J10" s="96">
        <f t="shared" si="2"/>
        <v>56.155698841115033</v>
      </c>
      <c r="K10" s="17">
        <v>32998</v>
      </c>
      <c r="L10" s="17">
        <v>12986</v>
      </c>
      <c r="M10" s="96">
        <f t="shared" si="3"/>
        <v>39.35390023637796</v>
      </c>
      <c r="N10" s="17">
        <v>29328</v>
      </c>
      <c r="O10" s="17">
        <v>18504</v>
      </c>
      <c r="P10" s="96">
        <f t="shared" si="4"/>
        <v>63.093289689034371</v>
      </c>
      <c r="Q10" s="17">
        <v>24438</v>
      </c>
      <c r="R10" s="17">
        <v>16967</v>
      </c>
      <c r="S10" s="96">
        <f t="shared" si="5"/>
        <v>69.42875849087487</v>
      </c>
      <c r="T10" s="17">
        <v>14592</v>
      </c>
      <c r="U10" s="17">
        <v>7545</v>
      </c>
      <c r="V10" s="96">
        <f t="shared" si="6"/>
        <v>51.706414473684212</v>
      </c>
      <c r="W10" s="178"/>
    </row>
    <row r="11" spans="1:23">
      <c r="A11" s="15">
        <v>2007</v>
      </c>
      <c r="B11" s="17">
        <v>132060</v>
      </c>
      <c r="C11" s="17">
        <v>66155</v>
      </c>
      <c r="D11" s="96">
        <f t="shared" si="0"/>
        <v>50.094653945176432</v>
      </c>
      <c r="E11" s="17">
        <v>126700</v>
      </c>
      <c r="F11" s="17">
        <v>69450</v>
      </c>
      <c r="G11" s="96">
        <f t="shared" si="1"/>
        <v>54.814522494080506</v>
      </c>
      <c r="H11" s="17">
        <v>93391</v>
      </c>
      <c r="I11" s="17">
        <v>52468</v>
      </c>
      <c r="J11" s="96">
        <f t="shared" si="2"/>
        <v>56.181002452056411</v>
      </c>
      <c r="K11" s="17">
        <v>32735</v>
      </c>
      <c r="L11" s="17">
        <v>12991</v>
      </c>
      <c r="M11" s="96">
        <f t="shared" si="3"/>
        <v>39.685352069650222</v>
      </c>
      <c r="N11" s="17">
        <v>29054</v>
      </c>
      <c r="O11" s="17">
        <v>18380</v>
      </c>
      <c r="P11" s="96">
        <f t="shared" si="4"/>
        <v>63.261513044675432</v>
      </c>
      <c r="Q11" s="17">
        <v>24295</v>
      </c>
      <c r="R11" s="17">
        <v>16833</v>
      </c>
      <c r="S11" s="96">
        <f t="shared" si="5"/>
        <v>69.285861288330935</v>
      </c>
      <c r="T11" s="17">
        <v>14444</v>
      </c>
      <c r="U11" s="17">
        <v>7506</v>
      </c>
      <c r="V11" s="96">
        <f t="shared" si="6"/>
        <v>51.96621434505677</v>
      </c>
      <c r="W11" s="178"/>
    </row>
    <row r="12" spans="1:23">
      <c r="A12" s="15">
        <v>2008</v>
      </c>
      <c r="B12" s="17">
        <v>133860</v>
      </c>
      <c r="C12" s="17">
        <v>66492</v>
      </c>
      <c r="D12" s="96">
        <f t="shared" si="0"/>
        <v>49.672792469744508</v>
      </c>
      <c r="E12" s="17">
        <v>127554</v>
      </c>
      <c r="F12" s="17">
        <v>69752</v>
      </c>
      <c r="G12" s="96">
        <f t="shared" si="1"/>
        <v>54.684290574972167</v>
      </c>
      <c r="H12" s="17">
        <v>94586</v>
      </c>
      <c r="I12" s="17">
        <v>53251</v>
      </c>
      <c r="J12" s="96">
        <f t="shared" si="2"/>
        <v>56.299029454676166</v>
      </c>
      <c r="K12" s="17">
        <v>32509</v>
      </c>
      <c r="L12" s="17">
        <v>12836</v>
      </c>
      <c r="M12" s="96">
        <f t="shared" si="3"/>
        <v>39.484450459872647</v>
      </c>
      <c r="N12" s="17">
        <v>28768</v>
      </c>
      <c r="O12" s="17">
        <v>18087</v>
      </c>
      <c r="P12" s="96">
        <f t="shared" si="4"/>
        <v>62.871941045606228</v>
      </c>
      <c r="Q12" s="17">
        <v>24141</v>
      </c>
      <c r="R12" s="17">
        <v>16573</v>
      </c>
      <c r="S12" s="96">
        <f t="shared" si="5"/>
        <v>68.650842964251694</v>
      </c>
      <c r="T12" s="17">
        <v>14325</v>
      </c>
      <c r="U12" s="17">
        <v>7494</v>
      </c>
      <c r="V12" s="96">
        <f t="shared" si="6"/>
        <v>52.31413612565445</v>
      </c>
      <c r="W12" s="178"/>
    </row>
    <row r="13" spans="1:23">
      <c r="A13" s="15">
        <v>2009</v>
      </c>
      <c r="B13" s="17">
        <v>136211</v>
      </c>
      <c r="C13" s="17">
        <v>67835</v>
      </c>
      <c r="D13" s="96">
        <f t="shared" si="0"/>
        <v>49.801411046097599</v>
      </c>
      <c r="E13" s="17">
        <v>128691</v>
      </c>
      <c r="F13" s="17">
        <v>70279</v>
      </c>
      <c r="G13" s="96">
        <f t="shared" si="1"/>
        <v>54.610656533867946</v>
      </c>
      <c r="H13" s="17">
        <v>96273</v>
      </c>
      <c r="I13" s="17">
        <v>54850</v>
      </c>
      <c r="J13" s="96">
        <f t="shared" si="2"/>
        <v>56.973398564498872</v>
      </c>
      <c r="K13" s="17">
        <v>32367</v>
      </c>
      <c r="L13" s="17">
        <v>12637</v>
      </c>
      <c r="M13" s="96">
        <f t="shared" si="3"/>
        <v>39.042852287824019</v>
      </c>
      <c r="N13" s="17">
        <v>28503</v>
      </c>
      <c r="O13" s="17">
        <v>18044</v>
      </c>
      <c r="P13" s="96">
        <f t="shared" si="4"/>
        <v>63.305616952601483</v>
      </c>
      <c r="Q13" s="17">
        <v>24023</v>
      </c>
      <c r="R13" s="17">
        <v>16461</v>
      </c>
      <c r="S13" s="96">
        <f t="shared" si="5"/>
        <v>68.521833243141984</v>
      </c>
      <c r="T13" s="17">
        <v>14187</v>
      </c>
      <c r="U13" s="17">
        <v>7398</v>
      </c>
      <c r="V13" s="96">
        <f t="shared" si="6"/>
        <v>52.146331148234296</v>
      </c>
      <c r="W13" s="178"/>
    </row>
    <row r="14" spans="1:23">
      <c r="A14" s="15">
        <v>2010</v>
      </c>
      <c r="B14" s="17">
        <v>138425</v>
      </c>
      <c r="C14" s="17">
        <v>68673</v>
      </c>
      <c r="D14" s="96">
        <f t="shared" si="0"/>
        <v>49.610258262597071</v>
      </c>
      <c r="E14" s="17">
        <v>129425</v>
      </c>
      <c r="F14" s="17">
        <v>70544</v>
      </c>
      <c r="G14" s="96">
        <f t="shared" si="1"/>
        <v>54.505698280857636</v>
      </c>
      <c r="H14" s="17">
        <v>97869</v>
      </c>
      <c r="I14" s="17">
        <v>55874</v>
      </c>
      <c r="J14" s="96">
        <f t="shared" si="2"/>
        <v>57.090600700936967</v>
      </c>
      <c r="K14" s="17">
        <v>32235</v>
      </c>
      <c r="L14" s="17">
        <v>12418</v>
      </c>
      <c r="M14" s="96">
        <f t="shared" si="3"/>
        <v>38.523344191096633</v>
      </c>
      <c r="N14" s="17">
        <v>28383</v>
      </c>
      <c r="O14" s="17">
        <v>17903</v>
      </c>
      <c r="P14" s="96">
        <f t="shared" si="4"/>
        <v>63.076489447908962</v>
      </c>
      <c r="Q14" s="17">
        <v>23973</v>
      </c>
      <c r="R14" s="17">
        <v>16262</v>
      </c>
      <c r="S14" s="96">
        <f t="shared" si="5"/>
        <v>67.83464731155884</v>
      </c>
      <c r="T14" s="17">
        <v>14105</v>
      </c>
      <c r="U14" s="17">
        <v>7372</v>
      </c>
      <c r="V14" s="96">
        <f t="shared" si="6"/>
        <v>52.265154200638072</v>
      </c>
      <c r="W14" s="178"/>
    </row>
    <row r="15" spans="1:23">
      <c r="A15" s="15">
        <v>2011</v>
      </c>
      <c r="B15" s="17">
        <v>140698</v>
      </c>
      <c r="C15" s="17">
        <v>69836</v>
      </c>
      <c r="D15" s="96">
        <f t="shared" si="0"/>
        <v>49.635389273479369</v>
      </c>
      <c r="E15" s="17">
        <v>129927</v>
      </c>
      <c r="F15" s="17">
        <v>70548</v>
      </c>
      <c r="G15" s="96">
        <f t="shared" si="1"/>
        <v>54.298182825740611</v>
      </c>
      <c r="H15" s="17">
        <v>99338</v>
      </c>
      <c r="I15" s="17">
        <v>56965</v>
      </c>
      <c r="J15" s="96">
        <f t="shared" si="2"/>
        <v>57.3446213936258</v>
      </c>
      <c r="K15" s="17">
        <v>31973</v>
      </c>
      <c r="L15" s="17">
        <v>12281</v>
      </c>
      <c r="M15" s="96">
        <f t="shared" si="3"/>
        <v>38.410533887967972</v>
      </c>
      <c r="N15" s="17">
        <v>28149</v>
      </c>
      <c r="O15" s="17">
        <v>17854</v>
      </c>
      <c r="P15" s="96">
        <f t="shared" si="4"/>
        <v>63.42676471633095</v>
      </c>
      <c r="Q15" s="17">
        <v>23891</v>
      </c>
      <c r="R15" s="17">
        <v>16074</v>
      </c>
      <c r="S15" s="96">
        <f t="shared" si="5"/>
        <v>67.280565903478291</v>
      </c>
      <c r="T15" s="17">
        <v>14040</v>
      </c>
      <c r="U15" s="17">
        <v>7365</v>
      </c>
      <c r="V15" s="96">
        <f t="shared" si="6"/>
        <v>52.457264957264954</v>
      </c>
      <c r="W15" s="178"/>
    </row>
    <row r="16" spans="1:23">
      <c r="A16" s="15">
        <v>2012</v>
      </c>
      <c r="B16" s="17">
        <v>142871</v>
      </c>
      <c r="C16" s="17">
        <v>70919</v>
      </c>
      <c r="D16" s="96">
        <f t="shared" si="0"/>
        <v>49.638485066948505</v>
      </c>
      <c r="E16" s="17">
        <v>129755</v>
      </c>
      <c r="F16" s="17">
        <v>70230</v>
      </c>
      <c r="G16" s="96">
        <f t="shared" si="1"/>
        <v>54.125081885091134</v>
      </c>
      <c r="H16" s="17">
        <v>100362</v>
      </c>
      <c r="I16" s="17">
        <v>57228</v>
      </c>
      <c r="J16" s="96">
        <f t="shared" si="2"/>
        <v>57.021581873617507</v>
      </c>
      <c r="K16" s="17">
        <v>31952</v>
      </c>
      <c r="L16" s="17">
        <v>12249</v>
      </c>
      <c r="M16" s="96">
        <f t="shared" si="3"/>
        <v>38.335628442663996</v>
      </c>
      <c r="N16" s="17">
        <v>28216</v>
      </c>
      <c r="O16" s="17">
        <v>17872</v>
      </c>
      <c r="P16" s="96">
        <f t="shared" si="4"/>
        <v>63.339948965126169</v>
      </c>
      <c r="Q16" s="17">
        <v>24000</v>
      </c>
      <c r="R16" s="17">
        <v>16229</v>
      </c>
      <c r="S16" s="96">
        <f t="shared" si="5"/>
        <v>67.620833333333337</v>
      </c>
      <c r="T16" s="17">
        <v>13860</v>
      </c>
      <c r="U16" s="17">
        <v>7287</v>
      </c>
      <c r="V16" s="96">
        <f t="shared" si="6"/>
        <v>52.575757575757578</v>
      </c>
      <c r="W16" s="178"/>
    </row>
    <row r="17" spans="1:23">
      <c r="A17" s="15">
        <v>2013</v>
      </c>
      <c r="B17" s="17">
        <v>144217</v>
      </c>
      <c r="C17" s="17">
        <v>71338</v>
      </c>
      <c r="D17" s="96">
        <f t="shared" si="0"/>
        <v>49.465735662231218</v>
      </c>
      <c r="E17" s="17">
        <v>129196</v>
      </c>
      <c r="F17" s="17">
        <v>69617</v>
      </c>
      <c r="G17" s="96">
        <f t="shared" si="1"/>
        <v>53.884795194897677</v>
      </c>
      <c r="H17" s="17">
        <v>101494</v>
      </c>
      <c r="I17" s="17">
        <v>57895</v>
      </c>
      <c r="J17" s="96">
        <f t="shared" si="2"/>
        <v>57.042780854040636</v>
      </c>
      <c r="K17" s="17">
        <v>31834</v>
      </c>
      <c r="L17" s="17">
        <v>12166</v>
      </c>
      <c r="M17" s="96">
        <f t="shared" si="3"/>
        <v>38.217000691085005</v>
      </c>
      <c r="N17" s="17">
        <v>28168</v>
      </c>
      <c r="O17" s="17">
        <v>17858</v>
      </c>
      <c r="P17" s="96">
        <f t="shared" si="4"/>
        <v>63.398182334564048</v>
      </c>
      <c r="Q17" s="17">
        <v>23894</v>
      </c>
      <c r="R17" s="17">
        <v>16339</v>
      </c>
      <c r="S17" s="96">
        <f t="shared" si="5"/>
        <v>68.381183560726541</v>
      </c>
      <c r="T17" s="17">
        <v>13689</v>
      </c>
      <c r="U17" s="17">
        <v>7095</v>
      </c>
      <c r="V17" s="96">
        <f t="shared" si="6"/>
        <v>51.82993644532106</v>
      </c>
      <c r="W17" s="178"/>
    </row>
    <row r="18" spans="1:23">
      <c r="A18" s="15">
        <v>2014</v>
      </c>
      <c r="B18" s="17">
        <v>145708</v>
      </c>
      <c r="C18" s="17">
        <v>72238</v>
      </c>
      <c r="D18" s="96">
        <f t="shared" si="0"/>
        <v>49.577236665111045</v>
      </c>
      <c r="E18" s="17">
        <v>128543</v>
      </c>
      <c r="F18" s="17">
        <v>68920</v>
      </c>
      <c r="G18" s="96">
        <f t="shared" si="1"/>
        <v>53.61629960402356</v>
      </c>
      <c r="H18" s="17">
        <v>102122</v>
      </c>
      <c r="I18" s="17">
        <v>58283</v>
      </c>
      <c r="J18" s="96">
        <f t="shared" si="2"/>
        <v>57.071933569651982</v>
      </c>
      <c r="K18" s="17">
        <v>31675</v>
      </c>
      <c r="L18" s="17">
        <v>12088</v>
      </c>
      <c r="M18" s="96">
        <f t="shared" si="3"/>
        <v>38.162588792423044</v>
      </c>
      <c r="N18" s="17">
        <v>28132</v>
      </c>
      <c r="O18" s="17">
        <v>17766</v>
      </c>
      <c r="P18" s="96">
        <f t="shared" si="4"/>
        <v>63.152282098677659</v>
      </c>
      <c r="Q18" s="17">
        <v>23895</v>
      </c>
      <c r="R18" s="17">
        <v>16550</v>
      </c>
      <c r="S18" s="96">
        <f t="shared" si="5"/>
        <v>69.261351747227451</v>
      </c>
      <c r="T18" s="17">
        <v>13538</v>
      </c>
      <c r="U18" s="17">
        <v>7046</v>
      </c>
      <c r="V18" s="96">
        <f t="shared" si="6"/>
        <v>52.046092480425472</v>
      </c>
      <c r="W18" s="178"/>
    </row>
    <row r="19" spans="1:23">
      <c r="A19" s="15">
        <v>2015</v>
      </c>
      <c r="B19" s="17">
        <v>146367</v>
      </c>
      <c r="C19" s="17">
        <v>72427</v>
      </c>
      <c r="D19" s="96">
        <f t="shared" si="0"/>
        <v>49.483148523915908</v>
      </c>
      <c r="E19" s="17">
        <v>128282</v>
      </c>
      <c r="F19" s="17">
        <v>68686</v>
      </c>
      <c r="G19" s="96">
        <f t="shared" si="1"/>
        <v>53.542975631811167</v>
      </c>
      <c r="H19" s="17">
        <v>102896</v>
      </c>
      <c r="I19" s="17">
        <v>58711</v>
      </c>
      <c r="J19" s="96">
        <f t="shared" si="2"/>
        <v>57.05858342403981</v>
      </c>
      <c r="K19" s="17">
        <v>31673</v>
      </c>
      <c r="L19" s="17">
        <v>12124</v>
      </c>
      <c r="M19" s="96">
        <f t="shared" si="3"/>
        <v>38.27866005746219</v>
      </c>
      <c r="N19" s="17">
        <v>28004</v>
      </c>
      <c r="O19" s="17">
        <v>17836</v>
      </c>
      <c r="P19" s="96">
        <f t="shared" si="4"/>
        <v>63.690901299814314</v>
      </c>
      <c r="Q19" s="17">
        <v>23915</v>
      </c>
      <c r="R19" s="17">
        <v>16706</v>
      </c>
      <c r="S19" s="96">
        <f t="shared" si="5"/>
        <v>69.855739075893794</v>
      </c>
      <c r="T19" s="17">
        <v>13473</v>
      </c>
      <c r="U19" s="17">
        <v>7062</v>
      </c>
      <c r="V19" s="96">
        <f t="shared" si="6"/>
        <v>52.415942997105319</v>
      </c>
      <c r="W19" s="178"/>
    </row>
    <row r="20" spans="1:23">
      <c r="A20" s="15">
        <v>2016</v>
      </c>
      <c r="B20" s="17">
        <v>148467</v>
      </c>
      <c r="C20" s="17">
        <v>73872</v>
      </c>
      <c r="D20" s="96">
        <f t="shared" si="0"/>
        <v>49.756511548020775</v>
      </c>
      <c r="E20" s="17">
        <v>128926</v>
      </c>
      <c r="F20" s="17">
        <v>69117</v>
      </c>
      <c r="G20" s="96">
        <f t="shared" si="1"/>
        <v>53.60982268898438</v>
      </c>
      <c r="H20" s="17">
        <v>104387</v>
      </c>
      <c r="I20" s="17">
        <v>59886</v>
      </c>
      <c r="J20" s="96">
        <f t="shared" si="2"/>
        <v>57.369212641420866</v>
      </c>
      <c r="K20" s="17">
        <v>31688</v>
      </c>
      <c r="L20" s="17">
        <v>12092</v>
      </c>
      <c r="M20" s="96">
        <f t="shared" si="3"/>
        <v>38.159555667760664</v>
      </c>
      <c r="N20" s="17">
        <v>28033</v>
      </c>
      <c r="O20" s="17">
        <v>17860</v>
      </c>
      <c r="P20" s="96">
        <f t="shared" si="4"/>
        <v>63.710626761317016</v>
      </c>
      <c r="Q20" s="17">
        <v>23963</v>
      </c>
      <c r="R20" s="17">
        <v>16892</v>
      </c>
      <c r="S20" s="96">
        <f t="shared" si="5"/>
        <v>70.492008513124404</v>
      </c>
      <c r="T20" s="17">
        <v>13356</v>
      </c>
      <c r="U20" s="17">
        <v>6994</v>
      </c>
      <c r="V20" s="96">
        <f t="shared" si="6"/>
        <v>52.365977837675949</v>
      </c>
      <c r="W20" s="178"/>
    </row>
    <row r="21" spans="1:23">
      <c r="A21" s="15">
        <v>2017</v>
      </c>
      <c r="B21" s="17">
        <v>150438</v>
      </c>
      <c r="C21" s="17">
        <v>74891</v>
      </c>
      <c r="D21" s="96">
        <f t="shared" si="0"/>
        <v>49.781969980988848</v>
      </c>
      <c r="E21" s="17">
        <v>129483</v>
      </c>
      <c r="F21" s="17">
        <v>69658</v>
      </c>
      <c r="G21" s="96">
        <f t="shared" si="1"/>
        <v>53.797023547492721</v>
      </c>
      <c r="H21" s="17">
        <v>106034</v>
      </c>
      <c r="I21" s="17">
        <v>60862</v>
      </c>
      <c r="J21" s="96">
        <f t="shared" si="2"/>
        <v>57.398570269913421</v>
      </c>
      <c r="K21" s="17">
        <v>31650</v>
      </c>
      <c r="L21" s="17">
        <v>12044</v>
      </c>
      <c r="M21" s="96">
        <f t="shared" si="3"/>
        <v>38.053712480252763</v>
      </c>
      <c r="N21" s="17">
        <v>27965</v>
      </c>
      <c r="O21" s="17">
        <v>17760</v>
      </c>
      <c r="P21" s="96">
        <f t="shared" si="4"/>
        <v>63.507956374038976</v>
      </c>
      <c r="Q21" s="17">
        <v>23996</v>
      </c>
      <c r="R21" s="17">
        <v>16826</v>
      </c>
      <c r="S21" s="96">
        <f t="shared" si="5"/>
        <v>70.120020003333892</v>
      </c>
      <c r="T21" s="17">
        <v>13259</v>
      </c>
      <c r="U21" s="17">
        <v>6981</v>
      </c>
      <c r="V21" s="96">
        <f t="shared" si="6"/>
        <v>52.651029489403427</v>
      </c>
      <c r="W21" s="178"/>
    </row>
    <row r="22" spans="1:23">
      <c r="A22" s="15">
        <v>2018</v>
      </c>
      <c r="B22" s="17">
        <v>152560</v>
      </c>
      <c r="C22" s="17">
        <v>75675</v>
      </c>
      <c r="D22" s="96">
        <f t="shared" si="0"/>
        <v>49.603434714210799</v>
      </c>
      <c r="E22" s="17">
        <v>130250</v>
      </c>
      <c r="F22" s="17">
        <v>70259</v>
      </c>
      <c r="G22" s="96">
        <f t="shared" si="1"/>
        <v>53.941650671785027</v>
      </c>
      <c r="H22" s="17">
        <v>107761</v>
      </c>
      <c r="I22" s="17">
        <v>62050</v>
      </c>
      <c r="J22" s="96">
        <f t="shared" si="2"/>
        <v>57.581128608680324</v>
      </c>
      <c r="K22" s="17">
        <v>31597</v>
      </c>
      <c r="L22" s="17">
        <v>12023</v>
      </c>
      <c r="M22" s="96">
        <f t="shared" si="3"/>
        <v>38.051080798810013</v>
      </c>
      <c r="N22" s="17">
        <v>27894</v>
      </c>
      <c r="O22" s="17">
        <v>17704</v>
      </c>
      <c r="P22" s="96">
        <f t="shared" si="4"/>
        <v>63.468846346884632</v>
      </c>
      <c r="Q22" s="17">
        <v>23960</v>
      </c>
      <c r="R22" s="17">
        <v>16871</v>
      </c>
      <c r="S22" s="96">
        <f t="shared" si="5"/>
        <v>70.413188647746239</v>
      </c>
      <c r="T22" s="17">
        <v>13126</v>
      </c>
      <c r="U22" s="17">
        <v>6899</v>
      </c>
      <c r="V22" s="96">
        <f t="shared" si="6"/>
        <v>52.559804967240588</v>
      </c>
      <c r="W22" s="178"/>
    </row>
    <row r="23" spans="1:23">
      <c r="A23" s="15">
        <v>2019</v>
      </c>
      <c r="B23" s="17">
        <v>155870</v>
      </c>
      <c r="C23" s="17">
        <v>77924</v>
      </c>
      <c r="D23" s="96">
        <f t="shared" si="0"/>
        <v>49.992942836979537</v>
      </c>
      <c r="E23" s="17">
        <v>131050</v>
      </c>
      <c r="F23" s="17">
        <v>70904</v>
      </c>
      <c r="G23" s="96">
        <f t="shared" si="1"/>
        <v>54.104540251812288</v>
      </c>
      <c r="H23" s="17">
        <v>109753</v>
      </c>
      <c r="I23" s="17">
        <v>63445</v>
      </c>
      <c r="J23" s="96">
        <f t="shared" si="2"/>
        <v>57.807075888586191</v>
      </c>
      <c r="K23" s="17">
        <v>31682</v>
      </c>
      <c r="L23" s="17">
        <v>12113</v>
      </c>
      <c r="M23" s="96">
        <f t="shared" si="3"/>
        <v>38.233066094312228</v>
      </c>
      <c r="N23" s="17">
        <v>27935</v>
      </c>
      <c r="O23" s="17">
        <v>17767</v>
      </c>
      <c r="P23" s="96">
        <f t="shared" si="4"/>
        <v>63.601217111150888</v>
      </c>
      <c r="Q23" s="17">
        <v>23895</v>
      </c>
      <c r="R23" s="17">
        <v>16852</v>
      </c>
      <c r="S23" s="96">
        <f t="shared" si="5"/>
        <v>70.525214480016743</v>
      </c>
      <c r="T23" s="17">
        <v>13013</v>
      </c>
      <c r="U23" s="17">
        <v>6873</v>
      </c>
      <c r="V23" s="96">
        <f t="shared" si="6"/>
        <v>52.816414354875896</v>
      </c>
      <c r="W23" s="178"/>
    </row>
    <row r="24" spans="1:23">
      <c r="A24" s="15">
        <v>2020</v>
      </c>
      <c r="B24" s="17">
        <v>158695</v>
      </c>
      <c r="C24" s="17">
        <v>79508</v>
      </c>
      <c r="D24" s="96">
        <f t="shared" si="0"/>
        <v>50.10113740193453</v>
      </c>
      <c r="E24" s="17">
        <v>131772</v>
      </c>
      <c r="F24" s="17">
        <v>71364</v>
      </c>
      <c r="G24" s="96">
        <f t="shared" si="1"/>
        <v>54.157180584646206</v>
      </c>
      <c r="H24" s="17">
        <v>111024</v>
      </c>
      <c r="I24" s="17">
        <v>64180</v>
      </c>
      <c r="J24" s="96">
        <f t="shared" si="2"/>
        <v>57.807320939616659</v>
      </c>
      <c r="K24" s="17">
        <v>31691</v>
      </c>
      <c r="L24" s="17">
        <v>12172</v>
      </c>
      <c r="M24" s="96">
        <f t="shared" si="3"/>
        <v>38.408380928339277</v>
      </c>
      <c r="N24" s="17">
        <v>27997</v>
      </c>
      <c r="O24" s="17">
        <v>17787</v>
      </c>
      <c r="P24" s="96">
        <f t="shared" si="4"/>
        <v>63.531806979319214</v>
      </c>
      <c r="Q24" s="17">
        <v>23778</v>
      </c>
      <c r="R24" s="17">
        <v>16841</v>
      </c>
      <c r="S24" s="96">
        <f t="shared" si="5"/>
        <v>70.825973589031875</v>
      </c>
      <c r="T24" s="17">
        <v>12925</v>
      </c>
      <c r="U24" s="17">
        <v>6915</v>
      </c>
      <c r="V24" s="96">
        <f t="shared" si="6"/>
        <v>53.500967117988395</v>
      </c>
      <c r="W24" s="178"/>
    </row>
    <row r="28" spans="1:23">
      <c r="A28" s="15"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B80DB-DE25-468E-994F-92D59BA1BDBD}">
  <dimension ref="A1:I50"/>
  <sheetViews>
    <sheetView workbookViewId="0"/>
  </sheetViews>
  <sheetFormatPr baseColWidth="10" defaultColWidth="9" defaultRowHeight="16"/>
  <cols>
    <col min="1" max="1" width="19" style="20" customWidth="1"/>
    <col min="2" max="9" width="12.6640625" style="20" customWidth="1"/>
    <col min="10" max="16384" width="9" style="20"/>
  </cols>
  <sheetData>
    <row r="1" spans="1:9">
      <c r="A1" s="57" t="s">
        <v>132</v>
      </c>
    </row>
    <row r="4" spans="1:9" ht="30" customHeight="1">
      <c r="B4" s="120" t="s">
        <v>2</v>
      </c>
      <c r="C4" s="120" t="s">
        <v>3</v>
      </c>
      <c r="D4" s="120" t="s">
        <v>4</v>
      </c>
      <c r="E4" s="120" t="s">
        <v>5</v>
      </c>
      <c r="F4" s="120" t="s">
        <v>6</v>
      </c>
      <c r="G4" s="120" t="s">
        <v>7</v>
      </c>
      <c r="H4" s="120" t="s">
        <v>8</v>
      </c>
      <c r="I4" s="120" t="s">
        <v>9</v>
      </c>
    </row>
    <row r="5" spans="1:9">
      <c r="A5" s="20">
        <v>2000</v>
      </c>
      <c r="B5" s="125" t="s">
        <v>15</v>
      </c>
      <c r="C5" s="125">
        <v>116.13643859729073</v>
      </c>
      <c r="D5" s="125" t="s">
        <v>15</v>
      </c>
      <c r="E5" s="125" t="s">
        <v>15</v>
      </c>
      <c r="F5" s="125" t="s">
        <v>15</v>
      </c>
      <c r="G5" s="125" t="s">
        <v>15</v>
      </c>
      <c r="H5" s="125" t="s">
        <v>15</v>
      </c>
      <c r="I5" s="125" t="s">
        <v>15</v>
      </c>
    </row>
    <row r="6" spans="1:9">
      <c r="A6" s="20">
        <v>2001</v>
      </c>
      <c r="B6" s="125" t="s">
        <v>15</v>
      </c>
      <c r="C6" s="125">
        <v>113.37133638181226</v>
      </c>
      <c r="D6" s="125" t="s">
        <v>15</v>
      </c>
      <c r="E6" s="125" t="s">
        <v>15</v>
      </c>
      <c r="F6" s="125" t="s">
        <v>15</v>
      </c>
      <c r="G6" s="125" t="s">
        <v>15</v>
      </c>
      <c r="H6" s="125" t="s">
        <v>15</v>
      </c>
      <c r="I6" s="125" t="s">
        <v>15</v>
      </c>
    </row>
    <row r="7" spans="1:9">
      <c r="A7" s="20">
        <v>2002</v>
      </c>
      <c r="B7" s="125" t="s">
        <v>15</v>
      </c>
      <c r="C7" s="125">
        <v>112.90159381898462</v>
      </c>
      <c r="D7" s="125" t="s">
        <v>15</v>
      </c>
      <c r="E7" s="125" t="s">
        <v>15</v>
      </c>
      <c r="F7" s="125" t="s">
        <v>15</v>
      </c>
      <c r="G7" s="125" t="s">
        <v>15</v>
      </c>
      <c r="H7" s="125" t="s">
        <v>15</v>
      </c>
      <c r="I7" s="125" t="s">
        <v>15</v>
      </c>
    </row>
    <row r="8" spans="1:9">
      <c r="A8" s="20">
        <v>2003</v>
      </c>
      <c r="B8" s="125" t="s">
        <v>15</v>
      </c>
      <c r="C8" s="125">
        <v>114.67534271510732</v>
      </c>
      <c r="D8" s="125" t="s">
        <v>15</v>
      </c>
      <c r="E8" s="125" t="s">
        <v>15</v>
      </c>
      <c r="F8" s="125" t="s">
        <v>15</v>
      </c>
      <c r="G8" s="125" t="s">
        <v>15</v>
      </c>
      <c r="H8" s="125" t="s">
        <v>15</v>
      </c>
      <c r="I8" s="125" t="s">
        <v>15</v>
      </c>
    </row>
    <row r="9" spans="1:9">
      <c r="A9" s="20">
        <v>2004</v>
      </c>
      <c r="B9" s="125" t="s">
        <v>15</v>
      </c>
      <c r="C9" s="125">
        <v>117.67730593081792</v>
      </c>
      <c r="D9" s="125" t="s">
        <v>15</v>
      </c>
      <c r="E9" s="125" t="s">
        <v>15</v>
      </c>
      <c r="F9" s="125" t="s">
        <v>15</v>
      </c>
      <c r="G9" s="125" t="s">
        <v>15</v>
      </c>
      <c r="H9" s="125" t="s">
        <v>15</v>
      </c>
      <c r="I9" s="125" t="s">
        <v>15</v>
      </c>
    </row>
    <row r="10" spans="1:9">
      <c r="A10" s="20">
        <v>2005</v>
      </c>
      <c r="B10" s="125" t="s">
        <v>15</v>
      </c>
      <c r="C10" s="125">
        <v>114.79036728715971</v>
      </c>
      <c r="D10" s="125" t="s">
        <v>15</v>
      </c>
      <c r="E10" s="125" t="s">
        <v>15</v>
      </c>
      <c r="F10" s="125" t="s">
        <v>15</v>
      </c>
      <c r="G10" s="125" t="s">
        <v>15</v>
      </c>
      <c r="H10" s="125" t="s">
        <v>15</v>
      </c>
      <c r="I10" s="125" t="s">
        <v>15</v>
      </c>
    </row>
    <row r="11" spans="1:9">
      <c r="A11" s="20">
        <v>2006</v>
      </c>
      <c r="B11" s="125">
        <v>109.23259123496528</v>
      </c>
      <c r="C11" s="125">
        <v>115.67158725186249</v>
      </c>
      <c r="D11" s="125" t="s">
        <v>15</v>
      </c>
      <c r="E11" s="125" t="s">
        <v>15</v>
      </c>
      <c r="F11" s="125" t="s">
        <v>15</v>
      </c>
      <c r="G11" s="125" t="s">
        <v>15</v>
      </c>
      <c r="H11" s="125" t="s">
        <v>15</v>
      </c>
      <c r="I11" s="125" t="s">
        <v>15</v>
      </c>
    </row>
    <row r="12" spans="1:9">
      <c r="A12" s="20">
        <v>2007</v>
      </c>
      <c r="B12" s="125">
        <v>107.99657930718442</v>
      </c>
      <c r="C12" s="125">
        <v>115.19005682216323</v>
      </c>
      <c r="D12" s="125" t="s">
        <v>15</v>
      </c>
      <c r="E12" s="125" t="s">
        <v>15</v>
      </c>
      <c r="F12" s="125" t="s">
        <v>15</v>
      </c>
      <c r="G12" s="125" t="s">
        <v>15</v>
      </c>
      <c r="H12" s="125" t="s">
        <v>15</v>
      </c>
      <c r="I12" s="125" t="s">
        <v>15</v>
      </c>
    </row>
    <row r="13" spans="1:9">
      <c r="A13" s="20">
        <v>2008</v>
      </c>
      <c r="B13" s="125">
        <v>106.87318021778553</v>
      </c>
      <c r="C13" s="125">
        <v>115.97640397374984</v>
      </c>
      <c r="D13" s="125">
        <v>113.81927677154847</v>
      </c>
      <c r="E13" s="125">
        <v>103.21029747775172</v>
      </c>
      <c r="F13" s="125">
        <v>93.199530336699027</v>
      </c>
      <c r="G13" s="125">
        <v>87.319681011016385</v>
      </c>
      <c r="H13" s="125">
        <v>95.445835489322462</v>
      </c>
      <c r="I13" s="125">
        <v>86.67290410567351</v>
      </c>
    </row>
    <row r="14" spans="1:9">
      <c r="A14" s="20">
        <v>2009</v>
      </c>
      <c r="B14" s="125">
        <v>107.71915882767397</v>
      </c>
      <c r="C14" s="125">
        <v>117.35795450706733</v>
      </c>
      <c r="D14" s="125">
        <v>114.08785055520245</v>
      </c>
      <c r="E14" s="125">
        <v>100.32643231755273</v>
      </c>
      <c r="F14" s="125">
        <v>91.125250099241327</v>
      </c>
      <c r="G14" s="125">
        <v>89.002538567466786</v>
      </c>
      <c r="H14" s="125">
        <v>95.100637204795206</v>
      </c>
      <c r="I14" s="125">
        <v>85.815029143660922</v>
      </c>
    </row>
    <row r="15" spans="1:9">
      <c r="A15" s="20">
        <v>2010</v>
      </c>
      <c r="B15" s="125">
        <v>107.63928683773878</v>
      </c>
      <c r="C15" s="125">
        <v>115.60331518190895</v>
      </c>
      <c r="D15" s="125">
        <v>113.1892886958871</v>
      </c>
      <c r="E15" s="125">
        <v>101.80878855467903</v>
      </c>
      <c r="F15" s="125">
        <v>94.111089587719476</v>
      </c>
      <c r="G15" s="125">
        <v>87.946075799798237</v>
      </c>
      <c r="H15" s="125">
        <v>92.723841590751817</v>
      </c>
      <c r="I15" s="125">
        <v>86.607740635034531</v>
      </c>
    </row>
    <row r="16" spans="1:9">
      <c r="A16" s="20">
        <v>2011</v>
      </c>
      <c r="B16" s="125">
        <v>106.24623659075881</v>
      </c>
      <c r="C16" s="125">
        <v>116.29046796707573</v>
      </c>
      <c r="D16" s="125">
        <v>114.88534591976894</v>
      </c>
      <c r="E16" s="125">
        <v>101.53392680069291</v>
      </c>
      <c r="F16" s="125">
        <v>95.636909457887981</v>
      </c>
      <c r="G16" s="125">
        <v>87.387976364190095</v>
      </c>
      <c r="H16" s="125">
        <v>91.735853089139511</v>
      </c>
      <c r="I16" s="125">
        <v>86.478952288013303</v>
      </c>
    </row>
    <row r="17" spans="1:9">
      <c r="A17" s="20">
        <v>2012</v>
      </c>
      <c r="B17" s="125">
        <v>106.16105434504802</v>
      </c>
      <c r="C17" s="125">
        <v>114.17016717431918</v>
      </c>
      <c r="D17" s="125">
        <v>112.79706675018687</v>
      </c>
      <c r="E17" s="125">
        <v>100.80439584782265</v>
      </c>
      <c r="F17" s="125">
        <v>97.312955824638877</v>
      </c>
      <c r="G17" s="125">
        <v>88.711770892972368</v>
      </c>
      <c r="H17" s="125">
        <v>91.886914030901551</v>
      </c>
      <c r="I17" s="125">
        <v>87.690192596906869</v>
      </c>
    </row>
    <row r="18" spans="1:9">
      <c r="A18" s="20">
        <v>2013</v>
      </c>
      <c r="B18" s="125">
        <v>105.78687283161571</v>
      </c>
      <c r="C18" s="125">
        <v>112.87866006887084</v>
      </c>
      <c r="D18" s="125">
        <v>113.70323028622127</v>
      </c>
      <c r="E18" s="125">
        <v>96.894477155556828</v>
      </c>
      <c r="F18" s="125">
        <v>97.690914669338099</v>
      </c>
      <c r="G18" s="125">
        <v>90.629502058064787</v>
      </c>
      <c r="H18" s="125">
        <v>91.983941536687155</v>
      </c>
      <c r="I18" s="125">
        <v>88.433841932511527</v>
      </c>
    </row>
    <row r="19" spans="1:9">
      <c r="A19" s="20">
        <v>2014</v>
      </c>
      <c r="B19" s="125">
        <v>105.30002327129799</v>
      </c>
      <c r="C19" s="125">
        <v>114.53013632636305</v>
      </c>
      <c r="D19" s="125">
        <v>111.33872409495002</v>
      </c>
      <c r="E19" s="125">
        <v>92.105320103629396</v>
      </c>
      <c r="F19" s="125">
        <v>98.275033064556851</v>
      </c>
      <c r="G19" s="125">
        <v>88.666053582888594</v>
      </c>
      <c r="H19" s="125">
        <v>91.037878887898657</v>
      </c>
      <c r="I19" s="125">
        <v>89.323701029794748</v>
      </c>
    </row>
    <row r="20" spans="1:9">
      <c r="A20" s="20">
        <v>2015</v>
      </c>
      <c r="B20" s="125">
        <v>104.92934162833997</v>
      </c>
      <c r="C20" s="125">
        <v>114.29970522188229</v>
      </c>
      <c r="D20" s="125">
        <v>111.7292708734327</v>
      </c>
      <c r="E20" s="125">
        <v>92.739216448151481</v>
      </c>
      <c r="F20" s="125">
        <v>97.416328042770076</v>
      </c>
      <c r="G20" s="125">
        <v>87.646670800360468</v>
      </c>
      <c r="H20" s="125">
        <v>91.840537793167968</v>
      </c>
      <c r="I20" s="125">
        <v>89.477303165835082</v>
      </c>
    </row>
    <row r="21" spans="1:9">
      <c r="A21" s="20">
        <v>2016</v>
      </c>
      <c r="B21" s="125">
        <v>105.05694909722737</v>
      </c>
      <c r="C21" s="125">
        <v>114.76413617627652</v>
      </c>
      <c r="D21" s="125">
        <v>111.22014075621736</v>
      </c>
      <c r="E21" s="125">
        <v>93.287193728736085</v>
      </c>
      <c r="F21" s="125">
        <v>96.72884296617417</v>
      </c>
      <c r="G21" s="125">
        <v>88.186309331781075</v>
      </c>
      <c r="H21" s="125">
        <v>94.308236114849137</v>
      </c>
      <c r="I21" s="125">
        <v>88.730139664380246</v>
      </c>
    </row>
    <row r="22" spans="1:9">
      <c r="A22" s="20">
        <v>2017</v>
      </c>
      <c r="B22" s="125">
        <v>104.86996947354314</v>
      </c>
      <c r="C22" s="125">
        <v>113.97496233238738</v>
      </c>
      <c r="D22" s="125">
        <v>111.32611319520561</v>
      </c>
      <c r="E22" s="125">
        <v>93.998085501191113</v>
      </c>
      <c r="F22" s="125">
        <v>97.688412057678562</v>
      </c>
      <c r="G22" s="125">
        <v>86.358126938190594</v>
      </c>
      <c r="H22" s="125">
        <v>93.203030011229643</v>
      </c>
      <c r="I22" s="125">
        <v>89.063262155655508</v>
      </c>
    </row>
    <row r="23" spans="1:9">
      <c r="A23" s="20">
        <v>2018</v>
      </c>
      <c r="B23" s="125">
        <v>104.52128823975758</v>
      </c>
      <c r="C23" s="125">
        <v>114.67804589243883</v>
      </c>
      <c r="D23" s="125">
        <v>111.2350101500255</v>
      </c>
      <c r="E23" s="125">
        <v>92.895875855301682</v>
      </c>
      <c r="F23" s="125">
        <v>98.440661286467915</v>
      </c>
      <c r="G23" s="125">
        <v>86.463124674948659</v>
      </c>
      <c r="H23" s="125">
        <v>92.249283455672725</v>
      </c>
      <c r="I23" s="125">
        <v>88.917089308830057</v>
      </c>
    </row>
    <row r="24" spans="1:9">
      <c r="A24" s="20">
        <v>2019</v>
      </c>
      <c r="B24" s="125">
        <v>104.67192966818509</v>
      </c>
      <c r="C24" s="125">
        <v>113.64201602005353</v>
      </c>
      <c r="D24" s="125">
        <v>111.49079877434835</v>
      </c>
      <c r="E24" s="125">
        <v>94.233826381208644</v>
      </c>
      <c r="F24" s="125">
        <v>97.055257360369055</v>
      </c>
      <c r="G24" s="125">
        <v>85.460366578847484</v>
      </c>
      <c r="H24" s="125">
        <v>93.75500180375974</v>
      </c>
      <c r="I24" s="125">
        <v>88.972991584024939</v>
      </c>
    </row>
    <row r="26" spans="1:9">
      <c r="A26" s="20" t="s">
        <v>84</v>
      </c>
      <c r="B26" s="125">
        <f>B24-B13</f>
        <v>-2.2012505496004451</v>
      </c>
      <c r="C26" s="125">
        <f t="shared" ref="C26:H26" si="0">C24-C13</f>
        <v>-2.3343879536963072</v>
      </c>
      <c r="D26" s="125">
        <f t="shared" si="0"/>
        <v>-2.3284779972001246</v>
      </c>
      <c r="E26" s="125">
        <f>E24-E13</f>
        <v>-8.9764710965430794</v>
      </c>
      <c r="F26" s="125">
        <f t="shared" si="0"/>
        <v>3.8557270236700276</v>
      </c>
      <c r="G26" s="125">
        <f t="shared" si="0"/>
        <v>-1.859314432168901</v>
      </c>
      <c r="H26" s="125">
        <f t="shared" si="0"/>
        <v>-1.6908336855627226</v>
      </c>
      <c r="I26" s="125">
        <f>I24-I13</f>
        <v>2.3000874783514291</v>
      </c>
    </row>
    <row r="27" spans="1:9">
      <c r="B27" s="177"/>
      <c r="C27" s="177"/>
      <c r="D27" s="177"/>
      <c r="E27" s="177"/>
      <c r="F27" s="177"/>
      <c r="G27" s="177"/>
      <c r="H27" s="177"/>
      <c r="I27" s="177"/>
    </row>
    <row r="29" spans="1:9">
      <c r="A29" s="20" t="s">
        <v>114</v>
      </c>
    </row>
    <row r="48" spans="1:1">
      <c r="A48" s="20" t="s">
        <v>85</v>
      </c>
    </row>
    <row r="49" spans="1:1">
      <c r="A49" s="20" t="s">
        <v>86</v>
      </c>
    </row>
    <row r="50" spans="1:1">
      <c r="A50" s="20"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38589-C0A0-438E-846A-2F18B260C54D}">
  <dimension ref="A1:K31"/>
  <sheetViews>
    <sheetView zoomScale="119" zoomScaleNormal="68" workbookViewId="0">
      <selection activeCell="A31" sqref="A31"/>
    </sheetView>
  </sheetViews>
  <sheetFormatPr baseColWidth="10" defaultColWidth="9" defaultRowHeight="16"/>
  <cols>
    <col min="1" max="1" width="17.6640625" style="20" customWidth="1"/>
    <col min="2" max="11" width="12.6640625" style="20" customWidth="1"/>
    <col min="12" max="16384" width="9" style="20"/>
  </cols>
  <sheetData>
    <row r="1" spans="1:11">
      <c r="A1" s="14" t="s">
        <v>150</v>
      </c>
    </row>
    <row r="2" spans="1:11">
      <c r="A2" s="20" t="s">
        <v>81</v>
      </c>
    </row>
    <row r="4" spans="1:11" ht="68">
      <c r="B4" s="191" t="s">
        <v>0</v>
      </c>
      <c r="C4" s="191" t="s">
        <v>1</v>
      </c>
      <c r="D4" s="191" t="s">
        <v>2</v>
      </c>
      <c r="E4" s="191" t="s">
        <v>3</v>
      </c>
      <c r="F4" s="191" t="s">
        <v>4</v>
      </c>
      <c r="G4" s="191" t="s">
        <v>5</v>
      </c>
      <c r="H4" s="191" t="s">
        <v>6</v>
      </c>
      <c r="I4" s="191" t="s">
        <v>7</v>
      </c>
      <c r="J4" s="191" t="s">
        <v>8</v>
      </c>
      <c r="K4" s="191" t="s">
        <v>9</v>
      </c>
    </row>
    <row r="5" spans="1:11">
      <c r="A5" s="20">
        <v>2000</v>
      </c>
      <c r="B5" s="59">
        <v>10301.758535709438</v>
      </c>
      <c r="C5" s="59">
        <v>11558.226745633536</v>
      </c>
      <c r="D5" s="193" t="s">
        <v>15</v>
      </c>
      <c r="E5" s="59">
        <v>10583.282141781627</v>
      </c>
      <c r="F5" s="193" t="s">
        <v>15</v>
      </c>
      <c r="G5" s="193" t="s">
        <v>15</v>
      </c>
      <c r="H5" s="193" t="s">
        <v>15</v>
      </c>
      <c r="I5" s="193" t="s">
        <v>15</v>
      </c>
      <c r="J5" s="193" t="s">
        <v>15</v>
      </c>
      <c r="K5" s="193" t="s">
        <v>15</v>
      </c>
    </row>
    <row r="6" spans="1:11">
      <c r="A6" s="20">
        <v>2001</v>
      </c>
      <c r="B6" s="59">
        <v>10710.079038383481</v>
      </c>
      <c r="C6" s="59">
        <v>12344.669337328105</v>
      </c>
      <c r="D6" s="193" t="s">
        <v>15</v>
      </c>
      <c r="E6" s="59">
        <v>11320.959427267799</v>
      </c>
      <c r="F6" s="193" t="s">
        <v>15</v>
      </c>
      <c r="G6" s="193" t="s">
        <v>15</v>
      </c>
      <c r="H6" s="193" t="s">
        <v>15</v>
      </c>
      <c r="I6" s="193" t="s">
        <v>15</v>
      </c>
      <c r="J6" s="193" t="s">
        <v>15</v>
      </c>
      <c r="K6" s="193" t="s">
        <v>15</v>
      </c>
    </row>
    <row r="7" spans="1:11">
      <c r="A7" s="20">
        <v>2002</v>
      </c>
      <c r="B7" s="59">
        <v>10962.396263447685</v>
      </c>
      <c r="C7" s="59">
        <v>12468.547301520421</v>
      </c>
      <c r="D7" s="193" t="s">
        <v>15</v>
      </c>
      <c r="E7" s="59">
        <v>11389.397736010251</v>
      </c>
      <c r="F7" s="193" t="s">
        <v>15</v>
      </c>
      <c r="G7" s="193" t="s">
        <v>15</v>
      </c>
      <c r="H7" s="193" t="s">
        <v>15</v>
      </c>
      <c r="I7" s="193" t="s">
        <v>15</v>
      </c>
      <c r="J7" s="193" t="s">
        <v>15</v>
      </c>
      <c r="K7" s="193" t="s">
        <v>15</v>
      </c>
    </row>
    <row r="8" spans="1:11">
      <c r="A8" s="20">
        <v>2003</v>
      </c>
      <c r="B8" s="59">
        <v>10806.000553458442</v>
      </c>
      <c r="C8" s="59">
        <v>12187.46943707279</v>
      </c>
      <c r="D8" s="193" t="s">
        <v>15</v>
      </c>
      <c r="E8" s="59">
        <v>11006.606714974449</v>
      </c>
      <c r="F8" s="193" t="s">
        <v>15</v>
      </c>
      <c r="G8" s="193" t="s">
        <v>15</v>
      </c>
      <c r="H8" s="193" t="s">
        <v>15</v>
      </c>
      <c r="I8" s="193" t="s">
        <v>15</v>
      </c>
      <c r="J8" s="193" t="s">
        <v>15</v>
      </c>
      <c r="K8" s="193" t="s">
        <v>15</v>
      </c>
    </row>
    <row r="9" spans="1:11">
      <c r="A9" s="20">
        <v>2004</v>
      </c>
      <c r="B9" s="59">
        <v>10889.082016692502</v>
      </c>
      <c r="C9" s="59">
        <v>12253.246254799944</v>
      </c>
      <c r="D9" s="193" t="s">
        <v>15</v>
      </c>
      <c r="E9" s="59">
        <v>11137.839681454991</v>
      </c>
      <c r="F9" s="193" t="s">
        <v>15</v>
      </c>
      <c r="G9" s="193" t="s">
        <v>15</v>
      </c>
      <c r="H9" s="193" t="s">
        <v>15</v>
      </c>
      <c r="I9" s="193" t="s">
        <v>15</v>
      </c>
      <c r="J9" s="193" t="s">
        <v>15</v>
      </c>
      <c r="K9" s="193" t="s">
        <v>15</v>
      </c>
    </row>
    <row r="10" spans="1:11">
      <c r="A10" s="20">
        <v>2005</v>
      </c>
      <c r="B10" s="59">
        <v>11007.131626571141</v>
      </c>
      <c r="C10" s="59">
        <v>12244.830415612829</v>
      </c>
      <c r="D10" s="193" t="s">
        <v>15</v>
      </c>
      <c r="E10" s="59">
        <v>11093.058374671586</v>
      </c>
      <c r="F10" s="193" t="s">
        <v>15</v>
      </c>
      <c r="G10" s="193" t="s">
        <v>15</v>
      </c>
      <c r="H10" s="193" t="s">
        <v>15</v>
      </c>
      <c r="I10" s="193" t="s">
        <v>15</v>
      </c>
      <c r="J10" s="193" t="s">
        <v>15</v>
      </c>
      <c r="K10" s="193" t="s">
        <v>15</v>
      </c>
    </row>
    <row r="11" spans="1:11">
      <c r="A11" s="20">
        <v>2006</v>
      </c>
      <c r="B11" s="59">
        <v>11008.70338834904</v>
      </c>
      <c r="C11" s="59">
        <v>12531.785202974996</v>
      </c>
      <c r="D11" s="59">
        <v>10531.518450544909</v>
      </c>
      <c r="E11" s="59">
        <v>11252.618648032756</v>
      </c>
      <c r="F11" s="193" t="s">
        <v>15</v>
      </c>
      <c r="G11" s="193" t="s">
        <v>15</v>
      </c>
      <c r="H11" s="193" t="s">
        <v>15</v>
      </c>
      <c r="I11" s="193" t="s">
        <v>15</v>
      </c>
      <c r="J11" s="193" t="s">
        <v>15</v>
      </c>
      <c r="K11" s="193" t="s">
        <v>15</v>
      </c>
    </row>
    <row r="12" spans="1:11">
      <c r="A12" s="20">
        <v>2007</v>
      </c>
      <c r="B12" s="59">
        <v>11426.177460979299</v>
      </c>
      <c r="C12" s="59">
        <v>12744.101316055923</v>
      </c>
      <c r="D12" s="59">
        <v>10754.225944728318</v>
      </c>
      <c r="E12" s="59">
        <v>11336.72246524814</v>
      </c>
      <c r="F12" s="193" t="s">
        <v>15</v>
      </c>
      <c r="G12" s="193" t="s">
        <v>15</v>
      </c>
      <c r="H12" s="193" t="s">
        <v>15</v>
      </c>
      <c r="I12" s="193" t="s">
        <v>15</v>
      </c>
      <c r="J12" s="193" t="s">
        <v>15</v>
      </c>
      <c r="K12" s="193" t="s">
        <v>15</v>
      </c>
    </row>
    <row r="13" spans="1:11">
      <c r="A13" s="20">
        <v>2008</v>
      </c>
      <c r="B13" s="59">
        <v>11224.210430090696</v>
      </c>
      <c r="C13" s="59">
        <v>12851.467730609169</v>
      </c>
      <c r="D13" s="59">
        <v>10814.337622508167</v>
      </c>
      <c r="E13" s="59">
        <v>11339.903442218329</v>
      </c>
      <c r="F13" s="59">
        <v>10466.967033015982</v>
      </c>
      <c r="G13" s="59">
        <v>13983.067055313413</v>
      </c>
      <c r="H13" s="59">
        <v>14077.233782449013</v>
      </c>
      <c r="I13" s="59">
        <v>14253.933940688068</v>
      </c>
      <c r="J13" s="59">
        <v>12705.804654279211</v>
      </c>
      <c r="K13" s="59">
        <v>14551.604154695484</v>
      </c>
    </row>
    <row r="14" spans="1:11">
      <c r="A14" s="20">
        <v>2009</v>
      </c>
      <c r="B14" s="59">
        <v>11920.460045633228</v>
      </c>
      <c r="C14" s="59">
        <v>13587.318423361228</v>
      </c>
      <c r="D14" s="59">
        <v>11391.291998416931</v>
      </c>
      <c r="E14" s="59">
        <v>11980.398283605491</v>
      </c>
      <c r="F14" s="59">
        <v>11093.327497443421</v>
      </c>
      <c r="G14" s="59">
        <v>15087.910124050701</v>
      </c>
      <c r="H14" s="59">
        <v>15169.884639777851</v>
      </c>
      <c r="I14" s="59">
        <v>14901.676549036385</v>
      </c>
      <c r="J14" s="59">
        <v>13511.162812041115</v>
      </c>
      <c r="K14" s="59">
        <v>15466.702575993706</v>
      </c>
    </row>
    <row r="15" spans="1:11">
      <c r="A15" s="20">
        <v>2010</v>
      </c>
      <c r="B15" s="59">
        <v>11706.204569019899</v>
      </c>
      <c r="C15" s="59">
        <v>13524.080351402201</v>
      </c>
      <c r="D15" s="59">
        <v>11421.489421226388</v>
      </c>
      <c r="E15" s="59">
        <v>12071.63052185219</v>
      </c>
      <c r="F15" s="59">
        <v>11049.166607773806</v>
      </c>
      <c r="G15" s="59">
        <v>14687.085685982505</v>
      </c>
      <c r="H15" s="59">
        <v>14937.318203504748</v>
      </c>
      <c r="I15" s="59">
        <v>14748.575569772092</v>
      </c>
      <c r="J15" s="59">
        <v>13437.182736554501</v>
      </c>
      <c r="K15" s="59">
        <v>15273.192504986018</v>
      </c>
    </row>
    <row r="16" spans="1:11">
      <c r="A16" s="20">
        <v>2011</v>
      </c>
      <c r="B16" s="59">
        <v>11537.63832228882</v>
      </c>
      <c r="C16" s="59">
        <v>13405.370055419129</v>
      </c>
      <c r="D16" s="59">
        <v>11337.152041524676</v>
      </c>
      <c r="E16" s="59">
        <v>11953.159788790361</v>
      </c>
      <c r="F16" s="59">
        <v>10988.538885592801</v>
      </c>
      <c r="G16" s="59">
        <v>14605.506089743592</v>
      </c>
      <c r="H16" s="59">
        <v>14659.140574037836</v>
      </c>
      <c r="I16" s="59">
        <v>14852.121447028425</v>
      </c>
      <c r="J16" s="59">
        <v>13448.737478411054</v>
      </c>
      <c r="K16" s="59">
        <v>15140.150150444795</v>
      </c>
    </row>
    <row r="17" spans="1:11">
      <c r="A17" s="20">
        <v>2012</v>
      </c>
      <c r="B17" s="59">
        <v>12254.49032381822</v>
      </c>
      <c r="C17" s="59">
        <v>13653.010671412645</v>
      </c>
      <c r="D17" s="59">
        <v>11560.731537148597</v>
      </c>
      <c r="E17" s="59">
        <v>12225.660351230183</v>
      </c>
      <c r="F17" s="59">
        <v>11243.688859443093</v>
      </c>
      <c r="G17" s="59">
        <v>15052.361204855113</v>
      </c>
      <c r="H17" s="59">
        <v>14960.878936445813</v>
      </c>
      <c r="I17" s="59">
        <v>15046.226855944833</v>
      </c>
      <c r="J17" s="59">
        <v>13869.354785668482</v>
      </c>
      <c r="K17" s="59">
        <v>15396.888895058961</v>
      </c>
    </row>
    <row r="18" spans="1:11">
      <c r="A18" s="20">
        <v>2013</v>
      </c>
      <c r="B18" s="59">
        <v>12356.898904695747</v>
      </c>
      <c r="C18" s="59">
        <v>13757.293825280078</v>
      </c>
      <c r="D18" s="59">
        <v>11695.424346031079</v>
      </c>
      <c r="E18" s="59">
        <v>12544.148685722494</v>
      </c>
      <c r="F18" s="59">
        <v>11447.590496942435</v>
      </c>
      <c r="G18" s="59">
        <v>15281.869014100434</v>
      </c>
      <c r="H18" s="59">
        <v>15077.512511788962</v>
      </c>
      <c r="I18" s="59">
        <v>15037.805507312041</v>
      </c>
      <c r="J18" s="59">
        <v>13794.94132804919</v>
      </c>
      <c r="K18" s="59">
        <v>15408.346580001693</v>
      </c>
    </row>
    <row r="19" spans="1:11">
      <c r="A19" s="20">
        <v>2014</v>
      </c>
      <c r="B19" s="59">
        <v>12274.784931772394</v>
      </c>
      <c r="C19" s="59">
        <v>13854.57722377326</v>
      </c>
      <c r="D19" s="59">
        <v>11905.23848489285</v>
      </c>
      <c r="E19" s="59">
        <v>12640.345898581987</v>
      </c>
      <c r="F19" s="59">
        <v>11553.127946723243</v>
      </c>
      <c r="G19" s="59">
        <v>15420.56519080667</v>
      </c>
      <c r="H19" s="59">
        <v>15046.142005210017</v>
      </c>
      <c r="I19" s="59">
        <v>15063.439328346487</v>
      </c>
      <c r="J19" s="59">
        <v>13682.24069047255</v>
      </c>
      <c r="K19" s="59">
        <v>15498.019142023708</v>
      </c>
    </row>
    <row r="20" spans="1:11">
      <c r="A20" s="20">
        <v>2015</v>
      </c>
      <c r="B20" s="59">
        <v>12655.035448076542</v>
      </c>
      <c r="C20" s="59">
        <v>14208.150399580558</v>
      </c>
      <c r="D20" s="59">
        <v>12234.78317304872</v>
      </c>
      <c r="E20" s="59">
        <v>12907.700292881987</v>
      </c>
      <c r="F20" s="59">
        <v>11767.875107348793</v>
      </c>
      <c r="G20" s="59">
        <v>15872.255840135098</v>
      </c>
      <c r="H20" s="59">
        <v>15748.319662793348</v>
      </c>
      <c r="I20" s="59">
        <v>15526.333075199824</v>
      </c>
      <c r="J20" s="59">
        <v>13997.381673553371</v>
      </c>
      <c r="K20" s="59">
        <v>15956.858712497367</v>
      </c>
    </row>
    <row r="21" spans="1:11">
      <c r="A21" s="20">
        <v>2016</v>
      </c>
      <c r="B21" s="59">
        <v>13029.654231841978</v>
      </c>
      <c r="C21" s="59">
        <v>14692.45324450605</v>
      </c>
      <c r="D21" s="59">
        <v>12672.973407485923</v>
      </c>
      <c r="E21" s="59">
        <v>13409.375909487775</v>
      </c>
      <c r="F21" s="59">
        <v>12257.560317606427</v>
      </c>
      <c r="G21" s="59">
        <v>16335.716823298111</v>
      </c>
      <c r="H21" s="59">
        <v>16271.485703690447</v>
      </c>
      <c r="I21" s="59">
        <v>16108.89906184483</v>
      </c>
      <c r="J21" s="59">
        <v>14565.794105831572</v>
      </c>
      <c r="K21" s="59">
        <v>16534.595706388362</v>
      </c>
    </row>
    <row r="22" spans="1:11">
      <c r="A22" s="20">
        <v>2017</v>
      </c>
      <c r="B22" s="59">
        <v>13388.039833710316</v>
      </c>
      <c r="C22" s="59">
        <v>14966.222158449422</v>
      </c>
      <c r="D22" s="59">
        <v>12870.992041332043</v>
      </c>
      <c r="E22" s="59">
        <v>13699.407594938928</v>
      </c>
      <c r="F22" s="59">
        <v>12597.255719769095</v>
      </c>
      <c r="G22" s="59">
        <v>16668.082946017399</v>
      </c>
      <c r="H22" s="59">
        <v>16597.115950013838</v>
      </c>
      <c r="I22" s="59">
        <v>16571.311966350833</v>
      </c>
      <c r="J22" s="59">
        <v>14672.560363677903</v>
      </c>
      <c r="K22" s="59">
        <v>16812.554306551145</v>
      </c>
    </row>
    <row r="23" spans="1:11">
      <c r="A23" s="20">
        <v>2018</v>
      </c>
      <c r="B23" s="59">
        <v>12503.765207642991</v>
      </c>
      <c r="C23" s="59">
        <v>13650.303549513308</v>
      </c>
      <c r="D23" s="59">
        <v>11412.13701700335</v>
      </c>
      <c r="E23" s="59">
        <v>12208.171980492303</v>
      </c>
      <c r="F23" s="59">
        <v>11055.423324025445</v>
      </c>
      <c r="G23" s="59">
        <v>15364.891321948015</v>
      </c>
      <c r="H23" s="59">
        <v>15302.101924734916</v>
      </c>
      <c r="I23" s="59">
        <v>15559.521109920015</v>
      </c>
      <c r="J23" s="59">
        <v>13664.819590771633</v>
      </c>
      <c r="K23" s="59">
        <v>15845.419711879169</v>
      </c>
    </row>
    <row r="24" spans="1:11">
      <c r="A24" s="20">
        <v>2019</v>
      </c>
      <c r="B24" s="59">
        <v>12457.427395484743</v>
      </c>
      <c r="C24" s="59">
        <v>14967.065325722569</v>
      </c>
      <c r="D24" s="59">
        <v>12796.567069294342</v>
      </c>
      <c r="E24" s="59">
        <v>13747.36147757256</v>
      </c>
      <c r="F24" s="59">
        <v>12543.778801843318</v>
      </c>
      <c r="G24" s="59">
        <v>16518.138261464752</v>
      </c>
      <c r="H24" s="59">
        <v>16428.915662650601</v>
      </c>
      <c r="I24" s="59">
        <v>16577.265973254085</v>
      </c>
      <c r="J24" s="59">
        <v>14862.989323843416</v>
      </c>
      <c r="K24" s="59">
        <v>16912.23713820129</v>
      </c>
    </row>
    <row r="26" spans="1:11">
      <c r="A26" s="20" t="s">
        <v>21</v>
      </c>
      <c r="B26" s="71">
        <f>100*((B24/B13)^(1/11)-1)</f>
        <v>0.95217674086944815</v>
      </c>
      <c r="C26" s="71">
        <f t="shared" ref="C26:J26" si="0">100*((C24/C13)^(1/11)-1)</f>
        <v>1.3950422164119125</v>
      </c>
      <c r="D26" s="71">
        <f t="shared" si="0"/>
        <v>1.5418025084384945</v>
      </c>
      <c r="E26" s="71">
        <f t="shared" si="0"/>
        <v>1.7655791916561414</v>
      </c>
      <c r="F26" s="71">
        <f t="shared" si="0"/>
        <v>1.6590715903836983</v>
      </c>
      <c r="G26" s="71">
        <f t="shared" si="0"/>
        <v>1.5261832414742882</v>
      </c>
      <c r="H26" s="71">
        <f t="shared" si="0"/>
        <v>1.414308627761085</v>
      </c>
      <c r="I26" s="71">
        <f t="shared" si="0"/>
        <v>1.3821860047854129</v>
      </c>
      <c r="J26" s="71">
        <f t="shared" si="0"/>
        <v>1.4358030964247481</v>
      </c>
      <c r="K26" s="71">
        <f>100*((K24/K13)^(1/11)-1)</f>
        <v>1.37607477676569</v>
      </c>
    </row>
    <row r="29" spans="1:11">
      <c r="A29" s="15" t="s">
        <v>144</v>
      </c>
    </row>
    <row r="31" spans="1:11">
      <c r="A31" s="20"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DD484-0AB6-4035-A326-D6005A580A18}">
  <dimension ref="A1:I31"/>
  <sheetViews>
    <sheetView zoomScale="86" zoomScaleNormal="86" workbookViewId="0"/>
  </sheetViews>
  <sheetFormatPr baseColWidth="10" defaultColWidth="9" defaultRowHeight="16"/>
  <cols>
    <col min="1" max="1" width="20.5" style="20" customWidth="1"/>
    <col min="2" max="9" width="12.6640625" style="20" customWidth="1"/>
    <col min="10" max="16384" width="9" style="20"/>
  </cols>
  <sheetData>
    <row r="1" spans="1:9">
      <c r="A1" s="14" t="s">
        <v>151</v>
      </c>
    </row>
    <row r="4" spans="1:9" ht="68">
      <c r="B4" s="191" t="s">
        <v>2</v>
      </c>
      <c r="C4" s="191" t="s">
        <v>3</v>
      </c>
      <c r="D4" s="191" t="s">
        <v>4</v>
      </c>
      <c r="E4" s="191" t="s">
        <v>5</v>
      </c>
      <c r="F4" s="191" t="s">
        <v>6</v>
      </c>
      <c r="G4" s="191" t="s">
        <v>7</v>
      </c>
      <c r="H4" s="191" t="s">
        <v>8</v>
      </c>
      <c r="I4" s="191" t="s">
        <v>9</v>
      </c>
    </row>
    <row r="5" spans="1:9">
      <c r="A5" s="20">
        <v>2000</v>
      </c>
      <c r="B5" s="192" t="s">
        <v>15</v>
      </c>
      <c r="C5" s="192">
        <v>91.564929246432854</v>
      </c>
      <c r="D5" s="192" t="s">
        <v>15</v>
      </c>
      <c r="E5" s="192" t="s">
        <v>15</v>
      </c>
      <c r="F5" s="192" t="s">
        <v>15</v>
      </c>
      <c r="G5" s="192" t="s">
        <v>15</v>
      </c>
      <c r="H5" s="192" t="s">
        <v>15</v>
      </c>
      <c r="I5" s="192" t="s">
        <v>15</v>
      </c>
    </row>
    <row r="6" spans="1:9">
      <c r="A6" s="20">
        <v>2001</v>
      </c>
      <c r="B6" s="192" t="s">
        <v>15</v>
      </c>
      <c r="C6" s="192">
        <v>91.707271518688742</v>
      </c>
      <c r="D6" s="192" t="s">
        <v>15</v>
      </c>
      <c r="E6" s="192" t="s">
        <v>15</v>
      </c>
      <c r="F6" s="192" t="s">
        <v>15</v>
      </c>
      <c r="G6" s="192" t="s">
        <v>15</v>
      </c>
      <c r="H6" s="192" t="s">
        <v>15</v>
      </c>
      <c r="I6" s="192" t="s">
        <v>15</v>
      </c>
    </row>
    <row r="7" spans="1:9">
      <c r="A7" s="20">
        <v>2002</v>
      </c>
      <c r="B7" s="192" t="s">
        <v>15</v>
      </c>
      <c r="C7" s="192">
        <v>91.34502569213835</v>
      </c>
      <c r="D7" s="192" t="s">
        <v>15</v>
      </c>
      <c r="E7" s="192" t="s">
        <v>15</v>
      </c>
      <c r="F7" s="192" t="s">
        <v>15</v>
      </c>
      <c r="G7" s="192" t="s">
        <v>15</v>
      </c>
      <c r="H7" s="192" t="s">
        <v>15</v>
      </c>
      <c r="I7" s="192" t="s">
        <v>15</v>
      </c>
    </row>
    <row r="8" spans="1:9">
      <c r="A8" s="20">
        <v>2003</v>
      </c>
      <c r="B8" s="192" t="s">
        <v>15</v>
      </c>
      <c r="C8" s="192">
        <v>90.310845674769027</v>
      </c>
      <c r="D8" s="192" t="s">
        <v>15</v>
      </c>
      <c r="E8" s="192" t="s">
        <v>15</v>
      </c>
      <c r="F8" s="192" t="s">
        <v>15</v>
      </c>
      <c r="G8" s="192" t="s">
        <v>15</v>
      </c>
      <c r="H8" s="192" t="s">
        <v>15</v>
      </c>
      <c r="I8" s="192" t="s">
        <v>15</v>
      </c>
    </row>
    <row r="9" spans="1:9">
      <c r="A9" s="20">
        <v>2004</v>
      </c>
      <c r="B9" s="192" t="s">
        <v>15</v>
      </c>
      <c r="C9" s="192">
        <v>90.897052502245941</v>
      </c>
      <c r="D9" s="192" t="s">
        <v>15</v>
      </c>
      <c r="E9" s="192" t="s">
        <v>15</v>
      </c>
      <c r="F9" s="192" t="s">
        <v>15</v>
      </c>
      <c r="G9" s="192" t="s">
        <v>15</v>
      </c>
      <c r="H9" s="192" t="s">
        <v>15</v>
      </c>
      <c r="I9" s="192" t="s">
        <v>15</v>
      </c>
    </row>
    <row r="10" spans="1:9">
      <c r="A10" s="20">
        <v>2005</v>
      </c>
      <c r="B10" s="192" t="s">
        <v>15</v>
      </c>
      <c r="C10" s="192">
        <v>90.59380978055303</v>
      </c>
      <c r="D10" s="192" t="s">
        <v>15</v>
      </c>
      <c r="E10" s="192" t="s">
        <v>15</v>
      </c>
      <c r="F10" s="192" t="s">
        <v>15</v>
      </c>
      <c r="G10" s="192" t="s">
        <v>15</v>
      </c>
      <c r="H10" s="192" t="s">
        <v>15</v>
      </c>
      <c r="I10" s="192" t="s">
        <v>15</v>
      </c>
    </row>
    <row r="11" spans="1:9">
      <c r="A11" s="20">
        <v>2006</v>
      </c>
      <c r="B11" s="192">
        <v>84.038453260791357</v>
      </c>
      <c r="C11" s="192">
        <v>89.792623044332331</v>
      </c>
      <c r="D11" s="192" t="s">
        <v>15</v>
      </c>
      <c r="E11" s="192" t="s">
        <v>15</v>
      </c>
      <c r="F11" s="192" t="s">
        <v>15</v>
      </c>
      <c r="G11" s="192" t="s">
        <v>15</v>
      </c>
      <c r="H11" s="192" t="s">
        <v>15</v>
      </c>
      <c r="I11" s="192" t="s">
        <v>15</v>
      </c>
    </row>
    <row r="12" spans="1:9">
      <c r="A12" s="20">
        <v>2007</v>
      </c>
      <c r="B12" s="192">
        <v>84.385910610890875</v>
      </c>
      <c r="C12" s="192">
        <v>88.956625375893182</v>
      </c>
      <c r="D12" s="192" t="s">
        <v>15</v>
      </c>
      <c r="E12" s="192" t="s">
        <v>15</v>
      </c>
      <c r="F12" s="192" t="s">
        <v>15</v>
      </c>
      <c r="G12" s="192" t="s">
        <v>15</v>
      </c>
      <c r="H12" s="192" t="s">
        <v>15</v>
      </c>
      <c r="I12" s="192" t="s">
        <v>15</v>
      </c>
    </row>
    <row r="13" spans="1:9">
      <c r="A13" s="20">
        <v>2008</v>
      </c>
      <c r="B13" s="192">
        <v>84.148657952515123</v>
      </c>
      <c r="C13" s="192">
        <v>88.238197223258396</v>
      </c>
      <c r="D13" s="192">
        <v>81.445693615882732</v>
      </c>
      <c r="E13" s="192">
        <v>108.80521469161877</v>
      </c>
      <c r="F13" s="192">
        <v>109.53794599600758</v>
      </c>
      <c r="G13" s="192">
        <v>110.91288745750461</v>
      </c>
      <c r="H13" s="192">
        <v>98.866564664960237</v>
      </c>
      <c r="I13" s="192">
        <v>113.22912261637627</v>
      </c>
    </row>
    <row r="14" spans="1:9">
      <c r="A14" s="20">
        <v>2009</v>
      </c>
      <c r="B14" s="192">
        <v>83.837676011415311</v>
      </c>
      <c r="C14" s="192">
        <v>88.173382784693601</v>
      </c>
      <c r="D14" s="192">
        <v>81.644715695852199</v>
      </c>
      <c r="E14" s="192">
        <v>111.04406074792097</v>
      </c>
      <c r="F14" s="192">
        <v>111.64737711376259</v>
      </c>
      <c r="G14" s="192">
        <v>109.67341814419633</v>
      </c>
      <c r="H14" s="192">
        <v>99.439509629882693</v>
      </c>
      <c r="I14" s="192">
        <v>113.83189893747669</v>
      </c>
    </row>
    <row r="15" spans="1:9">
      <c r="A15" s="20">
        <v>2010</v>
      </c>
      <c r="B15" s="192">
        <v>84.452984043696446</v>
      </c>
      <c r="C15" s="192">
        <v>89.26026915094883</v>
      </c>
      <c r="D15" s="192">
        <v>81.69994794971926</v>
      </c>
      <c r="E15" s="192">
        <v>108.59951511941233</v>
      </c>
      <c r="F15" s="192">
        <v>110.44978893486108</v>
      </c>
      <c r="G15" s="192">
        <v>109.05418473236838</v>
      </c>
      <c r="H15" s="192">
        <v>99.357460081648441</v>
      </c>
      <c r="I15" s="192">
        <v>112.93331678114784</v>
      </c>
    </row>
    <row r="16" spans="1:9">
      <c r="A16" s="20">
        <v>2011</v>
      </c>
      <c r="B16" s="192">
        <v>84.571720099152543</v>
      </c>
      <c r="C16" s="192">
        <v>89.166951299179459</v>
      </c>
      <c r="D16" s="192">
        <v>81.971171554124155</v>
      </c>
      <c r="E16" s="192">
        <v>108.95265128350043</v>
      </c>
      <c r="F16" s="192">
        <v>109.35274828994272</v>
      </c>
      <c r="G16" s="192">
        <v>110.79232714672017</v>
      </c>
      <c r="H16" s="192">
        <v>100.323507839117</v>
      </c>
      <c r="I16" s="192">
        <v>112.94093402758681</v>
      </c>
    </row>
    <row r="17" spans="1:9">
      <c r="A17" s="20">
        <v>2012</v>
      </c>
      <c r="B17" s="192">
        <v>84.675327774811109</v>
      </c>
      <c r="C17" s="192">
        <v>89.54552695713393</v>
      </c>
      <c r="D17" s="192">
        <v>82.353182972204721</v>
      </c>
      <c r="E17" s="192">
        <v>110.24939163324979</v>
      </c>
      <c r="F17" s="192">
        <v>109.57933965269395</v>
      </c>
      <c r="G17" s="192">
        <v>110.20446125812656</v>
      </c>
      <c r="H17" s="192">
        <v>101.58458906583022</v>
      </c>
      <c r="I17" s="192">
        <v>112.77284743721569</v>
      </c>
    </row>
    <row r="18" spans="1:9">
      <c r="A18" s="20">
        <v>2013</v>
      </c>
      <c r="B18" s="192">
        <v>85.01253585599693</v>
      </c>
      <c r="C18" s="192">
        <v>91.181803958214971</v>
      </c>
      <c r="D18" s="192">
        <v>83.211063471702658</v>
      </c>
      <c r="E18" s="192">
        <v>111.08194102839347</v>
      </c>
      <c r="F18" s="192">
        <v>109.59649988781139</v>
      </c>
      <c r="G18" s="192">
        <v>109.30787477751566</v>
      </c>
      <c r="H18" s="192">
        <v>100.27365485717789</v>
      </c>
      <c r="I18" s="192">
        <v>112.00129019333497</v>
      </c>
    </row>
    <row r="19" spans="1:9">
      <c r="A19" s="20">
        <v>2014</v>
      </c>
      <c r="B19" s="192">
        <v>85.930001995762723</v>
      </c>
      <c r="C19" s="192">
        <v>91.235883234980591</v>
      </c>
      <c r="D19" s="192">
        <v>83.388527561123055</v>
      </c>
      <c r="E19" s="192">
        <v>111.30303683569868</v>
      </c>
      <c r="F19" s="192">
        <v>108.60051347790053</v>
      </c>
      <c r="G19" s="192">
        <v>108.72536263682535</v>
      </c>
      <c r="H19" s="192">
        <v>98.756103989914649</v>
      </c>
      <c r="I19" s="192">
        <v>111.86208638276196</v>
      </c>
    </row>
    <row r="20" spans="1:9">
      <c r="A20" s="20">
        <v>2015</v>
      </c>
      <c r="B20" s="192">
        <v>86.111019583589894</v>
      </c>
      <c r="C20" s="192">
        <v>90.847154132483283</v>
      </c>
      <c r="D20" s="192">
        <v>82.824820799308213</v>
      </c>
      <c r="E20" s="192">
        <v>111.71232985120756</v>
      </c>
      <c r="F20" s="192">
        <v>110.84004053939532</v>
      </c>
      <c r="G20" s="192">
        <v>109.27765147853573</v>
      </c>
      <c r="H20" s="192">
        <v>98.516564647053514</v>
      </c>
      <c r="I20" s="192">
        <v>112.30778295370827</v>
      </c>
    </row>
    <row r="21" spans="1:9">
      <c r="A21" s="20">
        <v>2016</v>
      </c>
      <c r="B21" s="192">
        <v>86.254985444481363</v>
      </c>
      <c r="C21" s="192">
        <v>91.267099417191915</v>
      </c>
      <c r="D21" s="192">
        <v>83.42759451822586</v>
      </c>
      <c r="E21" s="192">
        <v>111.18440570438111</v>
      </c>
      <c r="F21" s="192">
        <v>110.74723487566547</v>
      </c>
      <c r="G21" s="192">
        <v>109.64063518710485</v>
      </c>
      <c r="H21" s="192">
        <v>99.137930633049038</v>
      </c>
      <c r="I21" s="192">
        <v>112.538018200406</v>
      </c>
    </row>
    <row r="22" spans="1:9">
      <c r="A22" s="20">
        <v>2017</v>
      </c>
      <c r="B22" s="192">
        <v>86.000273850442071</v>
      </c>
      <c r="C22" s="192">
        <v>91.535508760336739</v>
      </c>
      <c r="D22" s="192">
        <v>84.171246333244568</v>
      </c>
      <c r="E22" s="192">
        <v>111.37134521691678</v>
      </c>
      <c r="F22" s="192">
        <v>110.89716412263512</v>
      </c>
      <c r="G22" s="192">
        <v>110.72474931153705</v>
      </c>
      <c r="H22" s="192">
        <v>98.037836190974033</v>
      </c>
      <c r="I22" s="192">
        <v>112.33666137355408</v>
      </c>
    </row>
    <row r="23" spans="1:9">
      <c r="A23" s="20">
        <v>2018</v>
      </c>
      <c r="B23" s="192">
        <v>83.603540211457357</v>
      </c>
      <c r="C23" s="192">
        <v>89.435168501638017</v>
      </c>
      <c r="D23" s="192">
        <v>80.990311196556647</v>
      </c>
      <c r="E23" s="192">
        <v>112.56080325404807</v>
      </c>
      <c r="F23" s="192">
        <v>112.10081789925106</v>
      </c>
      <c r="G23" s="192">
        <v>113.98663079895231</v>
      </c>
      <c r="H23" s="192">
        <v>100.10634225975761</v>
      </c>
      <c r="I23" s="192">
        <v>116.08107947492586</v>
      </c>
    </row>
    <row r="24" spans="1:9">
      <c r="A24" s="20">
        <v>2019</v>
      </c>
      <c r="B24" s="192">
        <v>85.498170755639165</v>
      </c>
      <c r="C24" s="192">
        <v>91.850748148644655</v>
      </c>
      <c r="D24" s="192">
        <v>83.809207275159267</v>
      </c>
      <c r="E24" s="192">
        <v>110.36324023438644</v>
      </c>
      <c r="F24" s="192">
        <v>109.76711402746187</v>
      </c>
      <c r="G24" s="192">
        <v>110.75829237388446</v>
      </c>
      <c r="H24" s="192">
        <v>99.304633208887722</v>
      </c>
      <c r="I24" s="192">
        <v>112.99634744785756</v>
      </c>
    </row>
    <row r="26" spans="1:9">
      <c r="A26" s="20" t="s">
        <v>84</v>
      </c>
      <c r="B26" s="192">
        <f>B24-B13</f>
        <v>1.3495128031240426</v>
      </c>
      <c r="C26" s="192">
        <f t="shared" ref="C26:H26" si="0">C24-C13</f>
        <v>3.6125509253862589</v>
      </c>
      <c r="D26" s="192">
        <f t="shared" si="0"/>
        <v>2.3635136592765349</v>
      </c>
      <c r="E26" s="192">
        <f t="shared" si="0"/>
        <v>1.5580255427676661</v>
      </c>
      <c r="F26" s="192">
        <f t="shared" si="0"/>
        <v>0.22916803145429299</v>
      </c>
      <c r="G26" s="192">
        <f t="shared" si="0"/>
        <v>-0.15459508362015129</v>
      </c>
      <c r="H26" s="192">
        <f t="shared" si="0"/>
        <v>0.43806854392748562</v>
      </c>
      <c r="I26" s="192">
        <f>I24-I13</f>
        <v>-0.23277516851871383</v>
      </c>
    </row>
    <row r="29" spans="1:9">
      <c r="A29" s="15" t="s">
        <v>144</v>
      </c>
    </row>
    <row r="31" spans="1:9">
      <c r="A31" s="20"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A9682-BFD8-7642-AA14-1678022C2481}">
  <dimension ref="A1:K30"/>
  <sheetViews>
    <sheetView workbookViewId="0"/>
  </sheetViews>
  <sheetFormatPr baseColWidth="10" defaultRowHeight="16"/>
  <cols>
    <col min="1" max="1" width="19.6640625" style="2" customWidth="1"/>
    <col min="2" max="11" width="15.83203125" style="2" customWidth="1"/>
    <col min="12" max="16384" width="10.83203125" style="2"/>
  </cols>
  <sheetData>
    <row r="1" spans="1:11">
      <c r="A1" s="1" t="s">
        <v>152</v>
      </c>
    </row>
    <row r="4" spans="1:11" ht="51">
      <c r="B4" s="199" t="s">
        <v>0</v>
      </c>
      <c r="C4" s="199" t="s">
        <v>1</v>
      </c>
      <c r="D4" s="199" t="s">
        <v>2</v>
      </c>
      <c r="E4" s="199" t="s">
        <v>3</v>
      </c>
      <c r="F4" s="199" t="s">
        <v>4</v>
      </c>
      <c r="G4" s="199" t="s">
        <v>5</v>
      </c>
      <c r="H4" s="199" t="s">
        <v>6</v>
      </c>
      <c r="I4" s="199" t="s">
        <v>7</v>
      </c>
      <c r="J4" s="199" t="s">
        <v>8</v>
      </c>
      <c r="K4" s="199" t="s">
        <v>9</v>
      </c>
    </row>
    <row r="5" spans="1:11">
      <c r="A5" s="2">
        <v>2000</v>
      </c>
      <c r="B5" s="188">
        <v>14.457482809194076</v>
      </c>
      <c r="C5" s="188">
        <v>27.451099686672954</v>
      </c>
      <c r="D5" s="198" t="s">
        <v>15</v>
      </c>
      <c r="E5" s="188">
        <v>19.184782608695652</v>
      </c>
      <c r="F5" s="198" t="s">
        <v>15</v>
      </c>
      <c r="G5" s="198" t="s">
        <v>15</v>
      </c>
      <c r="H5" s="198" t="s">
        <v>15</v>
      </c>
      <c r="I5" s="198" t="s">
        <v>15</v>
      </c>
      <c r="J5" s="198" t="s">
        <v>15</v>
      </c>
      <c r="K5" s="198" t="s">
        <v>15</v>
      </c>
    </row>
    <row r="6" spans="1:11">
      <c r="A6" s="2">
        <v>2001</v>
      </c>
      <c r="B6" s="188">
        <v>15.453606684587895</v>
      </c>
      <c r="C6" s="188">
        <v>28.01544496200049</v>
      </c>
      <c r="D6" s="198" t="s">
        <v>15</v>
      </c>
      <c r="E6" s="188">
        <v>20.489573889392567</v>
      </c>
      <c r="F6" s="198" t="s">
        <v>15</v>
      </c>
      <c r="G6" s="198" t="s">
        <v>15</v>
      </c>
      <c r="H6" s="198" t="s">
        <v>15</v>
      </c>
      <c r="I6" s="198" t="s">
        <v>15</v>
      </c>
      <c r="J6" s="198" t="s">
        <v>15</v>
      </c>
      <c r="K6" s="198" t="s">
        <v>15</v>
      </c>
    </row>
    <row r="7" spans="1:11">
      <c r="A7" s="2">
        <v>2002</v>
      </c>
      <c r="B7" s="188">
        <v>16.194685408068356</v>
      </c>
      <c r="C7" s="188">
        <v>28.362023835186154</v>
      </c>
      <c r="D7" s="198" t="s">
        <v>15</v>
      </c>
      <c r="E7" s="188">
        <v>20.564149226569608</v>
      </c>
      <c r="F7" s="198" t="s">
        <v>15</v>
      </c>
      <c r="G7" s="198" t="s">
        <v>15</v>
      </c>
      <c r="H7" s="198" t="s">
        <v>15</v>
      </c>
      <c r="I7" s="198" t="s">
        <v>15</v>
      </c>
      <c r="J7" s="198" t="s">
        <v>15</v>
      </c>
      <c r="K7" s="198" t="s">
        <v>15</v>
      </c>
    </row>
    <row r="8" spans="1:11">
      <c r="A8" s="2">
        <v>2003</v>
      </c>
      <c r="B8" s="188">
        <v>15.973745989052473</v>
      </c>
      <c r="C8" s="188">
        <v>27.776766205389659</v>
      </c>
      <c r="D8" s="198" t="s">
        <v>15</v>
      </c>
      <c r="E8" s="188">
        <v>19.699981926622087</v>
      </c>
      <c r="F8" s="198" t="s">
        <v>15</v>
      </c>
      <c r="G8" s="198" t="s">
        <v>15</v>
      </c>
      <c r="H8" s="198" t="s">
        <v>15</v>
      </c>
      <c r="I8" s="198" t="s">
        <v>15</v>
      </c>
      <c r="J8" s="198" t="s">
        <v>15</v>
      </c>
      <c r="K8" s="198" t="s">
        <v>15</v>
      </c>
    </row>
    <row r="9" spans="1:11">
      <c r="A9" s="2">
        <v>2004</v>
      </c>
      <c r="B9" s="188">
        <v>15.516659170731211</v>
      </c>
      <c r="C9" s="188">
        <v>27.677653462352584</v>
      </c>
      <c r="D9" s="198" t="s">
        <v>15</v>
      </c>
      <c r="E9" s="188">
        <v>20.198735320686541</v>
      </c>
      <c r="F9" s="198" t="s">
        <v>15</v>
      </c>
      <c r="G9" s="198" t="s">
        <v>15</v>
      </c>
      <c r="H9" s="198" t="s">
        <v>15</v>
      </c>
      <c r="I9" s="198" t="s">
        <v>15</v>
      </c>
      <c r="J9" s="198" t="s">
        <v>15</v>
      </c>
      <c r="K9" s="198" t="s">
        <v>15</v>
      </c>
    </row>
    <row r="10" spans="1:11">
      <c r="A10" s="2">
        <v>2005</v>
      </c>
      <c r="B10" s="188">
        <v>14.803613699761707</v>
      </c>
      <c r="C10" s="188">
        <v>26.988695991124704</v>
      </c>
      <c r="D10" s="198" t="s">
        <v>15</v>
      </c>
      <c r="E10" s="188">
        <v>19.443447037701976</v>
      </c>
      <c r="F10" s="198" t="s">
        <v>15</v>
      </c>
      <c r="G10" s="198" t="s">
        <v>15</v>
      </c>
      <c r="H10" s="198" t="s">
        <v>15</v>
      </c>
      <c r="I10" s="198" t="s">
        <v>15</v>
      </c>
      <c r="J10" s="198" t="s">
        <v>15</v>
      </c>
      <c r="K10" s="198" t="s">
        <v>15</v>
      </c>
    </row>
    <row r="11" spans="1:11">
      <c r="A11" s="2">
        <v>2006</v>
      </c>
      <c r="B11" s="188">
        <v>14.503506224183623</v>
      </c>
      <c r="C11" s="188">
        <v>26.303543729865172</v>
      </c>
      <c r="D11" s="188">
        <v>18.362452894826994</v>
      </c>
      <c r="E11" s="188">
        <v>18.211148951424988</v>
      </c>
      <c r="F11" s="198" t="s">
        <v>15</v>
      </c>
      <c r="G11" s="198" t="s">
        <v>15</v>
      </c>
      <c r="H11" s="198" t="s">
        <v>15</v>
      </c>
      <c r="I11" s="198" t="s">
        <v>15</v>
      </c>
      <c r="J11" s="198" t="s">
        <v>15</v>
      </c>
      <c r="K11" s="198" t="s">
        <v>15</v>
      </c>
    </row>
    <row r="12" spans="1:11">
      <c r="A12" s="2">
        <v>2007</v>
      </c>
      <c r="B12" s="188">
        <v>14.310974282253248</v>
      </c>
      <c r="C12" s="188">
        <v>25.643913571830819</v>
      </c>
      <c r="D12" s="188">
        <v>17.642112344433233</v>
      </c>
      <c r="E12" s="188">
        <v>17.182497331910351</v>
      </c>
      <c r="F12" s="198" t="s">
        <v>15</v>
      </c>
      <c r="G12" s="198" t="s">
        <v>15</v>
      </c>
      <c r="H12" s="198" t="s">
        <v>15</v>
      </c>
      <c r="I12" s="198" t="s">
        <v>15</v>
      </c>
      <c r="J12" s="198" t="s">
        <v>15</v>
      </c>
      <c r="K12" s="198" t="s">
        <v>15</v>
      </c>
    </row>
    <row r="13" spans="1:11">
      <c r="A13" s="2">
        <v>2008</v>
      </c>
      <c r="B13" s="188">
        <v>14.472279452759199</v>
      </c>
      <c r="C13" s="188">
        <v>25.144134604071066</v>
      </c>
      <c r="D13" s="188">
        <v>17.023026315789473</v>
      </c>
      <c r="E13" s="188">
        <v>16.508104298801975</v>
      </c>
      <c r="F13" s="188">
        <v>14.786777693666414</v>
      </c>
      <c r="G13" s="157">
        <v>28.192934782608695</v>
      </c>
      <c r="H13" s="157">
        <v>30.700976042590948</v>
      </c>
      <c r="I13" s="157">
        <v>27.109266943291839</v>
      </c>
      <c r="J13" s="157">
        <v>26.536312849162012</v>
      </c>
      <c r="K13" s="157">
        <v>34.209768044950295</v>
      </c>
    </row>
    <row r="14" spans="1:11">
      <c r="A14" s="2">
        <v>2009</v>
      </c>
      <c r="B14" s="188">
        <v>17.475724856333557</v>
      </c>
      <c r="C14" s="188">
        <v>26.72790901137358</v>
      </c>
      <c r="D14" s="188">
        <v>18.677231565329883</v>
      </c>
      <c r="E14" s="188">
        <v>18.307638402242468</v>
      </c>
      <c r="F14" s="188">
        <v>16.30570077172019</v>
      </c>
      <c r="G14" s="157">
        <v>30.405405405405407</v>
      </c>
      <c r="H14" s="157">
        <v>32.332155477031804</v>
      </c>
      <c r="I14" s="157">
        <v>28.591160220994475</v>
      </c>
      <c r="J14" s="157">
        <v>28.690807799442897</v>
      </c>
      <c r="K14" s="157">
        <v>35.657527382060273</v>
      </c>
    </row>
    <row r="15" spans="1:11">
      <c r="A15" s="2">
        <v>2010</v>
      </c>
      <c r="B15" s="188">
        <v>16.630822880201602</v>
      </c>
      <c r="C15" s="188">
        <v>26.743614220833695</v>
      </c>
      <c r="D15" s="188">
        <v>19.072574241702398</v>
      </c>
      <c r="E15" s="188">
        <v>19.048451985306979</v>
      </c>
      <c r="F15" s="188">
        <v>16.480038948393378</v>
      </c>
      <c r="G15" s="157">
        <v>29.26829268292683</v>
      </c>
      <c r="H15" s="157">
        <v>31.922398589065256</v>
      </c>
      <c r="I15" s="157">
        <v>29.305555555555557</v>
      </c>
      <c r="J15" s="157">
        <v>28.214616096207216</v>
      </c>
      <c r="K15" s="157">
        <v>35.377929757070596</v>
      </c>
    </row>
    <row r="16" spans="1:11">
      <c r="A16" s="2">
        <v>2011</v>
      </c>
      <c r="B16" s="188">
        <v>15.134232138204146</v>
      </c>
      <c r="C16" s="188">
        <v>26.12788428423832</v>
      </c>
      <c r="D16" s="188">
        <v>18.522550544323483</v>
      </c>
      <c r="E16" s="188">
        <v>18.804461484837923</v>
      </c>
      <c r="F16" s="188">
        <v>16.698702546852473</v>
      </c>
      <c r="G16" s="157">
        <v>28.243243243243242</v>
      </c>
      <c r="H16" s="157">
        <v>30.185348631950575</v>
      </c>
      <c r="I16" s="157">
        <v>28.050490883590463</v>
      </c>
      <c r="J16" s="157">
        <v>26.715462031107045</v>
      </c>
      <c r="K16" s="157">
        <v>34.662315550510783</v>
      </c>
    </row>
    <row r="17" spans="1:11">
      <c r="A17" s="2">
        <v>2012</v>
      </c>
      <c r="B17" s="188">
        <v>14.410851963303903</v>
      </c>
      <c r="C17" s="188">
        <v>25.727069351230426</v>
      </c>
      <c r="D17" s="188">
        <v>18.62578955476814</v>
      </c>
      <c r="E17" s="188">
        <v>18.615626638699528</v>
      </c>
      <c r="F17" s="188">
        <v>16.013304822998336</v>
      </c>
      <c r="G17" s="157">
        <v>27.836329820210786</v>
      </c>
      <c r="H17" s="157">
        <v>29.823212913143735</v>
      </c>
      <c r="I17" s="157">
        <v>27.972027972027973</v>
      </c>
      <c r="J17" s="157">
        <v>26.737967914438503</v>
      </c>
      <c r="K17" s="157">
        <v>34.221865186591693</v>
      </c>
    </row>
    <row r="18" spans="1:11">
      <c r="A18" s="2">
        <v>2013</v>
      </c>
      <c r="B18" s="188">
        <v>13.753953090316886</v>
      </c>
      <c r="C18" s="188">
        <v>24.535687753585918</v>
      </c>
      <c r="D18" s="188">
        <v>17.593297791317593</v>
      </c>
      <c r="E18" s="188">
        <v>17.617214835549333</v>
      </c>
      <c r="F18" s="188">
        <v>15.31764705882353</v>
      </c>
      <c r="G18" s="157">
        <v>27.788161993769471</v>
      </c>
      <c r="H18" s="157">
        <v>28.342245989304814</v>
      </c>
      <c r="I18" s="157">
        <v>27.426160337552744</v>
      </c>
      <c r="J18" s="157">
        <v>24.955436720142604</v>
      </c>
      <c r="K18" s="157">
        <v>32.684739833843466</v>
      </c>
    </row>
    <row r="19" spans="1:11">
      <c r="A19" s="2">
        <v>2014</v>
      </c>
      <c r="B19" s="188">
        <v>13.481507175224907</v>
      </c>
      <c r="C19" s="188">
        <v>23.838464159945474</v>
      </c>
      <c r="D19" s="188">
        <v>17.22524154589372</v>
      </c>
      <c r="E19" s="188">
        <v>16.794291681169508</v>
      </c>
      <c r="F19" s="188">
        <v>14.904960593416783</v>
      </c>
      <c r="G19" s="157">
        <v>26.97530864197531</v>
      </c>
      <c r="H19" s="157">
        <v>27.465857359635812</v>
      </c>
      <c r="I19" s="157">
        <v>27.208976157082748</v>
      </c>
      <c r="J19" s="157">
        <v>23.602484472049689</v>
      </c>
      <c r="K19" s="157">
        <v>31.903134317504183</v>
      </c>
    </row>
    <row r="20" spans="1:11">
      <c r="A20" s="2">
        <v>2015</v>
      </c>
      <c r="B20" s="188">
        <v>13.814498274852552</v>
      </c>
      <c r="C20" s="188">
        <v>24.121495854250099</v>
      </c>
      <c r="D20" s="188">
        <v>17.905102954341988</v>
      </c>
      <c r="E20" s="188">
        <v>17.188310565450458</v>
      </c>
      <c r="F20" s="188">
        <v>15.251536535397223</v>
      </c>
      <c r="G20" s="157">
        <v>26.658476658476658</v>
      </c>
      <c r="H20" s="157">
        <v>28.127369219105383</v>
      </c>
      <c r="I20" s="157">
        <v>26.783310901749662</v>
      </c>
      <c r="J20" s="157">
        <v>23.742277140335393</v>
      </c>
      <c r="K20" s="157">
        <v>32.097688617531617</v>
      </c>
    </row>
    <row r="21" spans="1:11">
      <c r="A21" s="2">
        <v>2016</v>
      </c>
      <c r="B21" s="188">
        <v>14.03360300239844</v>
      </c>
      <c r="C21" s="188">
        <v>24.752585965893207</v>
      </c>
      <c r="D21" s="188">
        <v>18.16586222027205</v>
      </c>
      <c r="E21" s="188">
        <v>17.847411444141688</v>
      </c>
      <c r="F21" s="188">
        <v>16.037326388888889</v>
      </c>
      <c r="G21" s="157">
        <v>27.766990291262136</v>
      </c>
      <c r="H21" s="157">
        <v>29.864253393665159</v>
      </c>
      <c r="I21" s="157">
        <v>26.917712691771268</v>
      </c>
      <c r="J21" s="157">
        <v>24.029727497935589</v>
      </c>
      <c r="K21" s="157">
        <v>33.076979418442832</v>
      </c>
    </row>
    <row r="22" spans="1:11">
      <c r="A22" s="2">
        <v>2017</v>
      </c>
      <c r="B22" s="188">
        <v>13.612072539271347</v>
      </c>
      <c r="C22" s="188">
        <v>24.627257890514784</v>
      </c>
      <c r="D22" s="188">
        <v>17.696184305255578</v>
      </c>
      <c r="E22" s="188">
        <v>17.775151924375422</v>
      </c>
      <c r="F22" s="188">
        <v>15.699293210537588</v>
      </c>
      <c r="G22" s="157">
        <v>28.221649484536083</v>
      </c>
      <c r="H22" s="157">
        <v>30.127723516153267</v>
      </c>
      <c r="I22" s="157">
        <v>28.099173553719009</v>
      </c>
      <c r="J22" s="157">
        <v>24.183006535947712</v>
      </c>
      <c r="K22" s="157">
        <v>33.023728321602206</v>
      </c>
    </row>
    <row r="23" spans="1:11">
      <c r="A23" s="2">
        <v>2018</v>
      </c>
      <c r="B23" s="188">
        <v>12.917805031397629</v>
      </c>
      <c r="C23" s="188">
        <v>24.074579602533305</v>
      </c>
      <c r="D23" s="188">
        <v>17.17100633356791</v>
      </c>
      <c r="E23" s="188">
        <v>17.392750249418025</v>
      </c>
      <c r="F23" s="188">
        <v>15.222876366694701</v>
      </c>
      <c r="G23" s="157">
        <v>26.903553299492387</v>
      </c>
      <c r="H23" s="157">
        <v>28.709917971662939</v>
      </c>
      <c r="I23" s="157">
        <v>27.64786795048143</v>
      </c>
      <c r="J23" s="157">
        <v>23.7012987012987</v>
      </c>
      <c r="K23" s="157">
        <v>32.612924140912035</v>
      </c>
    </row>
    <row r="24" spans="1:11">
      <c r="A24" s="2">
        <v>2019</v>
      </c>
      <c r="B24" s="188">
        <v>12.507148512139688</v>
      </c>
      <c r="C24" s="188">
        <v>23.570867102160303</v>
      </c>
      <c r="D24" s="188">
        <v>16.717283268912205</v>
      </c>
      <c r="E24" s="188">
        <v>17.471074380165291</v>
      </c>
      <c r="F24" s="188">
        <v>14.872757613683772</v>
      </c>
      <c r="G24" s="157">
        <v>26.169405815423513</v>
      </c>
      <c r="H24" s="157">
        <v>28.210838901262065</v>
      </c>
      <c r="I24" s="157">
        <v>27.862068965517242</v>
      </c>
      <c r="J24" s="157">
        <v>23.476848090982941</v>
      </c>
      <c r="K24" s="157">
        <v>31.836793333812228</v>
      </c>
    </row>
    <row r="26" spans="1:11">
      <c r="A26" s="2" t="s">
        <v>84</v>
      </c>
      <c r="B26" s="188">
        <f>B24-B13</f>
        <v>-1.9651309406195114</v>
      </c>
      <c r="C26" s="188">
        <f t="shared" ref="C26:K26" si="0">C24-C13</f>
        <v>-1.5732675019107631</v>
      </c>
      <c r="D26" s="188">
        <f t="shared" si="0"/>
        <v>-0.30574304687726794</v>
      </c>
      <c r="E26" s="188">
        <f t="shared" si="0"/>
        <v>0.96297008136331641</v>
      </c>
      <c r="F26" s="188">
        <f t="shared" si="0"/>
        <v>8.5979920017358324E-2</v>
      </c>
      <c r="G26" s="188">
        <f t="shared" si="0"/>
        <v>-2.0235289671851824</v>
      </c>
      <c r="H26" s="188">
        <f t="shared" si="0"/>
        <v>-2.4901371413288835</v>
      </c>
      <c r="I26" s="188">
        <f t="shared" si="0"/>
        <v>0.75280202222540282</v>
      </c>
      <c r="J26" s="188">
        <f t="shared" si="0"/>
        <v>-3.0594647581790717</v>
      </c>
      <c r="K26" s="188">
        <f t="shared" si="0"/>
        <v>-2.3729747111380668</v>
      </c>
    </row>
    <row r="27" spans="1:11">
      <c r="A27" s="2" t="s">
        <v>148</v>
      </c>
      <c r="B27" s="157">
        <f>100*(B24-B13)/B13</f>
        <v>-13.578586200150047</v>
      </c>
      <c r="C27" s="157">
        <f t="shared" ref="C27:K27" si="1">100*(C24-C13)/C13</f>
        <v>-6.2569960218715845</v>
      </c>
      <c r="D27" s="157">
        <f t="shared" si="1"/>
        <v>-1.7960557729601829</v>
      </c>
      <c r="E27" s="157">
        <f t="shared" si="1"/>
        <v>5.8333171630930449</v>
      </c>
      <c r="F27" s="157">
        <f t="shared" si="1"/>
        <v>0.58146488571466048</v>
      </c>
      <c r="G27" s="157">
        <f t="shared" si="1"/>
        <v>-7.1774328667387683</v>
      </c>
      <c r="H27" s="157">
        <f t="shared" si="1"/>
        <v>-8.1109380297041973</v>
      </c>
      <c r="I27" s="157">
        <f t="shared" si="1"/>
        <v>2.7769176636171746</v>
      </c>
      <c r="J27" s="157">
        <f t="shared" si="1"/>
        <v>-11.529351404506397</v>
      </c>
      <c r="K27" s="157">
        <f t="shared" si="1"/>
        <v>-6.9365413645017151</v>
      </c>
    </row>
    <row r="30" spans="1:11">
      <c r="A30" s="2" t="s">
        <v>149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3D189-1D1A-1A4C-BB52-FB8982449EAB}">
  <dimension ref="A1:I30"/>
  <sheetViews>
    <sheetView workbookViewId="0"/>
  </sheetViews>
  <sheetFormatPr baseColWidth="10" defaultRowHeight="16"/>
  <cols>
    <col min="1" max="1" width="19.6640625" style="2" customWidth="1"/>
    <col min="2" max="9" width="15.83203125" style="2" customWidth="1"/>
    <col min="10" max="16384" width="10.83203125" style="2"/>
  </cols>
  <sheetData>
    <row r="1" spans="1:9">
      <c r="A1" s="1" t="s">
        <v>153</v>
      </c>
    </row>
    <row r="4" spans="1:9" ht="51">
      <c r="B4" s="199" t="s">
        <v>2</v>
      </c>
      <c r="C4" s="199" t="s">
        <v>3</v>
      </c>
      <c r="D4" s="199" t="s">
        <v>4</v>
      </c>
      <c r="E4" s="199" t="s">
        <v>5</v>
      </c>
      <c r="F4" s="199" t="s">
        <v>6</v>
      </c>
      <c r="G4" s="199" t="s">
        <v>7</v>
      </c>
      <c r="H4" s="199" t="s">
        <v>8</v>
      </c>
      <c r="I4" s="199" t="s">
        <v>9</v>
      </c>
    </row>
    <row r="5" spans="1:9">
      <c r="A5" s="2">
        <v>2000</v>
      </c>
      <c r="B5" s="198" t="s">
        <v>15</v>
      </c>
      <c r="C5" s="188">
        <v>69.887118649784156</v>
      </c>
      <c r="D5" s="198" t="s">
        <v>15</v>
      </c>
      <c r="E5" s="198" t="s">
        <v>15</v>
      </c>
      <c r="F5" s="198" t="s">
        <v>15</v>
      </c>
      <c r="G5" s="198" t="s">
        <v>15</v>
      </c>
      <c r="H5" s="198" t="s">
        <v>15</v>
      </c>
      <c r="I5" s="198" t="s">
        <v>15</v>
      </c>
    </row>
    <row r="6" spans="1:9">
      <c r="A6" s="2">
        <v>2001</v>
      </c>
      <c r="B6" s="198" t="s">
        <v>15</v>
      </c>
      <c r="C6" s="188">
        <v>73.136706974257081</v>
      </c>
      <c r="D6" s="198" t="s">
        <v>15</v>
      </c>
      <c r="E6" s="198" t="s">
        <v>15</v>
      </c>
      <c r="F6" s="198" t="s">
        <v>15</v>
      </c>
      <c r="G6" s="198" t="s">
        <v>15</v>
      </c>
      <c r="H6" s="198" t="s">
        <v>15</v>
      </c>
      <c r="I6" s="198" t="s">
        <v>15</v>
      </c>
    </row>
    <row r="7" spans="1:9">
      <c r="A7" s="2">
        <v>2002</v>
      </c>
      <c r="B7" s="198" t="s">
        <v>15</v>
      </c>
      <c r="C7" s="188">
        <v>72.505930275178599</v>
      </c>
      <c r="D7" s="198" t="s">
        <v>15</v>
      </c>
      <c r="E7" s="198" t="s">
        <v>15</v>
      </c>
      <c r="F7" s="198" t="s">
        <v>15</v>
      </c>
      <c r="G7" s="198" t="s">
        <v>15</v>
      </c>
      <c r="H7" s="198" t="s">
        <v>15</v>
      </c>
      <c r="I7" s="198" t="s">
        <v>15</v>
      </c>
    </row>
    <row r="8" spans="1:9">
      <c r="A8" s="2">
        <v>2003</v>
      </c>
      <c r="B8" s="198" t="s">
        <v>15</v>
      </c>
      <c r="C8" s="188">
        <v>70.922517693220897</v>
      </c>
      <c r="D8" s="198" t="s">
        <v>15</v>
      </c>
      <c r="E8" s="198" t="s">
        <v>15</v>
      </c>
      <c r="F8" s="198" t="s">
        <v>15</v>
      </c>
      <c r="G8" s="198" t="s">
        <v>15</v>
      </c>
      <c r="H8" s="198" t="s">
        <v>15</v>
      </c>
      <c r="I8" s="198" t="s">
        <v>15</v>
      </c>
    </row>
    <row r="9" spans="1:9">
      <c r="A9" s="2">
        <v>2004</v>
      </c>
      <c r="B9" s="198" t="s">
        <v>15</v>
      </c>
      <c r="C9" s="188">
        <v>72.978496346018133</v>
      </c>
      <c r="D9" s="198" t="s">
        <v>15</v>
      </c>
      <c r="E9" s="198" t="s">
        <v>15</v>
      </c>
      <c r="F9" s="198" t="s">
        <v>15</v>
      </c>
      <c r="G9" s="198" t="s">
        <v>15</v>
      </c>
      <c r="H9" s="198" t="s">
        <v>15</v>
      </c>
      <c r="I9" s="198" t="s">
        <v>15</v>
      </c>
    </row>
    <row r="10" spans="1:9">
      <c r="A10" s="2">
        <v>2005</v>
      </c>
      <c r="B10" s="198" t="s">
        <v>15</v>
      </c>
      <c r="C10" s="188">
        <v>72.042928802843974</v>
      </c>
      <c r="D10" s="198" t="s">
        <v>15</v>
      </c>
      <c r="E10" s="198" t="s">
        <v>15</v>
      </c>
      <c r="F10" s="198" t="s">
        <v>15</v>
      </c>
      <c r="G10" s="198" t="s">
        <v>15</v>
      </c>
      <c r="H10" s="198" t="s">
        <v>15</v>
      </c>
      <c r="I10" s="198" t="s">
        <v>15</v>
      </c>
    </row>
    <row r="11" spans="1:9">
      <c r="A11" s="2">
        <v>2006</v>
      </c>
      <c r="B11" s="188">
        <v>69.809806174436403</v>
      </c>
      <c r="C11" s="188">
        <v>69.23458351639502</v>
      </c>
      <c r="D11" s="198" t="s">
        <v>15</v>
      </c>
      <c r="E11" s="198" t="s">
        <v>15</v>
      </c>
      <c r="F11" s="198" t="s">
        <v>15</v>
      </c>
      <c r="G11" s="198" t="s">
        <v>15</v>
      </c>
      <c r="H11" s="198" t="s">
        <v>15</v>
      </c>
      <c r="I11" s="198" t="s">
        <v>15</v>
      </c>
    </row>
    <row r="12" spans="1:9">
      <c r="A12" s="2">
        <v>2007</v>
      </c>
      <c r="B12" s="188">
        <v>68.79648964272225</v>
      </c>
      <c r="C12" s="188">
        <v>67.004192959006403</v>
      </c>
      <c r="D12" s="198" t="s">
        <v>15</v>
      </c>
      <c r="E12" s="198" t="s">
        <v>15</v>
      </c>
      <c r="F12" s="198" t="s">
        <v>15</v>
      </c>
      <c r="G12" s="198" t="s">
        <v>15</v>
      </c>
      <c r="H12" s="198" t="s">
        <v>15</v>
      </c>
      <c r="I12" s="198" t="s">
        <v>15</v>
      </c>
    </row>
    <row r="13" spans="1:9">
      <c r="A13" s="2">
        <v>2008</v>
      </c>
      <c r="B13" s="188">
        <v>67.701778501588549</v>
      </c>
      <c r="C13" s="188">
        <v>65.653897255740759</v>
      </c>
      <c r="D13" s="188">
        <v>58.808059718517008</v>
      </c>
      <c r="E13" s="157">
        <v>112.12529373766556</v>
      </c>
      <c r="F13" s="157">
        <v>122.09995104631749</v>
      </c>
      <c r="G13" s="157">
        <v>107.81547016894589</v>
      </c>
      <c r="H13" s="157">
        <v>105.53679125176788</v>
      </c>
      <c r="I13" s="157">
        <v>136.05466477025391</v>
      </c>
    </row>
    <row r="14" spans="1:9">
      <c r="A14" s="2">
        <v>2009</v>
      </c>
      <c r="B14" s="188">
        <v>69.87913479270722</v>
      </c>
      <c r="C14" s="188">
        <v>68.4963361497975</v>
      </c>
      <c r="D14" s="188">
        <v>61.006271627090591</v>
      </c>
      <c r="E14" s="157">
        <v>113.75901269518292</v>
      </c>
      <c r="F14" s="157">
        <v>120.9677699189766</v>
      </c>
      <c r="G14" s="157">
        <v>106.97118210342613</v>
      </c>
      <c r="H14" s="157">
        <v>107.34400430364396</v>
      </c>
      <c r="I14" s="157">
        <v>133.40934139998328</v>
      </c>
    </row>
    <row r="15" spans="1:9">
      <c r="A15" s="2">
        <v>2010</v>
      </c>
      <c r="B15" s="188">
        <v>71.316367654019487</v>
      </c>
      <c r="C15" s="188">
        <v>71.226169462420444</v>
      </c>
      <c r="D15" s="188">
        <v>61.622332764414352</v>
      </c>
      <c r="E15" s="157">
        <v>109.44030392169796</v>
      </c>
      <c r="F15" s="157">
        <v>119.36456428614352</v>
      </c>
      <c r="G15" s="157">
        <v>109.57963764196863</v>
      </c>
      <c r="H15" s="157">
        <v>105.50038548726741</v>
      </c>
      <c r="I15" s="157">
        <v>132.28552231175485</v>
      </c>
    </row>
    <row r="16" spans="1:9">
      <c r="A16" s="2">
        <v>2011</v>
      </c>
      <c r="B16" s="188">
        <v>70.891888309139659</v>
      </c>
      <c r="C16" s="188">
        <v>71.970854127602436</v>
      </c>
      <c r="D16" s="188">
        <v>63.911422621103647</v>
      </c>
      <c r="E16" s="157">
        <v>108.09617394195601</v>
      </c>
      <c r="F16" s="157">
        <v>115.52924953116056</v>
      </c>
      <c r="G16" s="157">
        <v>107.35844731412853</v>
      </c>
      <c r="H16" s="157">
        <v>102.24885314278272</v>
      </c>
      <c r="I16" s="157">
        <v>132.66407326911224</v>
      </c>
    </row>
    <row r="17" spans="1:9">
      <c r="A17" s="2">
        <v>2012</v>
      </c>
      <c r="B17" s="188">
        <v>72.397634182446595</v>
      </c>
      <c r="C17" s="188">
        <v>72.358131369553817</v>
      </c>
      <c r="D17" s="188">
        <v>62.243019616350054</v>
      </c>
      <c r="E17" s="157">
        <v>108.19860373594975</v>
      </c>
      <c r="F17" s="157">
        <v>115.92153193195868</v>
      </c>
      <c r="G17" s="157">
        <v>108.7260565521435</v>
      </c>
      <c r="H17" s="157">
        <v>103.92931876307836</v>
      </c>
      <c r="I17" s="157">
        <v>133.01890207309989</v>
      </c>
    </row>
    <row r="18" spans="1:9">
      <c r="A18" s="2">
        <v>2013</v>
      </c>
      <c r="B18" s="188">
        <v>71.704930255098773</v>
      </c>
      <c r="C18" s="188">
        <v>71.802408852283179</v>
      </c>
      <c r="D18" s="188">
        <v>62.430070078572946</v>
      </c>
      <c r="E18" s="157">
        <v>113.2560956629724</v>
      </c>
      <c r="F18" s="157">
        <v>115.51437348709561</v>
      </c>
      <c r="G18" s="157">
        <v>111.78068702616409</v>
      </c>
      <c r="H18" s="157">
        <v>101.71076910813449</v>
      </c>
      <c r="I18" s="157">
        <v>133.21305749445133</v>
      </c>
    </row>
    <row r="19" spans="1:9">
      <c r="A19" s="2">
        <v>2014</v>
      </c>
      <c r="B19" s="188">
        <v>72.258185050513418</v>
      </c>
      <c r="C19" s="188">
        <v>70.450392980383683</v>
      </c>
      <c r="D19" s="188">
        <v>62.524835884607072</v>
      </c>
      <c r="E19" s="157">
        <v>113.15875243045446</v>
      </c>
      <c r="F19" s="157">
        <v>115.21655579550824</v>
      </c>
      <c r="G19" s="157">
        <v>114.13896455125062</v>
      </c>
      <c r="H19" s="157">
        <v>99.01008854298469</v>
      </c>
      <c r="I19" s="157">
        <v>133.83049387514382</v>
      </c>
    </row>
    <row r="20" spans="1:9">
      <c r="A20" s="2">
        <v>2015</v>
      </c>
      <c r="B20" s="188">
        <v>74.228825038589747</v>
      </c>
      <c r="C20" s="188">
        <v>71.257233254968114</v>
      </c>
      <c r="D20" s="188">
        <v>63.227988129558604</v>
      </c>
      <c r="E20" s="157">
        <v>110.51751027198237</v>
      </c>
      <c r="F20" s="157">
        <v>116.60706860412002</v>
      </c>
      <c r="G20" s="157">
        <v>111.03503308245521</v>
      </c>
      <c r="H20" s="157">
        <v>98.42788060820908</v>
      </c>
      <c r="I20" s="157">
        <v>133.06674184501765</v>
      </c>
    </row>
    <row r="21" spans="1:9">
      <c r="A21" s="2">
        <v>2016</v>
      </c>
      <c r="B21" s="188">
        <v>73.389755095903681</v>
      </c>
      <c r="C21" s="188">
        <v>72.103219715038193</v>
      </c>
      <c r="D21" s="188">
        <v>64.790508801734305</v>
      </c>
      <c r="E21" s="157">
        <v>112.17813900140575</v>
      </c>
      <c r="F21" s="157">
        <v>120.65104403562262</v>
      </c>
      <c r="G21" s="157">
        <v>108.74707284669734</v>
      </c>
      <c r="H21" s="157">
        <v>97.07966485217483</v>
      </c>
      <c r="I21" s="157">
        <v>133.63039911878249</v>
      </c>
    </row>
    <row r="22" spans="1:9">
      <c r="A22" s="2">
        <v>2017</v>
      </c>
      <c r="B22" s="188">
        <v>71.856088826159095</v>
      </c>
      <c r="C22" s="188">
        <v>72.176740112107822</v>
      </c>
      <c r="D22" s="188">
        <v>63.747629883650944</v>
      </c>
      <c r="E22" s="157">
        <v>114.59517584134157</v>
      </c>
      <c r="F22" s="157">
        <v>122.33486834016139</v>
      </c>
      <c r="G22" s="157">
        <v>114.09785725491362</v>
      </c>
      <c r="H22" s="157">
        <v>98.196098986975827</v>
      </c>
      <c r="I22" s="157">
        <v>134.09421571989682</v>
      </c>
    </row>
    <row r="23" spans="1:9">
      <c r="A23" s="2">
        <v>2018</v>
      </c>
      <c r="B23" s="188">
        <v>71.324220887998592</v>
      </c>
      <c r="C23" s="188">
        <v>72.245291658541902</v>
      </c>
      <c r="D23" s="188">
        <v>63.232158642109106</v>
      </c>
      <c r="E23" s="157">
        <v>111.75087475530164</v>
      </c>
      <c r="F23" s="157">
        <v>119.25407814241487</v>
      </c>
      <c r="G23" s="157">
        <v>114.84257838326747</v>
      </c>
      <c r="H23" s="157">
        <v>98.449481123253662</v>
      </c>
      <c r="I23" s="157">
        <v>135.46622487015418</v>
      </c>
    </row>
    <row r="24" spans="1:9">
      <c r="A24" s="2">
        <v>2019</v>
      </c>
      <c r="B24" s="188">
        <v>70.923497198709512</v>
      </c>
      <c r="C24" s="188">
        <v>74.121475058353042</v>
      </c>
      <c r="D24" s="188">
        <v>63.098050441770397</v>
      </c>
      <c r="E24" s="157">
        <v>111.02436623141898</v>
      </c>
      <c r="F24" s="157">
        <v>119.68519774428027</v>
      </c>
      <c r="G24" s="157">
        <v>118.20553246835644</v>
      </c>
      <c r="H24" s="157">
        <v>99.60112196649419</v>
      </c>
      <c r="I24" s="157">
        <v>135.06840115735218</v>
      </c>
    </row>
    <row r="26" spans="1:9">
      <c r="A26" s="2" t="s">
        <v>84</v>
      </c>
      <c r="B26" s="188">
        <f t="shared" ref="B26:I26" si="0">B24-B13</f>
        <v>3.2217186971209628</v>
      </c>
      <c r="C26" s="188">
        <f t="shared" si="0"/>
        <v>8.4675778026122828</v>
      </c>
      <c r="D26" s="188">
        <f t="shared" si="0"/>
        <v>4.2899907232533891</v>
      </c>
      <c r="E26" s="188">
        <f t="shared" si="0"/>
        <v>-1.1009275062465775</v>
      </c>
      <c r="F26" s="188">
        <f t="shared" si="0"/>
        <v>-2.4147533020372123</v>
      </c>
      <c r="G26" s="188">
        <f t="shared" si="0"/>
        <v>10.390062299410545</v>
      </c>
      <c r="H26" s="188">
        <f t="shared" si="0"/>
        <v>-5.9356692852736899</v>
      </c>
      <c r="I26" s="188">
        <f t="shared" si="0"/>
        <v>-0.98626361290172326</v>
      </c>
    </row>
    <row r="27" spans="1:9">
      <c r="A27" s="2" t="s">
        <v>148</v>
      </c>
      <c r="B27" s="157">
        <f t="shared" ref="B27:I27" si="1">100*(B24-B13)/B13</f>
        <v>4.7586913792011662</v>
      </c>
      <c r="C27" s="157">
        <f t="shared" si="1"/>
        <v>12.897296514826285</v>
      </c>
      <c r="D27" s="157">
        <f t="shared" si="1"/>
        <v>7.2949026779446555</v>
      </c>
      <c r="E27" s="157">
        <f t="shared" si="1"/>
        <v>-0.98187257267960204</v>
      </c>
      <c r="F27" s="157">
        <f t="shared" si="1"/>
        <v>-1.9776857249690445</v>
      </c>
      <c r="G27" s="157">
        <f t="shared" si="1"/>
        <v>9.6368937436616555</v>
      </c>
      <c r="H27" s="157">
        <f t="shared" si="1"/>
        <v>-5.624265447974059</v>
      </c>
      <c r="I27" s="157">
        <f t="shared" si="1"/>
        <v>-0.7249024607624871</v>
      </c>
    </row>
    <row r="30" spans="1:9">
      <c r="A30" s="2" t="s">
        <v>119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61C85-2DBA-4F7B-A428-43681FA97304}">
  <dimension ref="A1:K29"/>
  <sheetViews>
    <sheetView zoomScale="115" zoomScaleNormal="115" workbookViewId="0"/>
  </sheetViews>
  <sheetFormatPr baseColWidth="10" defaultColWidth="9" defaultRowHeight="14"/>
  <cols>
    <col min="1" max="1" width="15.83203125" style="15" customWidth="1"/>
    <col min="2" max="11" width="11.1640625" style="15" customWidth="1"/>
    <col min="12" max="16384" width="9" style="15"/>
  </cols>
  <sheetData>
    <row r="1" spans="1:11">
      <c r="A1" s="14" t="s">
        <v>154</v>
      </c>
    </row>
    <row r="2" spans="1:11">
      <c r="A2" s="15" t="s">
        <v>81</v>
      </c>
    </row>
    <row r="4" spans="1:11" ht="60">
      <c r="B4" s="195" t="s">
        <v>0</v>
      </c>
      <c r="C4" s="195" t="s">
        <v>1</v>
      </c>
      <c r="D4" s="195" t="s">
        <v>2</v>
      </c>
      <c r="E4" s="195" t="s">
        <v>3</v>
      </c>
      <c r="F4" s="195" t="s">
        <v>4</v>
      </c>
      <c r="G4" s="195" t="s">
        <v>5</v>
      </c>
      <c r="H4" s="195" t="s">
        <v>6</v>
      </c>
      <c r="I4" s="195" t="s">
        <v>7</v>
      </c>
      <c r="J4" s="195" t="s">
        <v>8</v>
      </c>
      <c r="K4" s="195" t="s">
        <v>9</v>
      </c>
    </row>
    <row r="5" spans="1:11">
      <c r="A5" s="15">
        <v>2000</v>
      </c>
      <c r="B5" s="17">
        <v>6784.9614386658313</v>
      </c>
      <c r="C5" s="17">
        <v>8360.8630169996486</v>
      </c>
      <c r="D5" s="194" t="s">
        <v>15</v>
      </c>
      <c r="E5" s="17">
        <v>6030.9793605827608</v>
      </c>
      <c r="F5" s="194" t="s">
        <v>15</v>
      </c>
      <c r="G5" s="194" t="s">
        <v>15</v>
      </c>
      <c r="H5" s="194" t="s">
        <v>15</v>
      </c>
      <c r="I5" s="194" t="s">
        <v>15</v>
      </c>
      <c r="J5" s="194" t="s">
        <v>15</v>
      </c>
      <c r="K5" s="194" t="s">
        <v>15</v>
      </c>
    </row>
    <row r="6" spans="1:11">
      <c r="A6" s="15">
        <v>2001</v>
      </c>
      <c r="B6" s="17">
        <v>7238.4920029954792</v>
      </c>
      <c r="C6" s="17">
        <v>9566.6456898593551</v>
      </c>
      <c r="D6" s="194" t="s">
        <v>15</v>
      </c>
      <c r="E6" s="17">
        <v>7680.6465930573431</v>
      </c>
      <c r="F6" s="194" t="s">
        <v>15</v>
      </c>
      <c r="G6" s="194" t="s">
        <v>15</v>
      </c>
      <c r="H6" s="194" t="s">
        <v>15</v>
      </c>
      <c r="I6" s="194" t="s">
        <v>15</v>
      </c>
      <c r="J6" s="194" t="s">
        <v>15</v>
      </c>
      <c r="K6" s="194" t="s">
        <v>15</v>
      </c>
    </row>
    <row r="7" spans="1:11">
      <c r="A7" s="15">
        <v>2002</v>
      </c>
      <c r="B7" s="17">
        <v>7814.3530657157971</v>
      </c>
      <c r="C7" s="17">
        <v>9936.8175678610223</v>
      </c>
      <c r="D7" s="194" t="s">
        <v>15</v>
      </c>
      <c r="E7" s="17">
        <v>7994.6625332152344</v>
      </c>
      <c r="F7" s="194" t="s">
        <v>15</v>
      </c>
      <c r="G7" s="194" t="s">
        <v>15</v>
      </c>
      <c r="H7" s="194" t="s">
        <v>15</v>
      </c>
      <c r="I7" s="194" t="s">
        <v>15</v>
      </c>
      <c r="J7" s="194" t="s">
        <v>15</v>
      </c>
      <c r="K7" s="194" t="s">
        <v>15</v>
      </c>
    </row>
    <row r="8" spans="1:11">
      <c r="A8" s="15">
        <v>2003</v>
      </c>
      <c r="B8" s="17">
        <v>7701.3463412181054</v>
      </c>
      <c r="C8" s="17">
        <v>9630.9659090909099</v>
      </c>
      <c r="D8" s="194" t="s">
        <v>15</v>
      </c>
      <c r="E8" s="17">
        <v>7408.5471935833039</v>
      </c>
      <c r="F8" s="194" t="s">
        <v>15</v>
      </c>
      <c r="G8" s="194" t="s">
        <v>15</v>
      </c>
      <c r="H8" s="194" t="s">
        <v>15</v>
      </c>
      <c r="I8" s="194" t="s">
        <v>15</v>
      </c>
      <c r="J8" s="194" t="s">
        <v>15</v>
      </c>
      <c r="K8" s="194" t="s">
        <v>15</v>
      </c>
    </row>
    <row r="9" spans="1:11">
      <c r="A9" s="15">
        <v>2004</v>
      </c>
      <c r="B9" s="17">
        <v>7647.0347452807191</v>
      </c>
      <c r="C9" s="17">
        <v>9535.060436762953</v>
      </c>
      <c r="D9" s="194" t="s">
        <v>15</v>
      </c>
      <c r="E9" s="17">
        <v>7439.7836938152186</v>
      </c>
      <c r="F9" s="194" t="s">
        <v>15</v>
      </c>
      <c r="G9" s="194" t="s">
        <v>15</v>
      </c>
      <c r="H9" s="194" t="s">
        <v>15</v>
      </c>
      <c r="I9" s="194" t="s">
        <v>15</v>
      </c>
      <c r="J9" s="194" t="s">
        <v>15</v>
      </c>
      <c r="K9" s="194" t="s">
        <v>15</v>
      </c>
    </row>
    <row r="10" spans="1:11">
      <c r="A10" s="15">
        <v>2005</v>
      </c>
      <c r="B10" s="17">
        <v>7569.9424314177122</v>
      </c>
      <c r="C10" s="17">
        <v>9589.0984171322179</v>
      </c>
      <c r="D10" s="194" t="s">
        <v>15</v>
      </c>
      <c r="E10" s="17">
        <v>7545.0037914545246</v>
      </c>
      <c r="F10" s="194" t="s">
        <v>15</v>
      </c>
      <c r="G10" s="194" t="s">
        <v>15</v>
      </c>
      <c r="H10" s="194" t="s">
        <v>15</v>
      </c>
      <c r="I10" s="194" t="s">
        <v>15</v>
      </c>
      <c r="J10" s="194" t="s">
        <v>15</v>
      </c>
      <c r="K10" s="194" t="s">
        <v>15</v>
      </c>
    </row>
    <row r="11" spans="1:11">
      <c r="A11" s="15">
        <v>2006</v>
      </c>
      <c r="B11" s="17">
        <v>7823.3118759953722</v>
      </c>
      <c r="C11" s="17">
        <v>9728.1980975477236</v>
      </c>
      <c r="D11" s="17">
        <v>6992.6544304576028</v>
      </c>
      <c r="E11" s="17">
        <v>7441.6137064905533</v>
      </c>
      <c r="F11" s="194" t="s">
        <v>15</v>
      </c>
      <c r="G11" s="194" t="s">
        <v>15</v>
      </c>
      <c r="H11" s="194" t="s">
        <v>15</v>
      </c>
      <c r="I11" s="194" t="s">
        <v>15</v>
      </c>
      <c r="J11" s="194" t="s">
        <v>15</v>
      </c>
      <c r="K11" s="194" t="s">
        <v>15</v>
      </c>
    </row>
    <row r="12" spans="1:11">
      <c r="A12" s="15">
        <v>2007</v>
      </c>
      <c r="B12" s="17">
        <v>8065.2024802848227</v>
      </c>
      <c r="C12" s="17">
        <v>9856.5411058742629</v>
      </c>
      <c r="D12" s="17">
        <v>7217.5421421333976</v>
      </c>
      <c r="E12" s="17">
        <v>7223.3958175074849</v>
      </c>
      <c r="F12" s="194" t="s">
        <v>15</v>
      </c>
      <c r="G12" s="194" t="s">
        <v>15</v>
      </c>
      <c r="H12" s="194" t="s">
        <v>15</v>
      </c>
      <c r="I12" s="194" t="s">
        <v>15</v>
      </c>
      <c r="J12" s="194" t="s">
        <v>15</v>
      </c>
      <c r="K12" s="194" t="s">
        <v>15</v>
      </c>
    </row>
    <row r="13" spans="1:11">
      <c r="A13" s="15">
        <v>2008</v>
      </c>
      <c r="B13" s="17">
        <v>8005.4653699207829</v>
      </c>
      <c r="C13" s="17">
        <v>9937.2575011863992</v>
      </c>
      <c r="D13" s="17">
        <v>7294.7640873320706</v>
      </c>
      <c r="E13" s="17">
        <v>7067.0803604390967</v>
      </c>
      <c r="F13" s="17">
        <v>7249.0382180199949</v>
      </c>
      <c r="G13" s="17">
        <v>9501.6323552004906</v>
      </c>
      <c r="H13" s="17">
        <v>10458.997579607425</v>
      </c>
      <c r="I13" s="17">
        <v>10593.9167628182</v>
      </c>
      <c r="J13" s="17">
        <v>8690.3818734114429</v>
      </c>
      <c r="K13" s="17">
        <v>11456.225301662913</v>
      </c>
    </row>
    <row r="14" spans="1:11">
      <c r="A14" s="15">
        <v>2009</v>
      </c>
      <c r="B14" s="17">
        <v>9050.5538793308551</v>
      </c>
      <c r="C14" s="17">
        <v>10925.973791285742</v>
      </c>
      <c r="D14" s="17">
        <v>8152.9946411884739</v>
      </c>
      <c r="E14" s="17">
        <v>8327.2804011362823</v>
      </c>
      <c r="F14" s="17">
        <v>8156.4428996753286</v>
      </c>
      <c r="G14" s="17">
        <v>10982.724424865393</v>
      </c>
      <c r="H14" s="17">
        <v>12040.066381027094</v>
      </c>
      <c r="I14" s="17">
        <v>11071.891293707036</v>
      </c>
      <c r="J14" s="17">
        <v>9537.0942218040291</v>
      </c>
      <c r="K14" s="17">
        <v>12465.950461308286</v>
      </c>
    </row>
    <row r="15" spans="1:11">
      <c r="A15" s="15">
        <v>2010</v>
      </c>
      <c r="B15" s="17">
        <v>8830.1359971282545</v>
      </c>
      <c r="C15" s="17">
        <v>10657.148036046236</v>
      </c>
      <c r="D15" s="17">
        <v>8087.1756998589763</v>
      </c>
      <c r="E15" s="17">
        <v>8462.8501855891845</v>
      </c>
      <c r="F15" s="17">
        <v>8154.0426214237186</v>
      </c>
      <c r="G15" s="17">
        <v>10384.0385629374</v>
      </c>
      <c r="H15" s="17">
        <v>11553.8483356294</v>
      </c>
      <c r="I15" s="17">
        <v>10584.124245038827</v>
      </c>
      <c r="J15" s="17">
        <v>9186.4029194189461</v>
      </c>
      <c r="K15" s="17">
        <v>12143.420036229103</v>
      </c>
    </row>
    <row r="16" spans="1:11">
      <c r="A16" s="15">
        <v>2011</v>
      </c>
      <c r="B16" s="17">
        <v>8432.3065182099454</v>
      </c>
      <c r="C16" s="17">
        <v>10432.996631147242</v>
      </c>
      <c r="D16" s="17">
        <v>7857.2941176470595</v>
      </c>
      <c r="E16" s="17">
        <v>7986.388148266944</v>
      </c>
      <c r="F16" s="17">
        <v>7766.9754196642689</v>
      </c>
      <c r="G16" s="17">
        <v>10010.550239234452</v>
      </c>
      <c r="H16" s="17">
        <v>10813.596938775512</v>
      </c>
      <c r="I16" s="17">
        <v>10895.481250000001</v>
      </c>
      <c r="J16" s="17">
        <v>9308.3875570776272</v>
      </c>
      <c r="K16" s="17">
        <v>12030.72249505491</v>
      </c>
    </row>
    <row r="17" spans="1:11">
      <c r="A17" s="15">
        <v>2012</v>
      </c>
      <c r="B17" s="17">
        <v>8413.3561541259696</v>
      </c>
      <c r="C17" s="17">
        <v>10392.822066268252</v>
      </c>
      <c r="D17" s="17">
        <v>7850.5244138903581</v>
      </c>
      <c r="E17" s="17">
        <v>7737.6544277952735</v>
      </c>
      <c r="F17" s="17">
        <v>7782.3673201342608</v>
      </c>
      <c r="G17" s="17">
        <v>10236.558472379424</v>
      </c>
      <c r="H17" s="17">
        <v>10825.708476299402</v>
      </c>
      <c r="I17" s="17">
        <v>10736.418032786885</v>
      </c>
      <c r="J17" s="17">
        <v>9419.7132518230173</v>
      </c>
      <c r="K17" s="17">
        <v>12053.90936028491</v>
      </c>
    </row>
    <row r="18" spans="1:11">
      <c r="A18" s="15">
        <v>2013</v>
      </c>
      <c r="B18" s="17">
        <v>8508.7663151447687</v>
      </c>
      <c r="C18" s="17">
        <v>10273.270475979478</v>
      </c>
      <c r="D18" s="17">
        <v>7790.9994927505604</v>
      </c>
      <c r="E18" s="17">
        <v>8219.8336820488967</v>
      </c>
      <c r="F18" s="17">
        <v>7970.5362606621466</v>
      </c>
      <c r="G18" s="17">
        <v>10247.090527085047</v>
      </c>
      <c r="H18" s="17">
        <v>10682.55319615191</v>
      </c>
      <c r="I18" s="17">
        <v>10138.819042829606</v>
      </c>
      <c r="J18" s="17">
        <v>8686.9483159117317</v>
      </c>
      <c r="K18" s="17">
        <v>11779.163335780517</v>
      </c>
    </row>
    <row r="19" spans="1:11">
      <c r="A19" s="15">
        <v>2014</v>
      </c>
      <c r="B19" s="17">
        <v>8627.5676520718407</v>
      </c>
      <c r="C19" s="17">
        <v>10407.27771057471</v>
      </c>
      <c r="D19" s="17">
        <v>8263.3731937796365</v>
      </c>
      <c r="E19" s="17">
        <v>8211.4671065479415</v>
      </c>
      <c r="F19" s="17">
        <v>8231.9337107596457</v>
      </c>
      <c r="G19" s="17">
        <v>10182.521392025406</v>
      </c>
      <c r="H19" s="17">
        <v>10672.573354936962</v>
      </c>
      <c r="I19" s="17">
        <v>10154.707635844294</v>
      </c>
      <c r="J19" s="17">
        <v>8390.237914497784</v>
      </c>
      <c r="K19" s="17">
        <v>11904.95474318061</v>
      </c>
    </row>
    <row r="20" spans="1:11">
      <c r="A20" s="15">
        <v>2015</v>
      </c>
      <c r="B20" s="17">
        <v>8781.2010486032359</v>
      </c>
      <c r="C20" s="17">
        <v>10780.897363675336</v>
      </c>
      <c r="D20" s="17">
        <v>8617.0258506113787</v>
      </c>
      <c r="E20" s="17">
        <v>8716.1604904767792</v>
      </c>
      <c r="F20" s="17">
        <v>8581.0046656668819</v>
      </c>
      <c r="G20" s="17">
        <v>10650.081031023306</v>
      </c>
      <c r="H20" s="17">
        <v>11472.577000908921</v>
      </c>
      <c r="I20" s="17">
        <v>10702.629976036484</v>
      </c>
      <c r="J20" s="17">
        <v>8646.706658097075</v>
      </c>
      <c r="K20" s="17">
        <v>12252.293949829193</v>
      </c>
    </row>
    <row r="21" spans="1:11">
      <c r="A21" s="15">
        <v>2016</v>
      </c>
      <c r="B21" s="17">
        <v>8988.9664061366584</v>
      </c>
      <c r="C21" s="17">
        <v>10764.497965576447</v>
      </c>
      <c r="D21" s="17">
        <v>8488.7811683022446</v>
      </c>
      <c r="E21" s="17">
        <v>9070.4220837309149</v>
      </c>
      <c r="F21" s="17">
        <v>8447.1937876161883</v>
      </c>
      <c r="G21" s="17">
        <v>10721.043387190035</v>
      </c>
      <c r="H21" s="17">
        <v>11116.432460328719</v>
      </c>
      <c r="I21" s="17">
        <v>10375.669897262214</v>
      </c>
      <c r="J21" s="17">
        <v>8514.5940889181984</v>
      </c>
      <c r="K21" s="17">
        <v>12299.698748357378</v>
      </c>
    </row>
    <row r="22" spans="1:11">
      <c r="A22" s="15">
        <v>2017</v>
      </c>
      <c r="B22" s="17">
        <v>8837.1481154049616</v>
      </c>
      <c r="C22" s="17">
        <v>10577.987209025187</v>
      </c>
      <c r="D22" s="17">
        <v>8097.5377190458248</v>
      </c>
      <c r="E22" s="17">
        <v>8461.1777182334008</v>
      </c>
      <c r="F22" s="17">
        <v>8379.0054237513741</v>
      </c>
      <c r="G22" s="17">
        <v>10621.161181646065</v>
      </c>
      <c r="H22" s="17">
        <v>11006.602206374309</v>
      </c>
      <c r="I22" s="17">
        <v>10775.75023912004</v>
      </c>
      <c r="J22" s="17">
        <v>7910.8695204350706</v>
      </c>
      <c r="K22" s="17">
        <v>12212.567676226216</v>
      </c>
    </row>
    <row r="23" spans="1:11">
      <c r="A23" s="15">
        <v>2018</v>
      </c>
      <c r="B23" s="17">
        <v>8599.9782031489431</v>
      </c>
      <c r="C23" s="17">
        <v>10271.466668810388</v>
      </c>
      <c r="D23" s="17">
        <v>7963.0615365793983</v>
      </c>
      <c r="E23" s="17">
        <v>8044.63622726621</v>
      </c>
      <c r="F23" s="17">
        <v>8039.6712913333886</v>
      </c>
      <c r="G23" s="17">
        <v>9904.1563996057448</v>
      </c>
      <c r="H23" s="17">
        <v>10251.107742537313</v>
      </c>
      <c r="I23" s="17">
        <v>10186.823345956784</v>
      </c>
      <c r="J23" s="17">
        <v>7867.3469126967902</v>
      </c>
      <c r="K23" s="17">
        <v>11960.722810730971</v>
      </c>
    </row>
    <row r="24" spans="1:11">
      <c r="A24" s="15">
        <v>2019</v>
      </c>
      <c r="B24" s="17">
        <v>8511.9410139288339</v>
      </c>
      <c r="C24" s="17">
        <v>10277.196412143514</v>
      </c>
      <c r="D24" s="17">
        <v>7886.4574731626753</v>
      </c>
      <c r="E24" s="17">
        <v>8367.0766319772938</v>
      </c>
      <c r="F24" s="17">
        <v>7760.1683029453015</v>
      </c>
      <c r="G24" s="17">
        <v>9921.3075060532683</v>
      </c>
      <c r="H24" s="17">
        <v>10550</v>
      </c>
      <c r="I24" s="17">
        <v>10047.26368159204</v>
      </c>
      <c r="J24" s="17">
        <v>8119.3771626297575</v>
      </c>
      <c r="K24" s="17">
        <v>11951.940433212996</v>
      </c>
    </row>
    <row r="26" spans="1:11">
      <c r="A26" s="15" t="s">
        <v>21</v>
      </c>
      <c r="B26" s="19">
        <f>100*((B24/B13)^(1/11)-1)</f>
        <v>0.55924454056359707</v>
      </c>
      <c r="C26" s="19">
        <f t="shared" ref="C26:J26" si="0">100*((C24/C13)^(1/11)-1)</f>
        <v>0.30625366481968896</v>
      </c>
      <c r="D26" s="19">
        <f t="shared" si="0"/>
        <v>0.71152120566522203</v>
      </c>
      <c r="E26" s="19">
        <f t="shared" si="0"/>
        <v>1.546907395551278</v>
      </c>
      <c r="F26" s="19">
        <f t="shared" si="0"/>
        <v>0.62133342667465286</v>
      </c>
      <c r="G26" s="19">
        <f t="shared" si="0"/>
        <v>0.39369209338966371</v>
      </c>
      <c r="H26" s="19">
        <f>100*((H24/H13)^(1/11)-1)</f>
        <v>7.8787744588582065E-2</v>
      </c>
      <c r="I26" s="19">
        <f t="shared" si="0"/>
        <v>-0.48047490980823726</v>
      </c>
      <c r="J26" s="19">
        <f t="shared" si="0"/>
        <v>-0.6159446462750684</v>
      </c>
      <c r="K26" s="19">
        <f>100*((K24/K13)^(1/11)-1)</f>
        <v>0.38583669358485118</v>
      </c>
    </row>
    <row r="29" spans="1:11">
      <c r="A29" s="15"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T1</vt:lpstr>
      <vt:lpstr>T2</vt:lpstr>
      <vt:lpstr>T2A</vt:lpstr>
      <vt:lpstr>T3</vt:lpstr>
      <vt:lpstr>T3A</vt:lpstr>
      <vt:lpstr>T4</vt:lpstr>
      <vt:lpstr>T4A</vt:lpstr>
      <vt:lpstr>T5</vt:lpstr>
      <vt:lpstr>T5A</vt:lpstr>
      <vt:lpstr>T6</vt:lpstr>
      <vt:lpstr>T6A</vt:lpstr>
      <vt:lpstr>T7</vt:lpstr>
      <vt:lpstr>T7A</vt:lpstr>
      <vt:lpstr>T8</vt:lpstr>
      <vt:lpstr>T8A</vt:lpstr>
      <vt:lpstr>T9</vt:lpstr>
      <vt:lpstr>T9A</vt:lpstr>
      <vt:lpstr>T10</vt:lpstr>
      <vt:lpstr>T10A</vt:lpstr>
      <vt:lpstr>T11</vt:lpstr>
      <vt:lpstr>T12</vt:lpstr>
      <vt:lpstr>T12A</vt:lpstr>
      <vt:lpstr>T13</vt:lpstr>
      <vt:lpstr>T13A</vt:lpstr>
      <vt:lpstr>T14</vt:lpstr>
      <vt:lpstr>T14A</vt:lpstr>
      <vt:lpstr>T15</vt:lpstr>
      <vt:lpstr>T16</vt:lpstr>
      <vt:lpstr>T17</vt:lpstr>
      <vt:lpstr>T18</vt:lpstr>
      <vt:lpstr>T19</vt:lpstr>
      <vt:lpstr>T20</vt:lpstr>
      <vt:lpstr>T21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2021-08-12T19:58:14Z</cp:lastPrinted>
  <dcterms:created xsi:type="dcterms:W3CDTF">2021-07-23T20:55:57Z</dcterms:created>
  <dcterms:modified xsi:type="dcterms:W3CDTF">2021-08-18T22:59:18Z</dcterms:modified>
</cp:coreProperties>
</file>